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S:\AAA Výkresy archív\Bussiness\2018\cestmistrovství Velká Bíteš\ŘEMESLA\ZTI + ÚT\"/>
    </mc:Choice>
  </mc:AlternateContent>
  <xr:revisionPtr revIDLastSave="0" documentId="13_ncr:1_{43DD1CC2-8F03-4558-8C0F-1AE74E3A1BA8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Položky!$A$1:$G$63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A54" i="3"/>
  <c r="G54" i="3"/>
  <c r="BB54" i="3" s="1"/>
  <c r="BE53" i="3"/>
  <c r="BD53" i="3"/>
  <c r="BC53" i="3"/>
  <c r="BA53" i="3"/>
  <c r="G53" i="3"/>
  <c r="BB53" i="3" s="1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10" i="2"/>
  <c r="A10" i="2"/>
  <c r="C63" i="3"/>
  <c r="BE45" i="3"/>
  <c r="BD45" i="3"/>
  <c r="BC45" i="3"/>
  <c r="BA45" i="3"/>
  <c r="G45" i="3"/>
  <c r="BB45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B46" i="3" s="1"/>
  <c r="F9" i="2" s="1"/>
  <c r="B9" i="2"/>
  <c r="A9" i="2"/>
  <c r="C46" i="3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E13" i="3"/>
  <c r="BD13" i="3"/>
  <c r="BC13" i="3"/>
  <c r="BA13" i="3"/>
  <c r="G13" i="3"/>
  <c r="BB13" i="3" s="1"/>
  <c r="BE12" i="3"/>
  <c r="BD12" i="3"/>
  <c r="BC12" i="3"/>
  <c r="BA12" i="3"/>
  <c r="G12" i="3"/>
  <c r="BB12" i="3" s="1"/>
  <c r="BE11" i="3"/>
  <c r="BD11" i="3"/>
  <c r="BC11" i="3"/>
  <c r="BA11" i="3"/>
  <c r="G11" i="3"/>
  <c r="B8" i="2"/>
  <c r="A8" i="2"/>
  <c r="C29" i="3"/>
  <c r="BE8" i="3"/>
  <c r="BE9" i="3" s="1"/>
  <c r="I7" i="2" s="1"/>
  <c r="BD8" i="3"/>
  <c r="BD9" i="3" s="1"/>
  <c r="H7" i="2" s="1"/>
  <c r="BC8" i="3"/>
  <c r="BC9" i="3" s="1"/>
  <c r="G7" i="2" s="1"/>
  <c r="BB8" i="3"/>
  <c r="BB9" i="3" s="1"/>
  <c r="F7" i="2" s="1"/>
  <c r="G8" i="3"/>
  <c r="BA8" i="3" s="1"/>
  <c r="BA9" i="3" s="1"/>
  <c r="E7" i="2" s="1"/>
  <c r="B7" i="2"/>
  <c r="A7" i="2"/>
  <c r="C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D46" i="3" l="1"/>
  <c r="H9" i="2" s="1"/>
  <c r="BC29" i="3"/>
  <c r="G8" i="2" s="1"/>
  <c r="BC46" i="3"/>
  <c r="G9" i="2" s="1"/>
  <c r="BA46" i="3"/>
  <c r="E9" i="2" s="1"/>
  <c r="G29" i="3"/>
  <c r="BC63" i="3"/>
  <c r="G10" i="2" s="1"/>
  <c r="BE63" i="3"/>
  <c r="I10" i="2" s="1"/>
  <c r="BE46" i="3"/>
  <c r="I9" i="2" s="1"/>
  <c r="G63" i="3"/>
  <c r="BE29" i="3"/>
  <c r="I8" i="2" s="1"/>
  <c r="I11" i="2" s="1"/>
  <c r="C21" i="1" s="1"/>
  <c r="BA29" i="3"/>
  <c r="E8" i="2" s="1"/>
  <c r="E11" i="2" s="1"/>
  <c r="C15" i="1" s="1"/>
  <c r="BB63" i="3"/>
  <c r="F10" i="2" s="1"/>
  <c r="BD63" i="3"/>
  <c r="H10" i="2" s="1"/>
  <c r="G11" i="2"/>
  <c r="C18" i="1" s="1"/>
  <c r="BD29" i="3"/>
  <c r="H8" i="2" s="1"/>
  <c r="H11" i="2" s="1"/>
  <c r="C17" i="1" s="1"/>
  <c r="G46" i="3"/>
  <c r="BA63" i="3"/>
  <c r="E10" i="2" s="1"/>
  <c r="BB11" i="3"/>
  <c r="BB29" i="3" s="1"/>
  <c r="F8" i="2" s="1"/>
  <c r="G9" i="3"/>
  <c r="F11" i="2" l="1"/>
  <c r="C16" i="1" s="1"/>
  <c r="C19" i="1" s="1"/>
  <c r="C22" i="1" s="1"/>
  <c r="G16" i="2"/>
  <c r="I16" i="2" s="1"/>
  <c r="G19" i="2"/>
  <c r="I19" i="2" s="1"/>
  <c r="G18" i="1" s="1"/>
  <c r="G23" i="2" l="1"/>
  <c r="I23" i="2" s="1"/>
  <c r="G18" i="2"/>
  <c r="I18" i="2" s="1"/>
  <c r="G17" i="1" s="1"/>
  <c r="G22" i="2"/>
  <c r="I22" i="2" s="1"/>
  <c r="G21" i="1" s="1"/>
  <c r="G21" i="2"/>
  <c r="I21" i="2" s="1"/>
  <c r="G20" i="1" s="1"/>
  <c r="G20" i="2"/>
  <c r="I20" i="2" s="1"/>
  <c r="G19" i="1" s="1"/>
  <c r="G17" i="2"/>
  <c r="I17" i="2" s="1"/>
  <c r="G16" i="1" s="1"/>
  <c r="G15" i="1"/>
  <c r="H24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<sst xmlns="http://schemas.openxmlformats.org/spreadsheetml/2006/main" count="274" uniqueCount="202">
  <si>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</si>
  <si>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</si>
  <si>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</si>
  <si>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</si>
  <si>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</si>
  <si>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</si>
  <si>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</si>
  <si>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</si>
  <si>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</si>
  <si>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</si>
  <si>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</si>
  <si>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</si>
  <si>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</si>
  <si>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</si>
  <si>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</si>
  <si>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</si>
  <si>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</si>
  <si>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</si>
  <si>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</si>
  <si>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</si>
  <si>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</si>
  <si>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</si>
  <si>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</si>
  <si>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</si>
  <si>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</si>
  <si>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</si>
  <si>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</si>
  <si>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</si>
  <si>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</si>
  <si>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</si>
  <si>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</si>
  <si>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</si>
  <si>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</si>
  <si>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</si>
  <si>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</si>
  <si>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</si>
  <si>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</si>
  <si>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</si>
  <si>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</si>
  <si>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</si>
  <si>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</si>
  <si>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</si>
  <si>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</si>
  <si>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</si>
  <si>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</si>
  <si>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</si>
  <si>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</si>
  <si>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</si>
  <si>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</si>
  <si>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</si>
  <si>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</si>
  <si>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</si>
  <si>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</si>
  <si>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</si>
  <si>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</si>
  <si>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</si>
  <si>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</si>
  <si>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</si>
  <si>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</si>
  <si>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</si>
  <si>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</si>
  <si>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</si>
  <si>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</si>
  <si>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</si>
  <si>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</si>
  <si>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</si>
  <si>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</si>
  <si>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</si>
  <si>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</si>
  <si>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</si>
  <si>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</si>
  <si>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</si>
  <si>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</si>
  <si>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</si>
  <si>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</si>
  <si>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</si>
  <si>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18/M025</t>
  </si>
  <si>
    <t>M025/2018</t>
  </si>
  <si>
    <t>x</t>
  </si>
  <si>
    <t>Cestmistrovství</t>
  </si>
  <si>
    <t>2</t>
  </si>
  <si>
    <t>Vodovod, kanalizace, zařizovací předměty</t>
  </si>
  <si>
    <t>9</t>
  </si>
  <si>
    <t>Ostatní konstrukce, bourání</t>
  </si>
  <si>
    <t>R. 01</t>
  </si>
  <si>
    <t xml:space="preserve">Stavební přípomoce, bourání </t>
  </si>
  <si>
    <t>soubor</t>
  </si>
  <si>
    <t>721</t>
  </si>
  <si>
    <t>Vnitřní kanalizace</t>
  </si>
  <si>
    <t>721152215R00</t>
  </si>
  <si>
    <t xml:space="preserve">Čisticí kus PE, pro odpadní svislé D 50 mm </t>
  </si>
  <si>
    <t>kus</t>
  </si>
  <si>
    <t>721152218R00</t>
  </si>
  <si>
    <t xml:space="preserve">Čisticí kus PE,pro odpadní svislé D 110 mm </t>
  </si>
  <si>
    <t>721176101R00</t>
  </si>
  <si>
    <t xml:space="preserve">Potrubí HT připojovací D 32 x 1,8 mm </t>
  </si>
  <si>
    <t>m</t>
  </si>
  <si>
    <t>721176102R00</t>
  </si>
  <si>
    <t xml:space="preserve">Potrubí HT připojovací D 40 x 1,8 mm </t>
  </si>
  <si>
    <t>721176103R00</t>
  </si>
  <si>
    <t xml:space="preserve">Potrubí HT připojovací D 50 x 1,8 mm </t>
  </si>
  <si>
    <t>721176105R00</t>
  </si>
  <si>
    <t xml:space="preserve">Potrubí HT připojovací D 110 x 2,7 mm </t>
  </si>
  <si>
    <t>721176113R00</t>
  </si>
  <si>
    <t xml:space="preserve">Potrubí HT odpadní svislé D 50 x 1,8 mm </t>
  </si>
  <si>
    <t>721176115R00</t>
  </si>
  <si>
    <t xml:space="preserve">Potrubí HT odpadní svislé D 110 x 2,7 mm </t>
  </si>
  <si>
    <t>721176124R00</t>
  </si>
  <si>
    <t xml:space="preserve">Potrubí HT svodné (ležaté) v zemi D 75 x 1,9 mm </t>
  </si>
  <si>
    <t>721176222R00</t>
  </si>
  <si>
    <t xml:space="preserve">Potrubí KG svodné (ležaté) v zemi D 110 x 3,2 mm </t>
  </si>
  <si>
    <t>721176223R00</t>
  </si>
  <si>
    <t xml:space="preserve">Potrubí KG svodné (ležaté) v zemi D 125 x 3,2 mm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</si>
  <si>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</si>
  <si>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</si>
  <si>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</si>
  <si>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</si>
  <si>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</si>
  <si>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</si>
  <si>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721273200RT3</t>
  </si>
  <si>
    <t>Souprava ventilační střešní L souprava větrací hlavice PP  D 110 mm</t>
  </si>
  <si>
    <t>721290111R00</t>
  </si>
  <si>
    <t xml:space="preserve">Zkouška těsnosti kanalizace vodou DN 125 </t>
  </si>
  <si>
    <t>R. 10</t>
  </si>
  <si>
    <t>Zhotovení sondy a nalezení vhodného místa napojení kanalizace</t>
  </si>
  <si>
    <t>998721101R00</t>
  </si>
  <si>
    <t xml:space="preserve">Přesun hmot pro vnitřní kanalizaci, výšky do 6 m </t>
  </si>
  <si>
    <t>t</t>
  </si>
  <si>
    <t>722</t>
  </si>
  <si>
    <t>Vnitřní vodovod</t>
  </si>
  <si>
    <t>722170922R00</t>
  </si>
  <si>
    <t xml:space="preserve">Oprava potrubí z PE, spojka přímá,vně.závit 25x3/4 </t>
  </si>
  <si>
    <t>722172311R00</t>
  </si>
  <si>
    <t xml:space="preserve">Potrubí z PPR, studená, D 20x2,8 mm </t>
  </si>
  <si>
    <t>722172312R00</t>
  </si>
  <si>
    <t xml:space="preserve">Potrubí z PPR, studená, D 25x3,5 mm </t>
  </si>
  <si>
    <t>722172331R00</t>
  </si>
  <si>
    <t xml:space="preserve">Potrubí z PPR, teplá, D 20x3,4 mm </t>
  </si>
  <si>
    <t>722172332R00</t>
  </si>
  <si>
    <t xml:space="preserve">Potrubí z PPR, teplá, D 25x4,2 mm </t>
  </si>
  <si>
    <t>722181212RT7</t>
  </si>
  <si>
    <t>Izolace návleková  tl. stěny 9 mm vnitřní průměr 22 mm</t>
  </si>
  <si>
    <t>722181212RT8</t>
  </si>
  <si>
    <t>Izolace návleková tl. stěny 9 mm vnitřní průměr 25 mm</t>
  </si>
  <si>
    <t>722181214RT7</t>
  </si>
  <si>
    <t>Izolace návleková tl. stěny 20 mm vnitřní průměr 22 mm</t>
  </si>
  <si>
    <t>722181214RT8</t>
  </si>
  <si>
    <t>Izolace návleková tl. stěny 20 mm vnitřní průměr 25 mm</t>
  </si>
  <si>
    <t>722190401R00</t>
  </si>
  <si>
    <t xml:space="preserve">Vyvedení a upevnění výpustek DN 15 </t>
  </si>
  <si>
    <t>722190901R00</t>
  </si>
  <si>
    <t xml:space="preserve">Uzavření/otevření vodovodního potrubí při opravě </t>
  </si>
  <si>
    <t>722220121R00</t>
  </si>
  <si>
    <t xml:space="preserve">Nástěnka K 247, pro baterii G 1/2 </t>
  </si>
  <si>
    <t>pár</t>
  </si>
  <si>
    <t>722280106R00</t>
  </si>
  <si>
    <t xml:space="preserve">Tlaková zkouška vodovodního potrubí DN 32 </t>
  </si>
  <si>
    <t>722290234R00</t>
  </si>
  <si>
    <t xml:space="preserve">Proplach a dezinfekce vodovod.potrubí DN 80 </t>
  </si>
  <si>
    <t>998722101R00</t>
  </si>
  <si>
    <t xml:space="preserve">Přesun hmot pro vnitřní vodovod, výšky do 6 m </t>
  </si>
  <si>
    <t>725</t>
  </si>
  <si>
    <t>Zařizovací předměty</t>
  </si>
  <si>
    <t>725013138RT1</t>
  </si>
  <si>
    <t>725017162R00</t>
  </si>
  <si>
    <t>725019101R00</t>
  </si>
  <si>
    <t>725122232R00</t>
  </si>
  <si>
    <t>725249102R00</t>
  </si>
  <si>
    <t xml:space="preserve">Montáž sprchových mís a vaniček </t>
  </si>
  <si>
    <t>725249103R00</t>
  </si>
  <si>
    <t xml:space="preserve">Montáž sprchových koutů </t>
  </si>
  <si>
    <t>725814101R00</t>
  </si>
  <si>
    <t xml:space="preserve">Ventil rohový s filtrem  DN 15 x DN 10 </t>
  </si>
  <si>
    <t>725829201RT1</t>
  </si>
  <si>
    <t>Montáž baterie výlevková nástěnné chromové včetně dodávky pákové baterie</t>
  </si>
  <si>
    <t>725829301RT2</t>
  </si>
  <si>
    <t>Montáž baterie umyv.a dřezové stojánkové včetně baterie</t>
  </si>
  <si>
    <t>725845111RT1</t>
  </si>
  <si>
    <t>Baterie sprchová nástěnná ruční, bez příslušenství standardní</t>
  </si>
  <si>
    <t>725860109R00</t>
  </si>
  <si>
    <t xml:space="preserve">Uzávěrka zápachová umyvadlová T 1016,D 40 </t>
  </si>
  <si>
    <t>725860201R00</t>
  </si>
  <si>
    <t xml:space="preserve">Sifon dřezový HL100, 6/4 ", přípoj myčka, pračka </t>
  </si>
  <si>
    <t>725860221RT1</t>
  </si>
  <si>
    <t>Sifon sprchový PP/PE HL514, D 40/50 mm samočisticí, odpadní ventil 6/4 ", zátka, kloub</t>
  </si>
  <si>
    <t>R. 05</t>
  </si>
  <si>
    <t xml:space="preserve">Sprchový kout čtverec 900x900, včetně zástěny </t>
  </si>
  <si>
    <t>998725101R00</t>
  </si>
  <si>
    <t xml:space="preserve">Přesun hmot pro zařizovací předměty, výšky do 6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</si>
  <si>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</si>
  <si>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</si>
  <si>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</si>
  <si>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</si>
  <si>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</si>
  <si>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</si>
  <si>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</si>
  <si>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</si>
  <si>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St. úpravy budovy, cestrmistrovství Velká Bíteš</t>
  </si>
  <si>
    <t>Klozet kombi nádrž s armat.,bílý včetně sedátka v bílé barvě</t>
  </si>
  <si>
    <t xml:space="preserve">Umyvadlo na šrouby  55 x 45 cm, bílé </t>
  </si>
  <si>
    <t xml:space="preserve">Výlevka stojící  s plastovou mřížkou </t>
  </si>
  <si>
    <t xml:space="preserve">Pisoár  s integrovaným zdrojem,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</si>
</sst>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workbookViewId="0">
      <selection activeCell="C8" sqref="C8:E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2</v>
      </c>
      <c r="D2" s="5" t="str">
        <f>Rekapitulace!G2</f>
        <v>Vodovod, kanalizace, zařizovací předměty</v>
      </c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 x14ac:dyDescent="0.2">
      <c r="A7" s="24" t="s">
        <v>76</v>
      </c>
      <c r="B7" s="25"/>
      <c r="C7" s="26" t="s">
        <v>197</v>
      </c>
      <c r="D7" s="27"/>
      <c r="E7" s="27"/>
      <c r="F7" s="28" t="s">
        <v>11</v>
      </c>
      <c r="G7" s="22">
        <f>IF(PocetMJ=0,,ROUND((F30+F32)/PocetMJ,1))</f>
        <v>0</v>
      </c>
    </row>
    <row r="8" spans="1:57" x14ac:dyDescent="0.2">
      <c r="A8" s="29" t="s">
        <v>12</v>
      </c>
      <c r="B8" s="13"/>
      <c r="C8" s="199"/>
      <c r="D8" s="199"/>
      <c r="E8" s="200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199">
        <f>Projektant</f>
        <v>0</v>
      </c>
      <c r="D9" s="199"/>
      <c r="E9" s="200"/>
      <c r="F9" s="13"/>
      <c r="G9" s="34"/>
      <c r="H9" s="35"/>
    </row>
    <row r="10" spans="1:57" x14ac:dyDescent="0.2">
      <c r="A10" s="29" t="s">
        <v>15</v>
      </c>
      <c r="B10" s="13"/>
      <c r="C10" s="199"/>
      <c r="D10" s="199"/>
      <c r="E10" s="199"/>
      <c r="F10" s="36"/>
      <c r="G10" s="37"/>
      <c r="H10" s="38"/>
    </row>
    <row r="11" spans="1:57" ht="13.5" customHeight="1" x14ac:dyDescent="0.2">
      <c r="A11" s="29" t="s">
        <v>16</v>
      </c>
      <c r="B11" s="13"/>
      <c r="C11" s="199"/>
      <c r="D11" s="199"/>
      <c r="E11" s="199"/>
      <c r="F11" s="39" t="s">
        <v>17</v>
      </c>
      <c r="G11" s="40" t="s">
        <v>77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01"/>
      <c r="D12" s="201"/>
      <c r="E12" s="201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Rekapitulace!A16</f>
        <v>Ztížené výrobní podmínky</v>
      </c>
      <c r="E15" s="58"/>
      <c r="F15" s="59"/>
      <c r="G15" s="56">
        <f>Rekapitulace!I16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Rekapitulace!A17</f>
        <v>Oborová přirážka</v>
      </c>
      <c r="E16" s="60"/>
      <c r="F16" s="61"/>
      <c r="G16" s="56">
        <f>Rekapitulace!I17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Rekapitulace!A18</f>
        <v>Přesun stavebních kapacit</v>
      </c>
      <c r="E17" s="60"/>
      <c r="F17" s="61"/>
      <c r="G17" s="56">
        <f>Rekapitulace!I18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Rekapitulace!A19</f>
        <v>Mimostaveništní doprava</v>
      </c>
      <c r="E18" s="60"/>
      <c r="F18" s="61"/>
      <c r="G18" s="56">
        <f>Rekapitulace!I19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Rekapitulace!A20</f>
        <v>Zařízení staveniště</v>
      </c>
      <c r="E19" s="60"/>
      <c r="F19" s="61"/>
      <c r="G19" s="56">
        <f>Rekapitulace!I20</f>
        <v>0</v>
      </c>
    </row>
    <row r="20" spans="1:7" ht="15.95" customHeight="1" x14ac:dyDescent="0.2">
      <c r="A20" s="64"/>
      <c r="B20" s="55"/>
      <c r="C20" s="56"/>
      <c r="D20" s="9" t="str">
        <f>Rekapitulace!A21</f>
        <v>Provoz investora</v>
      </c>
      <c r="E20" s="60"/>
      <c r="F20" s="61"/>
      <c r="G20" s="56">
        <f>Rekapitulace!I21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Rekapitulace!A22</f>
        <v>Kompletační činnost (IČD)</v>
      </c>
      <c r="E21" s="60"/>
      <c r="F21" s="61"/>
      <c r="G21" s="56">
        <f>Rekapitulace!I22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02" t="s">
        <v>34</v>
      </c>
      <c r="B23" s="203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04">
        <f>C23-F32</f>
        <v>0</v>
      </c>
      <c r="G30" s="205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04">
        <f>ROUND(PRODUCT(F30,C31/100),0)</f>
        <v>0</v>
      </c>
      <c r="G31" s="205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04">
        <v>0</v>
      </c>
      <c r="G32" s="205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04">
        <f>ROUND(PRODUCT(F32,C33/100),0)</f>
        <v>0</v>
      </c>
      <c r="G33" s="205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06">
        <f>ROUND(SUM(F30:F33),0)</f>
        <v>0</v>
      </c>
      <c r="G34" s="207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198"/>
      <c r="C37" s="198"/>
      <c r="D37" s="198"/>
      <c r="E37" s="198"/>
      <c r="F37" s="198"/>
      <c r="G37" s="198"/>
      <c r="H37" t="s">
        <v>6</v>
      </c>
    </row>
    <row r="38" spans="1:8" ht="12.75" customHeight="1" x14ac:dyDescent="0.2">
      <c r="A38" s="96"/>
      <c r="B38" s="198"/>
      <c r="C38" s="198"/>
      <c r="D38" s="198"/>
      <c r="E38" s="198"/>
      <c r="F38" s="198"/>
      <c r="G38" s="198"/>
      <c r="H38" t="s">
        <v>6</v>
      </c>
    </row>
    <row r="39" spans="1:8" x14ac:dyDescent="0.2">
      <c r="A39" s="96"/>
      <c r="B39" s="198"/>
      <c r="C39" s="198"/>
      <c r="D39" s="198"/>
      <c r="E39" s="198"/>
      <c r="F39" s="198"/>
      <c r="G39" s="198"/>
      <c r="H39" t="s">
        <v>6</v>
      </c>
    </row>
    <row r="40" spans="1:8" x14ac:dyDescent="0.2">
      <c r="A40" s="96"/>
      <c r="B40" s="198"/>
      <c r="C40" s="198"/>
      <c r="D40" s="198"/>
      <c r="E40" s="198"/>
      <c r="F40" s="198"/>
      <c r="G40" s="198"/>
      <c r="H40" t="s">
        <v>6</v>
      </c>
    </row>
    <row r="41" spans="1:8" x14ac:dyDescent="0.2">
      <c r="A41" s="96"/>
      <c r="B41" s="198"/>
      <c r="C41" s="198"/>
      <c r="D41" s="198"/>
      <c r="E41" s="198"/>
      <c r="F41" s="198"/>
      <c r="G41" s="198"/>
      <c r="H41" t="s">
        <v>6</v>
      </c>
    </row>
    <row r="42" spans="1:8" x14ac:dyDescent="0.2">
      <c r="A42" s="96"/>
      <c r="B42" s="198"/>
      <c r="C42" s="198"/>
      <c r="D42" s="198"/>
      <c r="E42" s="198"/>
      <c r="F42" s="198"/>
      <c r="G42" s="198"/>
      <c r="H42" t="s">
        <v>6</v>
      </c>
    </row>
    <row r="43" spans="1:8" x14ac:dyDescent="0.2">
      <c r="A43" s="96"/>
      <c r="B43" s="198"/>
      <c r="C43" s="198"/>
      <c r="D43" s="198"/>
      <c r="E43" s="198"/>
      <c r="F43" s="198"/>
      <c r="G43" s="198"/>
      <c r="H43" t="s">
        <v>6</v>
      </c>
    </row>
    <row r="44" spans="1:8" x14ac:dyDescent="0.2">
      <c r="A44" s="96"/>
      <c r="B44" s="198"/>
      <c r="C44" s="198"/>
      <c r="D44" s="198"/>
      <c r="E44" s="198"/>
      <c r="F44" s="198"/>
      <c r="G44" s="198"/>
      <c r="H44" t="s">
        <v>6</v>
      </c>
    </row>
    <row r="45" spans="1:8" ht="0.75" customHeight="1" x14ac:dyDescent="0.2">
      <c r="A45" s="96"/>
      <c r="B45" s="198"/>
      <c r="C45" s="198"/>
      <c r="D45" s="198"/>
      <c r="E45" s="198"/>
      <c r="F45" s="198"/>
      <c r="G45" s="198"/>
      <c r="H45" t="s">
        <v>6</v>
      </c>
    </row>
    <row r="46" spans="1:8" x14ac:dyDescent="0.2">
      <c r="B46" s="208"/>
      <c r="C46" s="208"/>
      <c r="D46" s="208"/>
      <c r="E46" s="208"/>
      <c r="F46" s="208"/>
      <c r="G46" s="208"/>
    </row>
    <row r="47" spans="1:8" x14ac:dyDescent="0.2">
      <c r="B47" s="208"/>
      <c r="C47" s="208"/>
      <c r="D47" s="208"/>
      <c r="E47" s="208"/>
      <c r="F47" s="208"/>
      <c r="G47" s="208"/>
    </row>
    <row r="48" spans="1:8" x14ac:dyDescent="0.2">
      <c r="B48" s="208"/>
      <c r="C48" s="208"/>
      <c r="D48" s="208"/>
      <c r="E48" s="208"/>
      <c r="F48" s="208"/>
      <c r="G48" s="208"/>
    </row>
    <row r="49" spans="2:7" x14ac:dyDescent="0.2">
      <c r="B49" s="208"/>
      <c r="C49" s="208"/>
      <c r="D49" s="208"/>
      <c r="E49" s="208"/>
      <c r="F49" s="208"/>
      <c r="G49" s="208"/>
    </row>
    <row r="50" spans="2:7" x14ac:dyDescent="0.2">
      <c r="B50" s="208"/>
      <c r="C50" s="208"/>
      <c r="D50" s="208"/>
      <c r="E50" s="208"/>
      <c r="F50" s="208"/>
      <c r="G50" s="208"/>
    </row>
    <row r="51" spans="2:7" x14ac:dyDescent="0.2">
      <c r="B51" s="208"/>
      <c r="C51" s="208"/>
      <c r="D51" s="208"/>
      <c r="E51" s="208"/>
      <c r="F51" s="208"/>
      <c r="G51" s="208"/>
    </row>
    <row r="52" spans="2:7" x14ac:dyDescent="0.2">
      <c r="B52" s="208"/>
      <c r="C52" s="208"/>
      <c r="D52" s="208"/>
      <c r="E52" s="208"/>
      <c r="F52" s="208"/>
      <c r="G52" s="208"/>
    </row>
    <row r="53" spans="2:7" x14ac:dyDescent="0.2">
      <c r="B53" s="208"/>
      <c r="C53" s="208"/>
      <c r="D53" s="208"/>
      <c r="E53" s="208"/>
      <c r="F53" s="208"/>
      <c r="G53" s="208"/>
    </row>
    <row r="54" spans="2:7" x14ac:dyDescent="0.2">
      <c r="B54" s="208"/>
      <c r="C54" s="208"/>
      <c r="D54" s="208"/>
      <c r="E54" s="208"/>
      <c r="F54" s="208"/>
      <c r="G54" s="208"/>
    </row>
    <row r="55" spans="2:7" x14ac:dyDescent="0.2">
      <c r="B55" s="208"/>
      <c r="C55" s="208"/>
      <c r="D55" s="208"/>
      <c r="E55" s="208"/>
      <c r="F55" s="208"/>
      <c r="G55" s="208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5"/>
  <sheetViews>
    <sheetView workbookViewId="0">
      <selection activeCell="H24" sqref="H24:I2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9" t="s">
        <v>49</v>
      </c>
      <c r="B1" s="210"/>
      <c r="C1" s="97" t="str">
        <f>CONCATENATE(cislostavby," ",nazevstavby)</f>
        <v>18/M025 St. úpravy budovy, cestrmistrovství Velká Bíteš</v>
      </c>
      <c r="D1" s="98"/>
      <c r="E1" s="99"/>
      <c r="F1" s="98"/>
      <c r="G1" s="100" t="s">
        <v>50</v>
      </c>
      <c r="H1" s="101" t="s">
        <v>80</v>
      </c>
      <c r="I1" s="102"/>
    </row>
    <row r="2" spans="1:57" ht="13.5" thickBot="1" x14ac:dyDescent="0.25">
      <c r="A2" s="211" t="s">
        <v>51</v>
      </c>
      <c r="B2" s="212"/>
      <c r="C2" s="103" t="str">
        <f>CONCATENATE(cisloobjektu," ",nazevobjektu)</f>
        <v>x Cestmistrovství</v>
      </c>
      <c r="D2" s="104"/>
      <c r="E2" s="105"/>
      <c r="F2" s="104"/>
      <c r="G2" s="213" t="s">
        <v>81</v>
      </c>
      <c r="H2" s="214"/>
      <c r="I2" s="215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57" s="35" customFormat="1" x14ac:dyDescent="0.2">
      <c r="A7" s="194" t="str">
        <f>Položky!B7</f>
        <v>9</v>
      </c>
      <c r="B7" s="115" t="str">
        <f>Položky!C7</f>
        <v>Ostatní konstrukce, bourání</v>
      </c>
      <c r="C7" s="66"/>
      <c r="D7" s="116"/>
      <c r="E7" s="195">
        <f>Položky!BA9</f>
        <v>0</v>
      </c>
      <c r="F7" s="196">
        <f>Položky!BB9</f>
        <v>0</v>
      </c>
      <c r="G7" s="196">
        <f>Položky!BC9</f>
        <v>0</v>
      </c>
      <c r="H7" s="196">
        <f>Položky!BD9</f>
        <v>0</v>
      </c>
      <c r="I7" s="197">
        <f>Položky!BE9</f>
        <v>0</v>
      </c>
    </row>
    <row r="8" spans="1:57" s="35" customFormat="1" x14ac:dyDescent="0.2">
      <c r="A8" s="194" t="str">
        <f>Položky!B10</f>
        <v>721</v>
      </c>
      <c r="B8" s="115" t="str">
        <f>Položky!C10</f>
        <v>Vnitřní kanalizace</v>
      </c>
      <c r="C8" s="66"/>
      <c r="D8" s="116"/>
      <c r="E8" s="195">
        <f>Položky!BA29</f>
        <v>0</v>
      </c>
      <c r="F8" s="196">
        <f>Položky!BB29</f>
        <v>0</v>
      </c>
      <c r="G8" s="196">
        <f>Položky!BC29</f>
        <v>0</v>
      </c>
      <c r="H8" s="196">
        <f>Položky!BD29</f>
        <v>0</v>
      </c>
      <c r="I8" s="197">
        <f>Položky!BE29</f>
        <v>0</v>
      </c>
    </row>
    <row r="9" spans="1:57" s="35" customFormat="1" x14ac:dyDescent="0.2">
      <c r="A9" s="194" t="str">
        <f>Položky!B30</f>
        <v>722</v>
      </c>
      <c r="B9" s="115" t="str">
        <f>Položky!C30</f>
        <v>Vnitřní vodovod</v>
      </c>
      <c r="C9" s="66"/>
      <c r="D9" s="116"/>
      <c r="E9" s="195">
        <f>Položky!BA46</f>
        <v>0</v>
      </c>
      <c r="F9" s="196">
        <f>Položky!BB46</f>
        <v>0</v>
      </c>
      <c r="G9" s="196">
        <f>Položky!BC46</f>
        <v>0</v>
      </c>
      <c r="H9" s="196">
        <f>Položky!BD46</f>
        <v>0</v>
      </c>
      <c r="I9" s="197">
        <f>Položky!BE46</f>
        <v>0</v>
      </c>
    </row>
    <row r="10" spans="1:57" s="35" customFormat="1" ht="13.5" thickBot="1" x14ac:dyDescent="0.25">
      <c r="A10" s="194" t="str">
        <f>Položky!B47</f>
        <v>725</v>
      </c>
      <c r="B10" s="115" t="str">
        <f>Položky!C47</f>
        <v>Zařizovací předměty</v>
      </c>
      <c r="C10" s="66"/>
      <c r="D10" s="116"/>
      <c r="E10" s="195">
        <f>Položky!BA63</f>
        <v>0</v>
      </c>
      <c r="F10" s="196">
        <f>Položky!BB63</f>
        <v>0</v>
      </c>
      <c r="G10" s="196">
        <f>Položky!BC63</f>
        <v>0</v>
      </c>
      <c r="H10" s="196">
        <f>Položky!BD63</f>
        <v>0</v>
      </c>
      <c r="I10" s="197">
        <f>Položky!BE63</f>
        <v>0</v>
      </c>
    </row>
    <row r="11" spans="1:57" s="123" customFormat="1" ht="13.5" thickBot="1" x14ac:dyDescent="0.25">
      <c r="A11" s="117"/>
      <c r="B11" s="118" t="s">
        <v>58</v>
      </c>
      <c r="C11" s="118"/>
      <c r="D11" s="119"/>
      <c r="E11" s="120">
        <f>SUM(E7:E10)</f>
        <v>0</v>
      </c>
      <c r="F11" s="121">
        <f>SUM(F7:F10)</f>
        <v>0</v>
      </c>
      <c r="G11" s="121">
        <f>SUM(G7:G10)</f>
        <v>0</v>
      </c>
      <c r="H11" s="121">
        <f>SUM(H7:H10)</f>
        <v>0</v>
      </c>
      <c r="I11" s="122">
        <f>SUM(I7:I10)</f>
        <v>0</v>
      </c>
    </row>
    <row r="12" spans="1:57" x14ac:dyDescent="0.2">
      <c r="A12" s="66"/>
      <c r="B12" s="66"/>
      <c r="C12" s="66"/>
      <c r="D12" s="66"/>
      <c r="E12" s="66"/>
      <c r="F12" s="66"/>
      <c r="G12" s="66"/>
      <c r="H12" s="66"/>
      <c r="I12" s="66"/>
    </row>
    <row r="13" spans="1:57" ht="19.5" customHeight="1" x14ac:dyDescent="0.25">
      <c r="A13" s="107" t="s">
        <v>59</v>
      </c>
      <c r="B13" s="107"/>
      <c r="C13" s="107"/>
      <c r="D13" s="107"/>
      <c r="E13" s="107"/>
      <c r="F13" s="107"/>
      <c r="G13" s="124"/>
      <c r="H13" s="107"/>
      <c r="I13" s="107"/>
      <c r="BA13" s="41"/>
      <c r="BB13" s="41"/>
      <c r="BC13" s="41"/>
      <c r="BD13" s="41"/>
      <c r="BE13" s="41"/>
    </row>
    <row r="14" spans="1:57" ht="13.5" thickBot="1" x14ac:dyDescent="0.25">
      <c r="A14" s="77"/>
      <c r="B14" s="77"/>
      <c r="C14" s="77"/>
      <c r="D14" s="77"/>
      <c r="E14" s="77"/>
      <c r="F14" s="77"/>
      <c r="G14" s="77"/>
      <c r="H14" s="77"/>
      <c r="I14" s="77"/>
    </row>
    <row r="15" spans="1:57" x14ac:dyDescent="0.2">
      <c r="A15" s="71" t="s">
        <v>60</v>
      </c>
      <c r="B15" s="72"/>
      <c r="C15" s="72"/>
      <c r="D15" s="125"/>
      <c r="E15" s="126" t="s">
        <v>61</v>
      </c>
      <c r="F15" s="127" t="s">
        <v>62</v>
      </c>
      <c r="G15" s="128" t="s">
        <v>63</v>
      </c>
      <c r="H15" s="129"/>
      <c r="I15" s="130" t="s">
        <v>61</v>
      </c>
    </row>
    <row r="16" spans="1:57" x14ac:dyDescent="0.2">
      <c r="A16" s="64" t="s">
        <v>189</v>
      </c>
      <c r="B16" s="55"/>
      <c r="C16" s="55"/>
      <c r="D16" s="131"/>
      <c r="E16" s="132">
        <v>0</v>
      </c>
      <c r="F16" s="133">
        <v>0</v>
      </c>
      <c r="G16" s="134">
        <f t="shared" ref="G16:G23" si="0">CHOOSE(BA16+1,HSV+PSV,HSV+PSV+Mont,HSV+PSV+Dodavka+Mont,HSV,PSV,Mont,Dodavka,Mont+Dodavka,0)</f>
        <v>0</v>
      </c>
      <c r="H16" s="135"/>
      <c r="I16" s="136">
        <f t="shared" ref="I16:I23" si="1">E16+F16*G16/100</f>
        <v>0</v>
      </c>
      <c r="BA16">
        <v>0</v>
      </c>
    </row>
    <row r="17" spans="1:53" x14ac:dyDescent="0.2">
      <c r="A17" s="64" t="s">
        <v>190</v>
      </c>
      <c r="B17" s="55"/>
      <c r="C17" s="55"/>
      <c r="D17" s="131"/>
      <c r="E17" s="132">
        <v>0</v>
      </c>
      <c r="F17" s="133">
        <v>0</v>
      </c>
      <c r="G17" s="134">
        <f t="shared" si="0"/>
        <v>0</v>
      </c>
      <c r="H17" s="135"/>
      <c r="I17" s="136">
        <f t="shared" si="1"/>
        <v>0</v>
      </c>
      <c r="BA17">
        <v>0</v>
      </c>
    </row>
    <row r="18" spans="1:53" x14ac:dyDescent="0.2">
      <c r="A18" s="64" t="s">
        <v>191</v>
      </c>
      <c r="B18" s="55"/>
      <c r="C18" s="55"/>
      <c r="D18" s="131"/>
      <c r="E18" s="132">
        <v>0</v>
      </c>
      <c r="F18" s="133">
        <v>0</v>
      </c>
      <c r="G18" s="134">
        <f t="shared" si="0"/>
        <v>0</v>
      </c>
      <c r="H18" s="135"/>
      <c r="I18" s="136">
        <f t="shared" si="1"/>
        <v>0</v>
      </c>
      <c r="BA18">
        <v>0</v>
      </c>
    </row>
    <row r="19" spans="1:53" x14ac:dyDescent="0.2">
      <c r="A19" s="64" t="s">
        <v>192</v>
      </c>
      <c r="B19" s="55"/>
      <c r="C19" s="55"/>
      <c r="D19" s="131"/>
      <c r="E19" s="132">
        <v>0</v>
      </c>
      <c r="F19" s="133">
        <v>0</v>
      </c>
      <c r="G19" s="134">
        <f t="shared" si="0"/>
        <v>0</v>
      </c>
      <c r="H19" s="135"/>
      <c r="I19" s="136">
        <f t="shared" si="1"/>
        <v>0</v>
      </c>
      <c r="BA19">
        <v>0</v>
      </c>
    </row>
    <row r="20" spans="1:53" x14ac:dyDescent="0.2">
      <c r="A20" s="64" t="s">
        <v>193</v>
      </c>
      <c r="B20" s="55"/>
      <c r="C20" s="55"/>
      <c r="D20" s="131"/>
      <c r="E20" s="132">
        <v>0</v>
      </c>
      <c r="F20" s="133">
        <v>0</v>
      </c>
      <c r="G20" s="134">
        <f t="shared" si="0"/>
        <v>0</v>
      </c>
      <c r="H20" s="135"/>
      <c r="I20" s="136">
        <f t="shared" si="1"/>
        <v>0</v>
      </c>
      <c r="BA20">
        <v>1</v>
      </c>
    </row>
    <row r="21" spans="1:53" x14ac:dyDescent="0.2">
      <c r="A21" s="64" t="s">
        <v>194</v>
      </c>
      <c r="B21" s="55"/>
      <c r="C21" s="55"/>
      <c r="D21" s="131"/>
      <c r="E21" s="132">
        <v>0</v>
      </c>
      <c r="F21" s="133">
        <v>0</v>
      </c>
      <c r="G21" s="134">
        <f t="shared" si="0"/>
        <v>0</v>
      </c>
      <c r="H21" s="135"/>
      <c r="I21" s="136">
        <f t="shared" si="1"/>
        <v>0</v>
      </c>
      <c r="BA21">
        <v>1</v>
      </c>
    </row>
    <row r="22" spans="1:53" x14ac:dyDescent="0.2">
      <c r="A22" s="64" t="s">
        <v>195</v>
      </c>
      <c r="B22" s="55"/>
      <c r="C22" s="55"/>
      <c r="D22" s="131"/>
      <c r="E22" s="132">
        <v>0</v>
      </c>
      <c r="F22" s="133">
        <v>0</v>
      </c>
      <c r="G22" s="134">
        <f t="shared" si="0"/>
        <v>0</v>
      </c>
      <c r="H22" s="135"/>
      <c r="I22" s="136">
        <f t="shared" si="1"/>
        <v>0</v>
      </c>
      <c r="BA22">
        <v>2</v>
      </c>
    </row>
    <row r="23" spans="1:53" x14ac:dyDescent="0.2">
      <c r="A23" s="64" t="s">
        <v>196</v>
      </c>
      <c r="B23" s="55"/>
      <c r="C23" s="55"/>
      <c r="D23" s="131"/>
      <c r="E23" s="132">
        <v>0</v>
      </c>
      <c r="F23" s="133">
        <v>0</v>
      </c>
      <c r="G23" s="134">
        <f t="shared" si="0"/>
        <v>0</v>
      </c>
      <c r="H23" s="135"/>
      <c r="I23" s="136">
        <f t="shared" si="1"/>
        <v>0</v>
      </c>
      <c r="BA23">
        <v>2</v>
      </c>
    </row>
    <row r="24" spans="1:53" ht="13.5" thickBot="1" x14ac:dyDescent="0.25">
      <c r="A24" s="137"/>
      <c r="B24" s="138" t="s">
        <v>64</v>
      </c>
      <c r="C24" s="139"/>
      <c r="D24" s="140"/>
      <c r="E24" s="141"/>
      <c r="F24" s="142"/>
      <c r="G24" s="142"/>
      <c r="H24" s="216">
        <f>SUM(I16:I23)</f>
        <v>0</v>
      </c>
      <c r="I24" s="217"/>
    </row>
    <row r="26" spans="1:53" x14ac:dyDescent="0.2">
      <c r="B26" s="123"/>
      <c r="F26" s="143"/>
      <c r="G26" s="144"/>
      <c r="H26" s="144"/>
      <c r="I26" s="145"/>
    </row>
    <row r="27" spans="1:53" x14ac:dyDescent="0.2">
      <c r="F27" s="143"/>
      <c r="G27" s="144"/>
      <c r="H27" s="144"/>
      <c r="I27" s="145"/>
    </row>
    <row r="28" spans="1:53" x14ac:dyDescent="0.2">
      <c r="F28" s="143"/>
      <c r="G28" s="144"/>
      <c r="H28" s="144"/>
      <c r="I28" s="145"/>
    </row>
    <row r="29" spans="1:53" x14ac:dyDescent="0.2"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36"/>
  <sheetViews>
    <sheetView showGridLines="0" showZeros="0" tabSelected="1" topLeftCell="A31" zoomScaleNormal="100" workbookViewId="0">
      <selection activeCell="C51" sqref="C51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18" t="s">
        <v>65</v>
      </c>
      <c r="B1" s="218"/>
      <c r="C1" s="218"/>
      <c r="D1" s="218"/>
      <c r="E1" s="218"/>
      <c r="F1" s="218"/>
      <c r="G1" s="218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09" t="s">
        <v>49</v>
      </c>
      <c r="B3" s="210"/>
      <c r="C3" s="97" t="str">
        <f>CONCATENATE(cislostavby," ",nazevstavby)</f>
        <v>18/M025 St. úpravy budovy, cestrmistrovství Velká Bíteš</v>
      </c>
      <c r="D3" s="151"/>
      <c r="E3" s="152" t="s">
        <v>66</v>
      </c>
      <c r="F3" s="153" t="str">
        <f>Rekapitulace!H1</f>
        <v>2</v>
      </c>
      <c r="G3" s="154"/>
    </row>
    <row r="4" spans="1:104" ht="13.5" thickBot="1" x14ac:dyDescent="0.25">
      <c r="A4" s="219" t="s">
        <v>51</v>
      </c>
      <c r="B4" s="212"/>
      <c r="C4" s="103" t="str">
        <f>CONCATENATE(cisloobjektu," ",nazevobjektu)</f>
        <v>x Cestmistrovství</v>
      </c>
      <c r="D4" s="155"/>
      <c r="E4" s="220" t="str">
        <f>Rekapitulace!G2</f>
        <v>Vodovod, kanalizace, zařizovací předměty</v>
      </c>
      <c r="F4" s="221"/>
      <c r="G4" s="222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x14ac:dyDescent="0.2">
      <c r="A7" s="163" t="s">
        <v>74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84</v>
      </c>
      <c r="C8" s="173" t="s">
        <v>85</v>
      </c>
      <c r="D8" s="174" t="s">
        <v>86</v>
      </c>
      <c r="E8" s="175">
        <v>1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">
      <c r="A9" s="178"/>
      <c r="B9" s="179" t="s">
        <v>75</v>
      </c>
      <c r="C9" s="180" t="str">
        <f>CONCATENATE(B7," ",C7)</f>
        <v>9 Ostatní konstrukce, bourání</v>
      </c>
      <c r="D9" s="181"/>
      <c r="E9" s="182"/>
      <c r="F9" s="183"/>
      <c r="G9" s="184">
        <f>SUM(G7:G8)</f>
        <v>0</v>
      </c>
      <c r="O9" s="170">
        <v>4</v>
      </c>
      <c r="BA9" s="185">
        <f>SUM(BA7:BA8)</f>
        <v>0</v>
      </c>
      <c r="BB9" s="185">
        <f>SUM(BB7:BB8)</f>
        <v>0</v>
      </c>
      <c r="BC9" s="185">
        <f>SUM(BC7:BC8)</f>
        <v>0</v>
      </c>
      <c r="BD9" s="185">
        <f>SUM(BD7:BD8)</f>
        <v>0</v>
      </c>
      <c r="BE9" s="185">
        <f>SUM(BE7:BE8)</f>
        <v>0</v>
      </c>
    </row>
    <row r="10" spans="1:104" x14ac:dyDescent="0.2">
      <c r="A10" s="163" t="s">
        <v>74</v>
      </c>
      <c r="B10" s="164" t="s">
        <v>87</v>
      </c>
      <c r="C10" s="165" t="s">
        <v>88</v>
      </c>
      <c r="D10" s="166"/>
      <c r="E10" s="167"/>
      <c r="F10" s="167"/>
      <c r="G10" s="168"/>
      <c r="H10" s="169"/>
      <c r="I10" s="169"/>
      <c r="O10" s="170">
        <v>1</v>
      </c>
    </row>
    <row r="11" spans="1:104" x14ac:dyDescent="0.2">
      <c r="A11" s="171">
        <v>2</v>
      </c>
      <c r="B11" s="172" t="s">
        <v>89</v>
      </c>
      <c r="C11" s="173" t="s">
        <v>90</v>
      </c>
      <c r="D11" s="174" t="s">
        <v>91</v>
      </c>
      <c r="E11" s="175">
        <v>1</v>
      </c>
      <c r="F11" s="175"/>
      <c r="G11" s="176">
        <f t="shared" ref="G11:G28" si="0">E11*F11</f>
        <v>0</v>
      </c>
      <c r="O11" s="170">
        <v>2</v>
      </c>
      <c r="AA11" s="146">
        <v>1</v>
      </c>
      <c r="AB11" s="146">
        <v>7</v>
      </c>
      <c r="AC11" s="146">
        <v>7</v>
      </c>
      <c r="AZ11" s="146">
        <v>2</v>
      </c>
      <c r="BA11" s="146">
        <f t="shared" ref="BA11:BA28" si="1">IF(AZ11=1,G11,0)</f>
        <v>0</v>
      </c>
      <c r="BB11" s="146">
        <f t="shared" ref="BB11:BB28" si="2">IF(AZ11=2,G11,0)</f>
        <v>0</v>
      </c>
      <c r="BC11" s="146">
        <f t="shared" ref="BC11:BC28" si="3">IF(AZ11=3,G11,0)</f>
        <v>0</v>
      </c>
      <c r="BD11" s="146">
        <f t="shared" ref="BD11:BD28" si="4">IF(AZ11=4,G11,0)</f>
        <v>0</v>
      </c>
      <c r="BE11" s="146">
        <f t="shared" ref="BE11:BE28" si="5">IF(AZ11=5,G11,0)</f>
        <v>0</v>
      </c>
      <c r="CA11" s="177">
        <v>1</v>
      </c>
      <c r="CB11" s="177">
        <v>7</v>
      </c>
      <c r="CZ11" s="146">
        <v>2.3000000000000001E-4</v>
      </c>
    </row>
    <row r="12" spans="1:104" x14ac:dyDescent="0.2">
      <c r="A12" s="171">
        <v>3</v>
      </c>
      <c r="B12" s="172" t="s">
        <v>92</v>
      </c>
      <c r="C12" s="173" t="s">
        <v>93</v>
      </c>
      <c r="D12" s="174" t="s">
        <v>91</v>
      </c>
      <c r="E12" s="175">
        <v>2</v>
      </c>
      <c r="F12" s="175"/>
      <c r="G12" s="176">
        <f t="shared" si="0"/>
        <v>0</v>
      </c>
      <c r="O12" s="170">
        <v>2</v>
      </c>
      <c r="AA12" s="146">
        <v>1</v>
      </c>
      <c r="AB12" s="146">
        <v>7</v>
      </c>
      <c r="AC12" s="146">
        <v>7</v>
      </c>
      <c r="AZ12" s="146">
        <v>2</v>
      </c>
      <c r="BA12" s="146">
        <f t="shared" si="1"/>
        <v>0</v>
      </c>
      <c r="BB12" s="146">
        <f t="shared" si="2"/>
        <v>0</v>
      </c>
      <c r="BC12" s="146">
        <f t="shared" si="3"/>
        <v>0</v>
      </c>
      <c r="BD12" s="146">
        <f t="shared" si="4"/>
        <v>0</v>
      </c>
      <c r="BE12" s="146">
        <f t="shared" si="5"/>
        <v>0</v>
      </c>
      <c r="CA12" s="177">
        <v>1</v>
      </c>
      <c r="CB12" s="177">
        <v>7</v>
      </c>
      <c r="CZ12" s="146">
        <v>0</v>
      </c>
    </row>
    <row r="13" spans="1:104" x14ac:dyDescent="0.2">
      <c r="A13" s="171">
        <v>4</v>
      </c>
      <c r="B13" s="172" t="s">
        <v>94</v>
      </c>
      <c r="C13" s="173" t="s">
        <v>95</v>
      </c>
      <c r="D13" s="174" t="s">
        <v>96</v>
      </c>
      <c r="E13" s="175">
        <v>2</v>
      </c>
      <c r="F13" s="175"/>
      <c r="G13" s="176">
        <f t="shared" si="0"/>
        <v>0</v>
      </c>
      <c r="O13" s="170">
        <v>2</v>
      </c>
      <c r="AA13" s="146">
        <v>1</v>
      </c>
      <c r="AB13" s="146">
        <v>7</v>
      </c>
      <c r="AC13" s="146">
        <v>7</v>
      </c>
      <c r="AZ13" s="146">
        <v>2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1</v>
      </c>
      <c r="CB13" s="177">
        <v>7</v>
      </c>
      <c r="CZ13" s="146">
        <v>3.4000000000000002E-4</v>
      </c>
    </row>
    <row r="14" spans="1:104" x14ac:dyDescent="0.2">
      <c r="A14" s="171">
        <v>5</v>
      </c>
      <c r="B14" s="172" t="s">
        <v>97</v>
      </c>
      <c r="C14" s="173" t="s">
        <v>98</v>
      </c>
      <c r="D14" s="174" t="s">
        <v>96</v>
      </c>
      <c r="E14" s="175">
        <v>14</v>
      </c>
      <c r="F14" s="175"/>
      <c r="G14" s="176">
        <f t="shared" si="0"/>
        <v>0</v>
      </c>
      <c r="O14" s="170">
        <v>2</v>
      </c>
      <c r="AA14" s="146">
        <v>1</v>
      </c>
      <c r="AB14" s="146">
        <v>7</v>
      </c>
      <c r="AC14" s="146">
        <v>7</v>
      </c>
      <c r="AZ14" s="146">
        <v>2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1</v>
      </c>
      <c r="CB14" s="177">
        <v>7</v>
      </c>
      <c r="CZ14" s="146">
        <v>0</v>
      </c>
    </row>
    <row r="15" spans="1:104" x14ac:dyDescent="0.2">
      <c r="A15" s="171">
        <v>6</v>
      </c>
      <c r="B15" s="172" t="s">
        <v>99</v>
      </c>
      <c r="C15" s="173" t="s">
        <v>100</v>
      </c>
      <c r="D15" s="174" t="s">
        <v>96</v>
      </c>
      <c r="E15" s="175">
        <v>15</v>
      </c>
      <c r="F15" s="175"/>
      <c r="G15" s="176">
        <f t="shared" si="0"/>
        <v>0</v>
      </c>
      <c r="O15" s="170">
        <v>2</v>
      </c>
      <c r="AA15" s="146">
        <v>1</v>
      </c>
      <c r="AB15" s="146">
        <v>7</v>
      </c>
      <c r="AC15" s="146">
        <v>7</v>
      </c>
      <c r="AZ15" s="146">
        <v>2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1</v>
      </c>
      <c r="CB15" s="177">
        <v>7</v>
      </c>
      <c r="CZ15" s="146">
        <v>0</v>
      </c>
    </row>
    <row r="16" spans="1:104" x14ac:dyDescent="0.2">
      <c r="A16" s="171">
        <v>7</v>
      </c>
      <c r="B16" s="172" t="s">
        <v>101</v>
      </c>
      <c r="C16" s="173" t="s">
        <v>102</v>
      </c>
      <c r="D16" s="174" t="s">
        <v>96</v>
      </c>
      <c r="E16" s="175">
        <v>6</v>
      </c>
      <c r="F16" s="175"/>
      <c r="G16" s="176">
        <f t="shared" si="0"/>
        <v>0</v>
      </c>
      <c r="O16" s="170">
        <v>2</v>
      </c>
      <c r="AA16" s="146">
        <v>1</v>
      </c>
      <c r="AB16" s="146">
        <v>7</v>
      </c>
      <c r="AC16" s="146">
        <v>7</v>
      </c>
      <c r="AZ16" s="146">
        <v>2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77">
        <v>1</v>
      </c>
      <c r="CB16" s="177">
        <v>7</v>
      </c>
      <c r="CZ16" s="146">
        <v>0</v>
      </c>
    </row>
    <row r="17" spans="1:104" x14ac:dyDescent="0.2">
      <c r="A17" s="171">
        <v>8</v>
      </c>
      <c r="B17" s="172" t="s">
        <v>103</v>
      </c>
      <c r="C17" s="173" t="s">
        <v>104</v>
      </c>
      <c r="D17" s="174" t="s">
        <v>96</v>
      </c>
      <c r="E17" s="175">
        <v>4</v>
      </c>
      <c r="F17" s="175"/>
      <c r="G17" s="176">
        <f t="shared" si="0"/>
        <v>0</v>
      </c>
      <c r="O17" s="170">
        <v>2</v>
      </c>
      <c r="AA17" s="146">
        <v>1</v>
      </c>
      <c r="AB17" s="146">
        <v>7</v>
      </c>
      <c r="AC17" s="146">
        <v>7</v>
      </c>
      <c r="AZ17" s="146">
        <v>2</v>
      </c>
      <c r="BA17" s="146">
        <f t="shared" si="1"/>
        <v>0</v>
      </c>
      <c r="BB17" s="146">
        <f t="shared" si="2"/>
        <v>0</v>
      </c>
      <c r="BC17" s="146">
        <f t="shared" si="3"/>
        <v>0</v>
      </c>
      <c r="BD17" s="146">
        <f t="shared" si="4"/>
        <v>0</v>
      </c>
      <c r="BE17" s="146">
        <f t="shared" si="5"/>
        <v>0</v>
      </c>
      <c r="CA17" s="177">
        <v>1</v>
      </c>
      <c r="CB17" s="177">
        <v>7</v>
      </c>
      <c r="CZ17" s="146">
        <v>5.1999999999999995E-4</v>
      </c>
    </row>
    <row r="18" spans="1:104" x14ac:dyDescent="0.2">
      <c r="A18" s="171">
        <v>9</v>
      </c>
      <c r="B18" s="172" t="s">
        <v>105</v>
      </c>
      <c r="C18" s="173" t="s">
        <v>106</v>
      </c>
      <c r="D18" s="174" t="s">
        <v>96</v>
      </c>
      <c r="E18" s="175">
        <v>12</v>
      </c>
      <c r="F18" s="175"/>
      <c r="G18" s="176">
        <f t="shared" si="0"/>
        <v>0</v>
      </c>
      <c r="O18" s="170">
        <v>2</v>
      </c>
      <c r="AA18" s="146">
        <v>1</v>
      </c>
      <c r="AB18" s="146">
        <v>7</v>
      </c>
      <c r="AC18" s="146">
        <v>7</v>
      </c>
      <c r="AZ18" s="146">
        <v>2</v>
      </c>
      <c r="BA18" s="146">
        <f t="shared" si="1"/>
        <v>0</v>
      </c>
      <c r="BB18" s="146">
        <f t="shared" si="2"/>
        <v>0</v>
      </c>
      <c r="BC18" s="146">
        <f t="shared" si="3"/>
        <v>0</v>
      </c>
      <c r="BD18" s="146">
        <f t="shared" si="4"/>
        <v>0</v>
      </c>
      <c r="BE18" s="146">
        <f t="shared" si="5"/>
        <v>0</v>
      </c>
      <c r="CA18" s="177">
        <v>1</v>
      </c>
      <c r="CB18" s="177">
        <v>7</v>
      </c>
      <c r="CZ18" s="146">
        <v>0</v>
      </c>
    </row>
    <row r="19" spans="1:104" x14ac:dyDescent="0.2">
      <c r="A19" s="171">
        <v>10</v>
      </c>
      <c r="B19" s="172" t="s">
        <v>107</v>
      </c>
      <c r="C19" s="173" t="s">
        <v>108</v>
      </c>
      <c r="D19" s="174" t="s">
        <v>96</v>
      </c>
      <c r="E19" s="175">
        <v>3</v>
      </c>
      <c r="F19" s="175"/>
      <c r="G19" s="176">
        <f t="shared" si="0"/>
        <v>0</v>
      </c>
      <c r="O19" s="170">
        <v>2</v>
      </c>
      <c r="AA19" s="146">
        <v>1</v>
      </c>
      <c r="AB19" s="146">
        <v>7</v>
      </c>
      <c r="AC19" s="146">
        <v>7</v>
      </c>
      <c r="AZ19" s="146">
        <v>2</v>
      </c>
      <c r="BA19" s="146">
        <f t="shared" si="1"/>
        <v>0</v>
      </c>
      <c r="BB19" s="146">
        <f t="shared" si="2"/>
        <v>0</v>
      </c>
      <c r="BC19" s="146">
        <f t="shared" si="3"/>
        <v>0</v>
      </c>
      <c r="BD19" s="146">
        <f t="shared" si="4"/>
        <v>0</v>
      </c>
      <c r="BE19" s="146">
        <f t="shared" si="5"/>
        <v>0</v>
      </c>
      <c r="CA19" s="177">
        <v>1</v>
      </c>
      <c r="CB19" s="177">
        <v>7</v>
      </c>
      <c r="CZ19" s="146">
        <v>5.2999999999999998E-4</v>
      </c>
    </row>
    <row r="20" spans="1:104" x14ac:dyDescent="0.2">
      <c r="A20" s="171">
        <v>11</v>
      </c>
      <c r="B20" s="172" t="s">
        <v>109</v>
      </c>
      <c r="C20" s="173" t="s">
        <v>110</v>
      </c>
      <c r="D20" s="174" t="s">
        <v>96</v>
      </c>
      <c r="E20" s="175">
        <v>7</v>
      </c>
      <c r="F20" s="175"/>
      <c r="G20" s="176">
        <f t="shared" si="0"/>
        <v>0</v>
      </c>
      <c r="O20" s="170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 t="shared" si="1"/>
        <v>0</v>
      </c>
      <c r="BB20" s="146">
        <f t="shared" si="2"/>
        <v>0</v>
      </c>
      <c r="BC20" s="146">
        <f t="shared" si="3"/>
        <v>0</v>
      </c>
      <c r="BD20" s="146">
        <f t="shared" si="4"/>
        <v>0</v>
      </c>
      <c r="BE20" s="146">
        <f t="shared" si="5"/>
        <v>0</v>
      </c>
      <c r="CA20" s="177">
        <v>1</v>
      </c>
      <c r="CB20" s="177">
        <v>7</v>
      </c>
      <c r="CZ20" s="146">
        <v>2.0999999999999999E-3</v>
      </c>
    </row>
    <row r="21" spans="1:104" x14ac:dyDescent="0.2">
      <c r="A21" s="171">
        <v>12</v>
      </c>
      <c r="B21" s="172" t="s">
        <v>111</v>
      </c>
      <c r="C21" s="173" t="s">
        <v>112</v>
      </c>
      <c r="D21" s="174" t="s">
        <v>96</v>
      </c>
      <c r="E21" s="175">
        <v>15</v>
      </c>
      <c r="F21" s="175"/>
      <c r="G21" s="176">
        <f t="shared" si="0"/>
        <v>0</v>
      </c>
      <c r="O21" s="170">
        <v>2</v>
      </c>
      <c r="AA21" s="146">
        <v>1</v>
      </c>
      <c r="AB21" s="146">
        <v>7</v>
      </c>
      <c r="AC21" s="146">
        <v>7</v>
      </c>
      <c r="AZ21" s="146">
        <v>2</v>
      </c>
      <c r="BA21" s="146">
        <f t="shared" si="1"/>
        <v>0</v>
      </c>
      <c r="BB21" s="146">
        <f t="shared" si="2"/>
        <v>0</v>
      </c>
      <c r="BC21" s="146">
        <f t="shared" si="3"/>
        <v>0</v>
      </c>
      <c r="BD21" s="146">
        <f t="shared" si="4"/>
        <v>0</v>
      </c>
      <c r="BE21" s="146">
        <f t="shared" si="5"/>
        <v>0</v>
      </c>
      <c r="CA21" s="177">
        <v>1</v>
      </c>
      <c r="CB21" s="177">
        <v>7</v>
      </c>
      <c r="CZ21" s="146">
        <v>0</v>
      </c>
    </row>
    <row r="22" spans="1:104" x14ac:dyDescent="0.2">
      <c r="A22" s="171">
        <v>13</v>
      </c>
      <c r="B22" s="172" t="s">
        <v>113</v>
      </c>
      <c r="C22" s="173" t="s">
        <v>114</v>
      </c>
      <c r="D22" s="174" t="s">
        <v>91</v>
      </c>
      <c r="E22" s="175">
        <v>7</v>
      </c>
      <c r="F22" s="175"/>
      <c r="G22" s="176">
        <f t="shared" si="0"/>
        <v>0</v>
      </c>
      <c r="O22" s="170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 t="shared" si="1"/>
        <v>0</v>
      </c>
      <c r="BB22" s="146">
        <f t="shared" si="2"/>
        <v>0</v>
      </c>
      <c r="BC22" s="146">
        <f t="shared" si="3"/>
        <v>0</v>
      </c>
      <c r="BD22" s="146">
        <f t="shared" si="4"/>
        <v>0</v>
      </c>
      <c r="BE22" s="146">
        <f t="shared" si="5"/>
        <v>0</v>
      </c>
      <c r="CA22" s="177">
        <v>1</v>
      </c>
      <c r="CB22" s="177">
        <v>7</v>
      </c>
      <c r="CZ22" s="146">
        <v>0</v>
      </c>
    </row>
    <row r="23" spans="1:104" x14ac:dyDescent="0.2">
      <c r="A23" s="171">
        <v>14</v>
      </c>
      <c r="B23" s="172" t="s">
        <v>115</v>
      </c>
      <c r="C23" s="173" t="s">
        <v>116</v>
      </c>
      <c r="D23" s="174" t="s">
        <v>91</v>
      </c>
      <c r="E23" s="175">
        <v>7</v>
      </c>
      <c r="F23" s="175"/>
      <c r="G23" s="176">
        <f t="shared" si="0"/>
        <v>0</v>
      </c>
      <c r="O23" s="170">
        <v>2</v>
      </c>
      <c r="AA23" s="146">
        <v>1</v>
      </c>
      <c r="AB23" s="146">
        <v>7</v>
      </c>
      <c r="AC23" s="146">
        <v>7</v>
      </c>
      <c r="AZ23" s="146">
        <v>2</v>
      </c>
      <c r="BA23" s="146">
        <f t="shared" si="1"/>
        <v>0</v>
      </c>
      <c r="BB23" s="146">
        <f t="shared" si="2"/>
        <v>0</v>
      </c>
      <c r="BC23" s="146">
        <f t="shared" si="3"/>
        <v>0</v>
      </c>
      <c r="BD23" s="146">
        <f t="shared" si="4"/>
        <v>0</v>
      </c>
      <c r="BE23" s="146">
        <f t="shared" si="5"/>
        <v>0</v>
      </c>
      <c r="CA23" s="177">
        <v>1</v>
      </c>
      <c r="CB23" s="177">
        <v>7</v>
      </c>
      <c r="CZ23" s="146">
        <v>0</v>
      </c>
    </row>
    <row r="24" spans="1:104" x14ac:dyDescent="0.2">
      <c r="A24" s="171">
        <v>15</v>
      </c>
      <c r="B24" s="172" t="s">
        <v>117</v>
      </c>
      <c r="C24" s="173" t="s">
        <v>118</v>
      </c>
      <c r="D24" s="174" t="s">
        <v>91</v>
      </c>
      <c r="E24" s="175">
        <v>5</v>
      </c>
      <c r="F24" s="175"/>
      <c r="G24" s="176">
        <f t="shared" si="0"/>
        <v>0</v>
      </c>
      <c r="O24" s="170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 t="shared" si="1"/>
        <v>0</v>
      </c>
      <c r="BB24" s="146">
        <f t="shared" si="2"/>
        <v>0</v>
      </c>
      <c r="BC24" s="146">
        <f t="shared" si="3"/>
        <v>0</v>
      </c>
      <c r="BD24" s="146">
        <f t="shared" si="4"/>
        <v>0</v>
      </c>
      <c r="BE24" s="146">
        <f t="shared" si="5"/>
        <v>0</v>
      </c>
      <c r="CA24" s="177">
        <v>1</v>
      </c>
      <c r="CB24" s="177">
        <v>7</v>
      </c>
      <c r="CZ24" s="146">
        <v>0</v>
      </c>
    </row>
    <row r="25" spans="1:104" ht="22.5" x14ac:dyDescent="0.2">
      <c r="A25" s="171">
        <v>16</v>
      </c>
      <c r="B25" s="172" t="s">
        <v>119</v>
      </c>
      <c r="C25" s="173" t="s">
        <v>120</v>
      </c>
      <c r="D25" s="174" t="s">
        <v>91</v>
      </c>
      <c r="E25" s="175">
        <v>1</v>
      </c>
      <c r="F25" s="175"/>
      <c r="G25" s="176">
        <f t="shared" si="0"/>
        <v>0</v>
      </c>
      <c r="O25" s="170">
        <v>2</v>
      </c>
      <c r="AA25" s="146">
        <v>1</v>
      </c>
      <c r="AB25" s="146">
        <v>7</v>
      </c>
      <c r="AC25" s="146">
        <v>7</v>
      </c>
      <c r="AZ25" s="146">
        <v>2</v>
      </c>
      <c r="BA25" s="146">
        <f t="shared" si="1"/>
        <v>0</v>
      </c>
      <c r="BB25" s="146">
        <f t="shared" si="2"/>
        <v>0</v>
      </c>
      <c r="BC25" s="146">
        <f t="shared" si="3"/>
        <v>0</v>
      </c>
      <c r="BD25" s="146">
        <f t="shared" si="4"/>
        <v>0</v>
      </c>
      <c r="BE25" s="146">
        <f t="shared" si="5"/>
        <v>0</v>
      </c>
      <c r="CA25" s="177">
        <v>1</v>
      </c>
      <c r="CB25" s="177">
        <v>7</v>
      </c>
      <c r="CZ25" s="146">
        <v>0</v>
      </c>
    </row>
    <row r="26" spans="1:104" x14ac:dyDescent="0.2">
      <c r="A26" s="171">
        <v>17</v>
      </c>
      <c r="B26" s="172" t="s">
        <v>121</v>
      </c>
      <c r="C26" s="173" t="s">
        <v>122</v>
      </c>
      <c r="D26" s="174" t="s">
        <v>96</v>
      </c>
      <c r="E26" s="175">
        <v>78</v>
      </c>
      <c r="F26" s="175"/>
      <c r="G26" s="176">
        <f t="shared" si="0"/>
        <v>0</v>
      </c>
      <c r="O26" s="170">
        <v>2</v>
      </c>
      <c r="AA26" s="146">
        <v>1</v>
      </c>
      <c r="AB26" s="146">
        <v>7</v>
      </c>
      <c r="AC26" s="146">
        <v>7</v>
      </c>
      <c r="AZ26" s="146">
        <v>2</v>
      </c>
      <c r="BA26" s="146">
        <f t="shared" si="1"/>
        <v>0</v>
      </c>
      <c r="BB26" s="146">
        <f t="shared" si="2"/>
        <v>0</v>
      </c>
      <c r="BC26" s="146">
        <f t="shared" si="3"/>
        <v>0</v>
      </c>
      <c r="BD26" s="146">
        <f t="shared" si="4"/>
        <v>0</v>
      </c>
      <c r="BE26" s="146">
        <f t="shared" si="5"/>
        <v>0</v>
      </c>
      <c r="CA26" s="177">
        <v>1</v>
      </c>
      <c r="CB26" s="177">
        <v>7</v>
      </c>
      <c r="CZ26" s="146">
        <v>0</v>
      </c>
    </row>
    <row r="27" spans="1:104" ht="22.5" x14ac:dyDescent="0.2">
      <c r="A27" s="171">
        <v>18</v>
      </c>
      <c r="B27" s="172" t="s">
        <v>123</v>
      </c>
      <c r="C27" s="173" t="s">
        <v>124</v>
      </c>
      <c r="D27" s="174" t="s">
        <v>86</v>
      </c>
      <c r="E27" s="175">
        <v>1</v>
      </c>
      <c r="F27" s="175"/>
      <c r="G27" s="176">
        <f t="shared" si="0"/>
        <v>0</v>
      </c>
      <c r="O27" s="170">
        <v>2</v>
      </c>
      <c r="AA27" s="146">
        <v>1</v>
      </c>
      <c r="AB27" s="146">
        <v>0</v>
      </c>
      <c r="AC27" s="146">
        <v>0</v>
      </c>
      <c r="AZ27" s="146">
        <v>2</v>
      </c>
      <c r="BA27" s="146">
        <f t="shared" si="1"/>
        <v>0</v>
      </c>
      <c r="BB27" s="146">
        <f t="shared" si="2"/>
        <v>0</v>
      </c>
      <c r="BC27" s="146">
        <f t="shared" si="3"/>
        <v>0</v>
      </c>
      <c r="BD27" s="146">
        <f t="shared" si="4"/>
        <v>0</v>
      </c>
      <c r="BE27" s="146">
        <f t="shared" si="5"/>
        <v>0</v>
      </c>
      <c r="CA27" s="177">
        <v>1</v>
      </c>
      <c r="CB27" s="177">
        <v>0</v>
      </c>
      <c r="CZ27" s="146">
        <v>0</v>
      </c>
    </row>
    <row r="28" spans="1:104" x14ac:dyDescent="0.2">
      <c r="A28" s="171">
        <v>19</v>
      </c>
      <c r="B28" s="172" t="s">
        <v>125</v>
      </c>
      <c r="C28" s="173" t="s">
        <v>126</v>
      </c>
      <c r="D28" s="174" t="s">
        <v>127</v>
      </c>
      <c r="E28" s="175">
        <v>1.9279999999999999E-2</v>
      </c>
      <c r="F28" s="175"/>
      <c r="G28" s="176">
        <f t="shared" si="0"/>
        <v>0</v>
      </c>
      <c r="O28" s="170">
        <v>2</v>
      </c>
      <c r="AA28" s="146">
        <v>7</v>
      </c>
      <c r="AB28" s="146">
        <v>1001</v>
      </c>
      <c r="AC28" s="146">
        <v>5</v>
      </c>
      <c r="AZ28" s="146">
        <v>2</v>
      </c>
      <c r="BA28" s="146">
        <f t="shared" si="1"/>
        <v>0</v>
      </c>
      <c r="BB28" s="146">
        <f t="shared" si="2"/>
        <v>0</v>
      </c>
      <c r="BC28" s="146">
        <f t="shared" si="3"/>
        <v>0</v>
      </c>
      <c r="BD28" s="146">
        <f t="shared" si="4"/>
        <v>0</v>
      </c>
      <c r="BE28" s="146">
        <f t="shared" si="5"/>
        <v>0</v>
      </c>
      <c r="CA28" s="177">
        <v>7</v>
      </c>
      <c r="CB28" s="177">
        <v>1001</v>
      </c>
      <c r="CZ28" s="146">
        <v>0</v>
      </c>
    </row>
    <row r="29" spans="1:104" x14ac:dyDescent="0.2">
      <c r="A29" s="178"/>
      <c r="B29" s="179" t="s">
        <v>75</v>
      </c>
      <c r="C29" s="180" t="str">
        <f>CONCATENATE(B10," ",C10)</f>
        <v>721 Vnitřní kanalizace</v>
      </c>
      <c r="D29" s="181"/>
      <c r="E29" s="182"/>
      <c r="F29" s="183"/>
      <c r="G29" s="184">
        <f>SUM(G10:G28)</f>
        <v>0</v>
      </c>
      <c r="O29" s="170">
        <v>4</v>
      </c>
      <c r="BA29" s="185">
        <f>SUM(BA10:BA28)</f>
        <v>0</v>
      </c>
      <c r="BB29" s="185">
        <f>SUM(BB10:BB28)</f>
        <v>0</v>
      </c>
      <c r="BC29" s="185">
        <f>SUM(BC10:BC28)</f>
        <v>0</v>
      </c>
      <c r="BD29" s="185">
        <f>SUM(BD10:BD28)</f>
        <v>0</v>
      </c>
      <c r="BE29" s="185">
        <f>SUM(BE10:BE28)</f>
        <v>0</v>
      </c>
    </row>
    <row r="30" spans="1:104" x14ac:dyDescent="0.2">
      <c r="A30" s="163" t="s">
        <v>74</v>
      </c>
      <c r="B30" s="164" t="s">
        <v>128</v>
      </c>
      <c r="C30" s="165" t="s">
        <v>129</v>
      </c>
      <c r="D30" s="166"/>
      <c r="E30" s="167"/>
      <c r="F30" s="167"/>
      <c r="G30" s="168"/>
      <c r="H30" s="169"/>
      <c r="I30" s="169"/>
      <c r="O30" s="170">
        <v>1</v>
      </c>
    </row>
    <row r="31" spans="1:104" x14ac:dyDescent="0.2">
      <c r="A31" s="171">
        <v>20</v>
      </c>
      <c r="B31" s="172" t="s">
        <v>130</v>
      </c>
      <c r="C31" s="173" t="s">
        <v>131</v>
      </c>
      <c r="D31" s="174" t="s">
        <v>91</v>
      </c>
      <c r="E31" s="175">
        <v>2</v>
      </c>
      <c r="F31" s="175"/>
      <c r="G31" s="176">
        <f t="shared" ref="G31:G45" si="6">E31*F31</f>
        <v>0</v>
      </c>
      <c r="O31" s="170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 t="shared" ref="BA31:BA45" si="7">IF(AZ31=1,G31,0)</f>
        <v>0</v>
      </c>
      <c r="BB31" s="146">
        <f t="shared" ref="BB31:BB45" si="8">IF(AZ31=2,G31,0)</f>
        <v>0</v>
      </c>
      <c r="BC31" s="146">
        <f t="shared" ref="BC31:BC45" si="9">IF(AZ31=3,G31,0)</f>
        <v>0</v>
      </c>
      <c r="BD31" s="146">
        <f t="shared" ref="BD31:BD45" si="10">IF(AZ31=4,G31,0)</f>
        <v>0</v>
      </c>
      <c r="BE31" s="146">
        <f t="shared" ref="BE31:BE45" si="11">IF(AZ31=5,G31,0)</f>
        <v>0</v>
      </c>
      <c r="CA31" s="177">
        <v>1</v>
      </c>
      <c r="CB31" s="177">
        <v>7</v>
      </c>
      <c r="CZ31" s="146">
        <v>2.1000000000000001E-4</v>
      </c>
    </row>
    <row r="32" spans="1:104" x14ac:dyDescent="0.2">
      <c r="A32" s="171">
        <v>21</v>
      </c>
      <c r="B32" s="172" t="s">
        <v>132</v>
      </c>
      <c r="C32" s="173" t="s">
        <v>133</v>
      </c>
      <c r="D32" s="174" t="s">
        <v>96</v>
      </c>
      <c r="E32" s="175">
        <v>44</v>
      </c>
      <c r="F32" s="175"/>
      <c r="G32" s="176">
        <f t="shared" si="6"/>
        <v>0</v>
      </c>
      <c r="O32" s="170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 t="shared" si="7"/>
        <v>0</v>
      </c>
      <c r="BB32" s="146">
        <f t="shared" si="8"/>
        <v>0</v>
      </c>
      <c r="BC32" s="146">
        <f t="shared" si="9"/>
        <v>0</v>
      </c>
      <c r="BD32" s="146">
        <f t="shared" si="10"/>
        <v>0</v>
      </c>
      <c r="BE32" s="146">
        <f t="shared" si="11"/>
        <v>0</v>
      </c>
      <c r="CA32" s="177">
        <v>1</v>
      </c>
      <c r="CB32" s="177">
        <v>7</v>
      </c>
      <c r="CZ32" s="146">
        <v>0</v>
      </c>
    </row>
    <row r="33" spans="1:104" x14ac:dyDescent="0.2">
      <c r="A33" s="171">
        <v>22</v>
      </c>
      <c r="B33" s="172" t="s">
        <v>134</v>
      </c>
      <c r="C33" s="173" t="s">
        <v>135</v>
      </c>
      <c r="D33" s="174" t="s">
        <v>96</v>
      </c>
      <c r="E33" s="175">
        <v>22</v>
      </c>
      <c r="F33" s="175"/>
      <c r="G33" s="176">
        <f t="shared" si="6"/>
        <v>0</v>
      </c>
      <c r="O33" s="170">
        <v>2</v>
      </c>
      <c r="AA33" s="146">
        <v>1</v>
      </c>
      <c r="AB33" s="146">
        <v>7</v>
      </c>
      <c r="AC33" s="146">
        <v>7</v>
      </c>
      <c r="AZ33" s="146">
        <v>2</v>
      </c>
      <c r="BA33" s="146">
        <f t="shared" si="7"/>
        <v>0</v>
      </c>
      <c r="BB33" s="146">
        <f t="shared" si="8"/>
        <v>0</v>
      </c>
      <c r="BC33" s="146">
        <f t="shared" si="9"/>
        <v>0</v>
      </c>
      <c r="BD33" s="146">
        <f t="shared" si="10"/>
        <v>0</v>
      </c>
      <c r="BE33" s="146">
        <f t="shared" si="11"/>
        <v>0</v>
      </c>
      <c r="CA33" s="177">
        <v>1</v>
      </c>
      <c r="CB33" s="177">
        <v>7</v>
      </c>
      <c r="CZ33" s="146">
        <v>0</v>
      </c>
    </row>
    <row r="34" spans="1:104" x14ac:dyDescent="0.2">
      <c r="A34" s="171">
        <v>23</v>
      </c>
      <c r="B34" s="172" t="s">
        <v>136</v>
      </c>
      <c r="C34" s="173" t="s">
        <v>137</v>
      </c>
      <c r="D34" s="174" t="s">
        <v>96</v>
      </c>
      <c r="E34" s="175">
        <v>42</v>
      </c>
      <c r="F34" s="175"/>
      <c r="G34" s="176">
        <f t="shared" si="6"/>
        <v>0</v>
      </c>
      <c r="O34" s="170">
        <v>2</v>
      </c>
      <c r="AA34" s="146">
        <v>1</v>
      </c>
      <c r="AB34" s="146">
        <v>7</v>
      </c>
      <c r="AC34" s="146">
        <v>7</v>
      </c>
      <c r="AZ34" s="146">
        <v>2</v>
      </c>
      <c r="BA34" s="146">
        <f t="shared" si="7"/>
        <v>0</v>
      </c>
      <c r="BB34" s="146">
        <f t="shared" si="8"/>
        <v>0</v>
      </c>
      <c r="BC34" s="146">
        <f t="shared" si="9"/>
        <v>0</v>
      </c>
      <c r="BD34" s="146">
        <f t="shared" si="10"/>
        <v>0</v>
      </c>
      <c r="BE34" s="146">
        <f t="shared" si="11"/>
        <v>0</v>
      </c>
      <c r="CA34" s="177">
        <v>1</v>
      </c>
      <c r="CB34" s="177">
        <v>7</v>
      </c>
      <c r="CZ34" s="146">
        <v>0</v>
      </c>
    </row>
    <row r="35" spans="1:104" x14ac:dyDescent="0.2">
      <c r="A35" s="171">
        <v>24</v>
      </c>
      <c r="B35" s="172" t="s">
        <v>138</v>
      </c>
      <c r="C35" s="173" t="s">
        <v>139</v>
      </c>
      <c r="D35" s="174" t="s">
        <v>96</v>
      </c>
      <c r="E35" s="175">
        <v>22</v>
      </c>
      <c r="F35" s="175"/>
      <c r="G35" s="176">
        <f t="shared" si="6"/>
        <v>0</v>
      </c>
      <c r="O35" s="170">
        <v>2</v>
      </c>
      <c r="AA35" s="146">
        <v>1</v>
      </c>
      <c r="AB35" s="146">
        <v>7</v>
      </c>
      <c r="AC35" s="146">
        <v>7</v>
      </c>
      <c r="AZ35" s="146">
        <v>2</v>
      </c>
      <c r="BA35" s="146">
        <f t="shared" si="7"/>
        <v>0</v>
      </c>
      <c r="BB35" s="146">
        <f t="shared" si="8"/>
        <v>0</v>
      </c>
      <c r="BC35" s="146">
        <f t="shared" si="9"/>
        <v>0</v>
      </c>
      <c r="BD35" s="146">
        <f t="shared" si="10"/>
        <v>0</v>
      </c>
      <c r="BE35" s="146">
        <f t="shared" si="11"/>
        <v>0</v>
      </c>
      <c r="CA35" s="177">
        <v>1</v>
      </c>
      <c r="CB35" s="177">
        <v>7</v>
      </c>
      <c r="CZ35" s="146">
        <v>0</v>
      </c>
    </row>
    <row r="36" spans="1:104" x14ac:dyDescent="0.2">
      <c r="A36" s="171">
        <v>25</v>
      </c>
      <c r="B36" s="172" t="s">
        <v>140</v>
      </c>
      <c r="C36" s="173" t="s">
        <v>141</v>
      </c>
      <c r="D36" s="174" t="s">
        <v>96</v>
      </c>
      <c r="E36" s="175">
        <v>44</v>
      </c>
      <c r="F36" s="175"/>
      <c r="G36" s="176">
        <f t="shared" si="6"/>
        <v>0</v>
      </c>
      <c r="O36" s="170">
        <v>2</v>
      </c>
      <c r="AA36" s="146">
        <v>1</v>
      </c>
      <c r="AB36" s="146">
        <v>7</v>
      </c>
      <c r="AC36" s="146">
        <v>7</v>
      </c>
      <c r="AZ36" s="146">
        <v>2</v>
      </c>
      <c r="BA36" s="146">
        <f t="shared" si="7"/>
        <v>0</v>
      </c>
      <c r="BB36" s="146">
        <f t="shared" si="8"/>
        <v>0</v>
      </c>
      <c r="BC36" s="146">
        <f t="shared" si="9"/>
        <v>0</v>
      </c>
      <c r="BD36" s="146">
        <f t="shared" si="10"/>
        <v>0</v>
      </c>
      <c r="BE36" s="146">
        <f t="shared" si="11"/>
        <v>0</v>
      </c>
      <c r="CA36" s="177">
        <v>1</v>
      </c>
      <c r="CB36" s="177">
        <v>7</v>
      </c>
      <c r="CZ36" s="146">
        <v>0</v>
      </c>
    </row>
    <row r="37" spans="1:104" x14ac:dyDescent="0.2">
      <c r="A37" s="171">
        <v>26</v>
      </c>
      <c r="B37" s="172" t="s">
        <v>142</v>
      </c>
      <c r="C37" s="173" t="s">
        <v>143</v>
      </c>
      <c r="D37" s="174" t="s">
        <v>96</v>
      </c>
      <c r="E37" s="175">
        <v>22</v>
      </c>
      <c r="F37" s="175"/>
      <c r="G37" s="176">
        <f t="shared" si="6"/>
        <v>0</v>
      </c>
      <c r="O37" s="170">
        <v>2</v>
      </c>
      <c r="AA37" s="146">
        <v>1</v>
      </c>
      <c r="AB37" s="146">
        <v>7</v>
      </c>
      <c r="AC37" s="146">
        <v>7</v>
      </c>
      <c r="AZ37" s="146">
        <v>2</v>
      </c>
      <c r="BA37" s="146">
        <f t="shared" si="7"/>
        <v>0</v>
      </c>
      <c r="BB37" s="146">
        <f t="shared" si="8"/>
        <v>0</v>
      </c>
      <c r="BC37" s="146">
        <f t="shared" si="9"/>
        <v>0</v>
      </c>
      <c r="BD37" s="146">
        <f t="shared" si="10"/>
        <v>0</v>
      </c>
      <c r="BE37" s="146">
        <f t="shared" si="11"/>
        <v>0</v>
      </c>
      <c r="CA37" s="177">
        <v>1</v>
      </c>
      <c r="CB37" s="177">
        <v>7</v>
      </c>
      <c r="CZ37" s="146">
        <v>0</v>
      </c>
    </row>
    <row r="38" spans="1:104" x14ac:dyDescent="0.2">
      <c r="A38" s="171">
        <v>27</v>
      </c>
      <c r="B38" s="172" t="s">
        <v>144</v>
      </c>
      <c r="C38" s="173" t="s">
        <v>145</v>
      </c>
      <c r="D38" s="174" t="s">
        <v>96</v>
      </c>
      <c r="E38" s="175">
        <v>42</v>
      </c>
      <c r="F38" s="175"/>
      <c r="G38" s="176">
        <f t="shared" si="6"/>
        <v>0</v>
      </c>
      <c r="O38" s="170">
        <v>2</v>
      </c>
      <c r="AA38" s="146">
        <v>1</v>
      </c>
      <c r="AB38" s="146">
        <v>7</v>
      </c>
      <c r="AC38" s="146">
        <v>7</v>
      </c>
      <c r="AZ38" s="146">
        <v>2</v>
      </c>
      <c r="BA38" s="146">
        <f t="shared" si="7"/>
        <v>0</v>
      </c>
      <c r="BB38" s="146">
        <f t="shared" si="8"/>
        <v>0</v>
      </c>
      <c r="BC38" s="146">
        <f t="shared" si="9"/>
        <v>0</v>
      </c>
      <c r="BD38" s="146">
        <f t="shared" si="10"/>
        <v>0</v>
      </c>
      <c r="BE38" s="146">
        <f t="shared" si="11"/>
        <v>0</v>
      </c>
      <c r="CA38" s="177">
        <v>1</v>
      </c>
      <c r="CB38" s="177">
        <v>7</v>
      </c>
      <c r="CZ38" s="146">
        <v>0</v>
      </c>
    </row>
    <row r="39" spans="1:104" x14ac:dyDescent="0.2">
      <c r="A39" s="171">
        <v>28</v>
      </c>
      <c r="B39" s="172" t="s">
        <v>146</v>
      </c>
      <c r="C39" s="173" t="s">
        <v>147</v>
      </c>
      <c r="D39" s="174" t="s">
        <v>96</v>
      </c>
      <c r="E39" s="175">
        <v>22</v>
      </c>
      <c r="F39" s="175"/>
      <c r="G39" s="176">
        <f t="shared" si="6"/>
        <v>0</v>
      </c>
      <c r="O39" s="170">
        <v>2</v>
      </c>
      <c r="AA39" s="146">
        <v>1</v>
      </c>
      <c r="AB39" s="146">
        <v>7</v>
      </c>
      <c r="AC39" s="146">
        <v>7</v>
      </c>
      <c r="AZ39" s="146">
        <v>2</v>
      </c>
      <c r="BA39" s="146">
        <f t="shared" si="7"/>
        <v>0</v>
      </c>
      <c r="BB39" s="146">
        <f t="shared" si="8"/>
        <v>0</v>
      </c>
      <c r="BC39" s="146">
        <f t="shared" si="9"/>
        <v>0</v>
      </c>
      <c r="BD39" s="146">
        <f t="shared" si="10"/>
        <v>0</v>
      </c>
      <c r="BE39" s="146">
        <f t="shared" si="11"/>
        <v>0</v>
      </c>
      <c r="CA39" s="177">
        <v>1</v>
      </c>
      <c r="CB39" s="177">
        <v>7</v>
      </c>
      <c r="CZ39" s="146">
        <v>0</v>
      </c>
    </row>
    <row r="40" spans="1:104" x14ac:dyDescent="0.2">
      <c r="A40" s="171">
        <v>29</v>
      </c>
      <c r="B40" s="172" t="s">
        <v>148</v>
      </c>
      <c r="C40" s="173" t="s">
        <v>149</v>
      </c>
      <c r="D40" s="174" t="s">
        <v>91</v>
      </c>
      <c r="E40" s="175">
        <v>32</v>
      </c>
      <c r="F40" s="175"/>
      <c r="G40" s="176">
        <f t="shared" si="6"/>
        <v>0</v>
      </c>
      <c r="O40" s="170">
        <v>2</v>
      </c>
      <c r="AA40" s="146">
        <v>1</v>
      </c>
      <c r="AB40" s="146">
        <v>7</v>
      </c>
      <c r="AC40" s="146">
        <v>7</v>
      </c>
      <c r="AZ40" s="146">
        <v>2</v>
      </c>
      <c r="BA40" s="146">
        <f t="shared" si="7"/>
        <v>0</v>
      </c>
      <c r="BB40" s="146">
        <f t="shared" si="8"/>
        <v>0</v>
      </c>
      <c r="BC40" s="146">
        <f t="shared" si="9"/>
        <v>0</v>
      </c>
      <c r="BD40" s="146">
        <f t="shared" si="10"/>
        <v>0</v>
      </c>
      <c r="BE40" s="146">
        <f t="shared" si="11"/>
        <v>0</v>
      </c>
      <c r="CA40" s="177">
        <v>1</v>
      </c>
      <c r="CB40" s="177">
        <v>7</v>
      </c>
      <c r="CZ40" s="146">
        <v>0</v>
      </c>
    </row>
    <row r="41" spans="1:104" x14ac:dyDescent="0.2">
      <c r="A41" s="171">
        <v>30</v>
      </c>
      <c r="B41" s="172" t="s">
        <v>150</v>
      </c>
      <c r="C41" s="173" t="s">
        <v>151</v>
      </c>
      <c r="D41" s="174" t="s">
        <v>91</v>
      </c>
      <c r="E41" s="175">
        <v>4</v>
      </c>
      <c r="F41" s="175"/>
      <c r="G41" s="176">
        <f t="shared" si="6"/>
        <v>0</v>
      </c>
      <c r="O41" s="170">
        <v>2</v>
      </c>
      <c r="AA41" s="146">
        <v>1</v>
      </c>
      <c r="AB41" s="146">
        <v>7</v>
      </c>
      <c r="AC41" s="146">
        <v>7</v>
      </c>
      <c r="AZ41" s="146">
        <v>2</v>
      </c>
      <c r="BA41" s="146">
        <f t="shared" si="7"/>
        <v>0</v>
      </c>
      <c r="BB41" s="146">
        <f t="shared" si="8"/>
        <v>0</v>
      </c>
      <c r="BC41" s="146">
        <f t="shared" si="9"/>
        <v>0</v>
      </c>
      <c r="BD41" s="146">
        <f t="shared" si="10"/>
        <v>0</v>
      </c>
      <c r="BE41" s="146">
        <f t="shared" si="11"/>
        <v>0</v>
      </c>
      <c r="CA41" s="177">
        <v>1</v>
      </c>
      <c r="CB41" s="177">
        <v>7</v>
      </c>
      <c r="CZ41" s="146">
        <v>0</v>
      </c>
    </row>
    <row r="42" spans="1:104" x14ac:dyDescent="0.2">
      <c r="A42" s="171">
        <v>31</v>
      </c>
      <c r="B42" s="172" t="s">
        <v>152</v>
      </c>
      <c r="C42" s="173" t="s">
        <v>153</v>
      </c>
      <c r="D42" s="174" t="s">
        <v>154</v>
      </c>
      <c r="E42" s="175">
        <v>4</v>
      </c>
      <c r="F42" s="175"/>
      <c r="G42" s="176">
        <f t="shared" si="6"/>
        <v>0</v>
      </c>
      <c r="O42" s="170">
        <v>2</v>
      </c>
      <c r="AA42" s="146">
        <v>1</v>
      </c>
      <c r="AB42" s="146">
        <v>7</v>
      </c>
      <c r="AC42" s="146">
        <v>7</v>
      </c>
      <c r="AZ42" s="146">
        <v>2</v>
      </c>
      <c r="BA42" s="146">
        <f t="shared" si="7"/>
        <v>0</v>
      </c>
      <c r="BB42" s="146">
        <f t="shared" si="8"/>
        <v>0</v>
      </c>
      <c r="BC42" s="146">
        <f t="shared" si="9"/>
        <v>0</v>
      </c>
      <c r="BD42" s="146">
        <f t="shared" si="10"/>
        <v>0</v>
      </c>
      <c r="BE42" s="146">
        <f t="shared" si="11"/>
        <v>0</v>
      </c>
      <c r="CA42" s="177">
        <v>1</v>
      </c>
      <c r="CB42" s="177">
        <v>7</v>
      </c>
      <c r="CZ42" s="146">
        <v>1.48E-3</v>
      </c>
    </row>
    <row r="43" spans="1:104" x14ac:dyDescent="0.2">
      <c r="A43" s="171">
        <v>32</v>
      </c>
      <c r="B43" s="172" t="s">
        <v>155</v>
      </c>
      <c r="C43" s="173" t="s">
        <v>156</v>
      </c>
      <c r="D43" s="174" t="s">
        <v>96</v>
      </c>
      <c r="E43" s="175">
        <v>130</v>
      </c>
      <c r="F43" s="175"/>
      <c r="G43" s="176">
        <f t="shared" si="6"/>
        <v>0</v>
      </c>
      <c r="O43" s="170">
        <v>2</v>
      </c>
      <c r="AA43" s="146">
        <v>1</v>
      </c>
      <c r="AB43" s="146">
        <v>7</v>
      </c>
      <c r="AC43" s="146">
        <v>7</v>
      </c>
      <c r="AZ43" s="146">
        <v>2</v>
      </c>
      <c r="BA43" s="146">
        <f t="shared" si="7"/>
        <v>0</v>
      </c>
      <c r="BB43" s="146">
        <f t="shared" si="8"/>
        <v>0</v>
      </c>
      <c r="BC43" s="146">
        <f t="shared" si="9"/>
        <v>0</v>
      </c>
      <c r="BD43" s="146">
        <f t="shared" si="10"/>
        <v>0</v>
      </c>
      <c r="BE43" s="146">
        <f t="shared" si="11"/>
        <v>0</v>
      </c>
      <c r="CA43" s="177">
        <v>1</v>
      </c>
      <c r="CB43" s="177">
        <v>7</v>
      </c>
      <c r="CZ43" s="146">
        <v>0</v>
      </c>
    </row>
    <row r="44" spans="1:104" x14ac:dyDescent="0.2">
      <c r="A44" s="171">
        <v>33</v>
      </c>
      <c r="B44" s="172" t="s">
        <v>157</v>
      </c>
      <c r="C44" s="173" t="s">
        <v>158</v>
      </c>
      <c r="D44" s="174" t="s">
        <v>96</v>
      </c>
      <c r="E44" s="175">
        <v>130</v>
      </c>
      <c r="F44" s="175"/>
      <c r="G44" s="176">
        <f t="shared" si="6"/>
        <v>0</v>
      </c>
      <c r="O44" s="170">
        <v>2</v>
      </c>
      <c r="AA44" s="146">
        <v>1</v>
      </c>
      <c r="AB44" s="146">
        <v>7</v>
      </c>
      <c r="AC44" s="146">
        <v>7</v>
      </c>
      <c r="AZ44" s="146">
        <v>2</v>
      </c>
      <c r="BA44" s="146">
        <f t="shared" si="7"/>
        <v>0</v>
      </c>
      <c r="BB44" s="146">
        <f t="shared" si="8"/>
        <v>0</v>
      </c>
      <c r="BC44" s="146">
        <f t="shared" si="9"/>
        <v>0</v>
      </c>
      <c r="BD44" s="146">
        <f t="shared" si="10"/>
        <v>0</v>
      </c>
      <c r="BE44" s="146">
        <f t="shared" si="11"/>
        <v>0</v>
      </c>
      <c r="CA44" s="177">
        <v>1</v>
      </c>
      <c r="CB44" s="177">
        <v>7</v>
      </c>
      <c r="CZ44" s="146">
        <v>0</v>
      </c>
    </row>
    <row r="45" spans="1:104" x14ac:dyDescent="0.2">
      <c r="A45" s="171">
        <v>34</v>
      </c>
      <c r="B45" s="172" t="s">
        <v>159</v>
      </c>
      <c r="C45" s="173" t="s">
        <v>160</v>
      </c>
      <c r="D45" s="174" t="s">
        <v>127</v>
      </c>
      <c r="E45" s="175">
        <v>6.3400000000000001E-3</v>
      </c>
      <c r="F45" s="175"/>
      <c r="G45" s="176">
        <f t="shared" si="6"/>
        <v>0</v>
      </c>
      <c r="O45" s="170">
        <v>2</v>
      </c>
      <c r="AA45" s="146">
        <v>7</v>
      </c>
      <c r="AB45" s="146">
        <v>1001</v>
      </c>
      <c r="AC45" s="146">
        <v>5</v>
      </c>
      <c r="AZ45" s="146">
        <v>2</v>
      </c>
      <c r="BA45" s="146">
        <f t="shared" si="7"/>
        <v>0</v>
      </c>
      <c r="BB45" s="146">
        <f t="shared" si="8"/>
        <v>0</v>
      </c>
      <c r="BC45" s="146">
        <f t="shared" si="9"/>
        <v>0</v>
      </c>
      <c r="BD45" s="146">
        <f t="shared" si="10"/>
        <v>0</v>
      </c>
      <c r="BE45" s="146">
        <f t="shared" si="11"/>
        <v>0</v>
      </c>
      <c r="CA45" s="177">
        <v>7</v>
      </c>
      <c r="CB45" s="177">
        <v>1001</v>
      </c>
      <c r="CZ45" s="146">
        <v>0</v>
      </c>
    </row>
    <row r="46" spans="1:104" x14ac:dyDescent="0.2">
      <c r="A46" s="178"/>
      <c r="B46" s="179" t="s">
        <v>75</v>
      </c>
      <c r="C46" s="180" t="str">
        <f>CONCATENATE(B30," ",C30)</f>
        <v>722 Vnitřní vodovod</v>
      </c>
      <c r="D46" s="181"/>
      <c r="E46" s="182"/>
      <c r="F46" s="183"/>
      <c r="G46" s="184">
        <f>SUM(G30:G45)</f>
        <v>0</v>
      </c>
      <c r="O46" s="170">
        <v>4</v>
      </c>
      <c r="BA46" s="185">
        <f>SUM(BA30:BA45)</f>
        <v>0</v>
      </c>
      <c r="BB46" s="185">
        <f>SUM(BB30:BB45)</f>
        <v>0</v>
      </c>
      <c r="BC46" s="185">
        <f>SUM(BC30:BC45)</f>
        <v>0</v>
      </c>
      <c r="BD46" s="185">
        <f>SUM(BD30:BD45)</f>
        <v>0</v>
      </c>
      <c r="BE46" s="185">
        <f>SUM(BE30:BE45)</f>
        <v>0</v>
      </c>
    </row>
    <row r="47" spans="1:104" x14ac:dyDescent="0.2">
      <c r="A47" s="163" t="s">
        <v>74</v>
      </c>
      <c r="B47" s="164" t="s">
        <v>161</v>
      </c>
      <c r="C47" s="165" t="s">
        <v>162</v>
      </c>
      <c r="D47" s="166"/>
      <c r="E47" s="167"/>
      <c r="F47" s="167"/>
      <c r="G47" s="168"/>
      <c r="H47" s="169"/>
      <c r="I47" s="169"/>
      <c r="O47" s="170">
        <v>1</v>
      </c>
    </row>
    <row r="48" spans="1:104" ht="22.5" x14ac:dyDescent="0.2">
      <c r="A48" s="171">
        <v>35</v>
      </c>
      <c r="B48" s="172" t="s">
        <v>163</v>
      </c>
      <c r="C48" s="173" t="s">
        <v>198</v>
      </c>
      <c r="D48" s="174" t="s">
        <v>86</v>
      </c>
      <c r="E48" s="175">
        <v>3</v>
      </c>
      <c r="F48" s="175"/>
      <c r="G48" s="176">
        <f t="shared" ref="G48:G62" si="12">E48*F48</f>
        <v>0</v>
      </c>
      <c r="O48" s="170">
        <v>2</v>
      </c>
      <c r="AA48" s="146">
        <v>1</v>
      </c>
      <c r="AB48" s="146">
        <v>7</v>
      </c>
      <c r="AC48" s="146">
        <v>7</v>
      </c>
      <c r="AZ48" s="146">
        <v>2</v>
      </c>
      <c r="BA48" s="146">
        <f t="shared" ref="BA48:BA62" si="13">IF(AZ48=1,G48,0)</f>
        <v>0</v>
      </c>
      <c r="BB48" s="146">
        <f t="shared" ref="BB48:BB62" si="14">IF(AZ48=2,G48,0)</f>
        <v>0</v>
      </c>
      <c r="BC48" s="146">
        <f t="shared" ref="BC48:BC62" si="15">IF(AZ48=3,G48,0)</f>
        <v>0</v>
      </c>
      <c r="BD48" s="146">
        <f t="shared" ref="BD48:BD62" si="16">IF(AZ48=4,G48,0)</f>
        <v>0</v>
      </c>
      <c r="BE48" s="146">
        <f t="shared" ref="BE48:BE62" si="17">IF(AZ48=5,G48,0)</f>
        <v>0</v>
      </c>
      <c r="CA48" s="177">
        <v>1</v>
      </c>
      <c r="CB48" s="177">
        <v>7</v>
      </c>
      <c r="CZ48" s="146">
        <v>2.8719999999999999E-2</v>
      </c>
    </row>
    <row r="49" spans="1:104" x14ac:dyDescent="0.2">
      <c r="A49" s="171">
        <v>36</v>
      </c>
      <c r="B49" s="172" t="s">
        <v>164</v>
      </c>
      <c r="C49" s="173" t="s">
        <v>199</v>
      </c>
      <c r="D49" s="174" t="s">
        <v>86</v>
      </c>
      <c r="E49" s="175">
        <v>7</v>
      </c>
      <c r="F49" s="175"/>
      <c r="G49" s="176">
        <f t="shared" si="12"/>
        <v>0</v>
      </c>
      <c r="O49" s="170">
        <v>2</v>
      </c>
      <c r="AA49" s="146">
        <v>1</v>
      </c>
      <c r="AB49" s="146">
        <v>7</v>
      </c>
      <c r="AC49" s="146">
        <v>7</v>
      </c>
      <c r="AZ49" s="146">
        <v>2</v>
      </c>
      <c r="BA49" s="146">
        <f t="shared" si="13"/>
        <v>0</v>
      </c>
      <c r="BB49" s="146">
        <f t="shared" si="14"/>
        <v>0</v>
      </c>
      <c r="BC49" s="146">
        <f t="shared" si="15"/>
        <v>0</v>
      </c>
      <c r="BD49" s="146">
        <f t="shared" si="16"/>
        <v>0</v>
      </c>
      <c r="BE49" s="146">
        <f t="shared" si="17"/>
        <v>0</v>
      </c>
      <c r="CA49" s="177">
        <v>1</v>
      </c>
      <c r="CB49" s="177">
        <v>7</v>
      </c>
      <c r="CZ49" s="146">
        <v>1.401E-2</v>
      </c>
    </row>
    <row r="50" spans="1:104" x14ac:dyDescent="0.2">
      <c r="A50" s="171">
        <v>37</v>
      </c>
      <c r="B50" s="172" t="s">
        <v>165</v>
      </c>
      <c r="C50" s="173" t="s">
        <v>200</v>
      </c>
      <c r="D50" s="174" t="s">
        <v>86</v>
      </c>
      <c r="E50" s="175">
        <v>2</v>
      </c>
      <c r="F50" s="175"/>
      <c r="G50" s="176">
        <f t="shared" si="12"/>
        <v>0</v>
      </c>
      <c r="O50" s="170">
        <v>2</v>
      </c>
      <c r="AA50" s="146">
        <v>1</v>
      </c>
      <c r="AB50" s="146">
        <v>7</v>
      </c>
      <c r="AC50" s="146">
        <v>7</v>
      </c>
      <c r="AZ50" s="146">
        <v>2</v>
      </c>
      <c r="BA50" s="146">
        <f t="shared" si="13"/>
        <v>0</v>
      </c>
      <c r="BB50" s="146">
        <f t="shared" si="14"/>
        <v>0</v>
      </c>
      <c r="BC50" s="146">
        <f t="shared" si="15"/>
        <v>0</v>
      </c>
      <c r="BD50" s="146">
        <f t="shared" si="16"/>
        <v>0</v>
      </c>
      <c r="BE50" s="146">
        <f t="shared" si="17"/>
        <v>0</v>
      </c>
      <c r="CA50" s="177">
        <v>1</v>
      </c>
      <c r="CB50" s="177">
        <v>7</v>
      </c>
      <c r="CZ50" s="146">
        <v>1.444E-2</v>
      </c>
    </row>
    <row r="51" spans="1:104" x14ac:dyDescent="0.2">
      <c r="A51" s="171">
        <v>38</v>
      </c>
      <c r="B51" s="172" t="s">
        <v>166</v>
      </c>
      <c r="C51" s="173" t="s">
        <v>201</v>
      </c>
      <c r="D51" s="174" t="s">
        <v>86</v>
      </c>
      <c r="E51" s="175">
        <v>3</v>
      </c>
      <c r="F51" s="175"/>
      <c r="G51" s="176">
        <f t="shared" si="12"/>
        <v>0</v>
      </c>
      <c r="O51" s="170">
        <v>2</v>
      </c>
      <c r="AA51" s="146">
        <v>1</v>
      </c>
      <c r="AB51" s="146">
        <v>7</v>
      </c>
      <c r="AC51" s="146">
        <v>7</v>
      </c>
      <c r="AZ51" s="146">
        <v>2</v>
      </c>
      <c r="BA51" s="146">
        <f t="shared" si="13"/>
        <v>0</v>
      </c>
      <c r="BB51" s="146">
        <f t="shared" si="14"/>
        <v>0</v>
      </c>
      <c r="BC51" s="146">
        <f t="shared" si="15"/>
        <v>0</v>
      </c>
      <c r="BD51" s="146">
        <f t="shared" si="16"/>
        <v>0</v>
      </c>
      <c r="BE51" s="146">
        <f t="shared" si="17"/>
        <v>0</v>
      </c>
      <c r="CA51" s="177">
        <v>1</v>
      </c>
      <c r="CB51" s="177">
        <v>7</v>
      </c>
      <c r="CZ51" s="146">
        <v>1.6E-2</v>
      </c>
    </row>
    <row r="52" spans="1:104" x14ac:dyDescent="0.2">
      <c r="A52" s="171">
        <v>39</v>
      </c>
      <c r="B52" s="172" t="s">
        <v>167</v>
      </c>
      <c r="C52" s="173" t="s">
        <v>168</v>
      </c>
      <c r="D52" s="174" t="s">
        <v>86</v>
      </c>
      <c r="E52" s="175">
        <v>2</v>
      </c>
      <c r="F52" s="175"/>
      <c r="G52" s="176">
        <f t="shared" si="12"/>
        <v>0</v>
      </c>
      <c r="O52" s="170">
        <v>2</v>
      </c>
      <c r="AA52" s="146">
        <v>1</v>
      </c>
      <c r="AB52" s="146">
        <v>7</v>
      </c>
      <c r="AC52" s="146">
        <v>7</v>
      </c>
      <c r="AZ52" s="146">
        <v>2</v>
      </c>
      <c r="BA52" s="146">
        <f t="shared" si="13"/>
        <v>0</v>
      </c>
      <c r="BB52" s="146">
        <f t="shared" si="14"/>
        <v>0</v>
      </c>
      <c r="BC52" s="146">
        <f t="shared" si="15"/>
        <v>0</v>
      </c>
      <c r="BD52" s="146">
        <f t="shared" si="16"/>
        <v>0</v>
      </c>
      <c r="BE52" s="146">
        <f t="shared" si="17"/>
        <v>0</v>
      </c>
      <c r="CA52" s="177">
        <v>1</v>
      </c>
      <c r="CB52" s="177">
        <v>7</v>
      </c>
      <c r="CZ52" s="146">
        <v>6.2E-4</v>
      </c>
    </row>
    <row r="53" spans="1:104" x14ac:dyDescent="0.2">
      <c r="A53" s="171">
        <v>40</v>
      </c>
      <c r="B53" s="172" t="s">
        <v>169</v>
      </c>
      <c r="C53" s="173" t="s">
        <v>170</v>
      </c>
      <c r="D53" s="174" t="s">
        <v>86</v>
      </c>
      <c r="E53" s="175">
        <v>2</v>
      </c>
      <c r="F53" s="175"/>
      <c r="G53" s="176">
        <f t="shared" si="12"/>
        <v>0</v>
      </c>
      <c r="O53" s="170">
        <v>2</v>
      </c>
      <c r="AA53" s="146">
        <v>1</v>
      </c>
      <c r="AB53" s="146">
        <v>7</v>
      </c>
      <c r="AC53" s="146">
        <v>7</v>
      </c>
      <c r="AZ53" s="146">
        <v>2</v>
      </c>
      <c r="BA53" s="146">
        <f t="shared" si="13"/>
        <v>0</v>
      </c>
      <c r="BB53" s="146">
        <f t="shared" si="14"/>
        <v>0</v>
      </c>
      <c r="BC53" s="146">
        <f t="shared" si="15"/>
        <v>0</v>
      </c>
      <c r="BD53" s="146">
        <f t="shared" si="16"/>
        <v>0</v>
      </c>
      <c r="BE53" s="146">
        <f t="shared" si="17"/>
        <v>0</v>
      </c>
      <c r="CA53" s="177">
        <v>1</v>
      </c>
      <c r="CB53" s="177">
        <v>7</v>
      </c>
      <c r="CZ53" s="146">
        <v>1.7000000000000001E-4</v>
      </c>
    </row>
    <row r="54" spans="1:104" x14ac:dyDescent="0.2">
      <c r="A54" s="171">
        <v>41</v>
      </c>
      <c r="B54" s="172" t="s">
        <v>171</v>
      </c>
      <c r="C54" s="173" t="s">
        <v>172</v>
      </c>
      <c r="D54" s="174" t="s">
        <v>86</v>
      </c>
      <c r="E54" s="175">
        <v>24</v>
      </c>
      <c r="F54" s="175"/>
      <c r="G54" s="176">
        <f t="shared" si="12"/>
        <v>0</v>
      </c>
      <c r="O54" s="170">
        <v>2</v>
      </c>
      <c r="AA54" s="146">
        <v>1</v>
      </c>
      <c r="AB54" s="146">
        <v>7</v>
      </c>
      <c r="AC54" s="146">
        <v>7</v>
      </c>
      <c r="AZ54" s="146">
        <v>2</v>
      </c>
      <c r="BA54" s="146">
        <f t="shared" si="13"/>
        <v>0</v>
      </c>
      <c r="BB54" s="146">
        <f t="shared" si="14"/>
        <v>0</v>
      </c>
      <c r="BC54" s="146">
        <f t="shared" si="15"/>
        <v>0</v>
      </c>
      <c r="BD54" s="146">
        <f t="shared" si="16"/>
        <v>0</v>
      </c>
      <c r="BE54" s="146">
        <f t="shared" si="17"/>
        <v>0</v>
      </c>
      <c r="CA54" s="177">
        <v>1</v>
      </c>
      <c r="CB54" s="177">
        <v>7</v>
      </c>
      <c r="CZ54" s="146">
        <v>2.4000000000000001E-4</v>
      </c>
    </row>
    <row r="55" spans="1:104" ht="22.5" x14ac:dyDescent="0.2">
      <c r="A55" s="171">
        <v>42</v>
      </c>
      <c r="B55" s="172" t="s">
        <v>173</v>
      </c>
      <c r="C55" s="173" t="s">
        <v>174</v>
      </c>
      <c r="D55" s="174" t="s">
        <v>91</v>
      </c>
      <c r="E55" s="175">
        <v>2</v>
      </c>
      <c r="F55" s="175"/>
      <c r="G55" s="176">
        <f t="shared" si="12"/>
        <v>0</v>
      </c>
      <c r="O55" s="170">
        <v>2</v>
      </c>
      <c r="AA55" s="146">
        <v>1</v>
      </c>
      <c r="AB55" s="146">
        <v>7</v>
      </c>
      <c r="AC55" s="146">
        <v>7</v>
      </c>
      <c r="AZ55" s="146">
        <v>2</v>
      </c>
      <c r="BA55" s="146">
        <f t="shared" si="13"/>
        <v>0</v>
      </c>
      <c r="BB55" s="146">
        <f t="shared" si="14"/>
        <v>0</v>
      </c>
      <c r="BC55" s="146">
        <f t="shared" si="15"/>
        <v>0</v>
      </c>
      <c r="BD55" s="146">
        <f t="shared" si="16"/>
        <v>0</v>
      </c>
      <c r="BE55" s="146">
        <f t="shared" si="17"/>
        <v>0</v>
      </c>
      <c r="CA55" s="177">
        <v>1</v>
      </c>
      <c r="CB55" s="177">
        <v>7</v>
      </c>
      <c r="CZ55" s="146">
        <v>1.72E-3</v>
      </c>
    </row>
    <row r="56" spans="1:104" ht="22.5" x14ac:dyDescent="0.2">
      <c r="A56" s="171">
        <v>43</v>
      </c>
      <c r="B56" s="172" t="s">
        <v>175</v>
      </c>
      <c r="C56" s="173" t="s">
        <v>176</v>
      </c>
      <c r="D56" s="174" t="s">
        <v>91</v>
      </c>
      <c r="E56" s="175">
        <v>9</v>
      </c>
      <c r="F56" s="175"/>
      <c r="G56" s="176">
        <f t="shared" si="12"/>
        <v>0</v>
      </c>
      <c r="O56" s="170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 t="shared" si="13"/>
        <v>0</v>
      </c>
      <c r="BB56" s="146">
        <f t="shared" si="14"/>
        <v>0</v>
      </c>
      <c r="BC56" s="146">
        <f t="shared" si="15"/>
        <v>0</v>
      </c>
      <c r="BD56" s="146">
        <f t="shared" si="16"/>
        <v>0</v>
      </c>
      <c r="BE56" s="146">
        <f t="shared" si="17"/>
        <v>0</v>
      </c>
      <c r="CA56" s="177">
        <v>1</v>
      </c>
      <c r="CB56" s="177">
        <v>7</v>
      </c>
      <c r="CZ56" s="146">
        <v>1.0399999999999999E-3</v>
      </c>
    </row>
    <row r="57" spans="1:104" ht="22.5" x14ac:dyDescent="0.2">
      <c r="A57" s="171">
        <v>44</v>
      </c>
      <c r="B57" s="172" t="s">
        <v>177</v>
      </c>
      <c r="C57" s="173" t="s">
        <v>178</v>
      </c>
      <c r="D57" s="174" t="s">
        <v>91</v>
      </c>
      <c r="E57" s="175">
        <v>2</v>
      </c>
      <c r="F57" s="175"/>
      <c r="G57" s="176">
        <f t="shared" si="12"/>
        <v>0</v>
      </c>
      <c r="O57" s="170">
        <v>2</v>
      </c>
      <c r="AA57" s="146">
        <v>1</v>
      </c>
      <c r="AB57" s="146">
        <v>7</v>
      </c>
      <c r="AC57" s="146">
        <v>7</v>
      </c>
      <c r="AZ57" s="146">
        <v>2</v>
      </c>
      <c r="BA57" s="146">
        <f t="shared" si="13"/>
        <v>0</v>
      </c>
      <c r="BB57" s="146">
        <f t="shared" si="14"/>
        <v>0</v>
      </c>
      <c r="BC57" s="146">
        <f t="shared" si="15"/>
        <v>0</v>
      </c>
      <c r="BD57" s="146">
        <f t="shared" si="16"/>
        <v>0</v>
      </c>
      <c r="BE57" s="146">
        <f t="shared" si="17"/>
        <v>0</v>
      </c>
      <c r="CA57" s="177">
        <v>1</v>
      </c>
      <c r="CB57" s="177">
        <v>7</v>
      </c>
      <c r="CZ57" s="146">
        <v>1.5200000000000001E-3</v>
      </c>
    </row>
    <row r="58" spans="1:104" x14ac:dyDescent="0.2">
      <c r="A58" s="171">
        <v>45</v>
      </c>
      <c r="B58" s="172" t="s">
        <v>179</v>
      </c>
      <c r="C58" s="173" t="s">
        <v>180</v>
      </c>
      <c r="D58" s="174" t="s">
        <v>91</v>
      </c>
      <c r="E58" s="175">
        <v>7</v>
      </c>
      <c r="F58" s="175"/>
      <c r="G58" s="176">
        <f t="shared" si="12"/>
        <v>0</v>
      </c>
      <c r="O58" s="170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 t="shared" si="13"/>
        <v>0</v>
      </c>
      <c r="BB58" s="146">
        <f t="shared" si="14"/>
        <v>0</v>
      </c>
      <c r="BC58" s="146">
        <f t="shared" si="15"/>
        <v>0</v>
      </c>
      <c r="BD58" s="146">
        <f t="shared" si="16"/>
        <v>0</v>
      </c>
      <c r="BE58" s="146">
        <f t="shared" si="17"/>
        <v>0</v>
      </c>
      <c r="CA58" s="177">
        <v>1</v>
      </c>
      <c r="CB58" s="177">
        <v>7</v>
      </c>
      <c r="CZ58" s="146">
        <v>4.2000000000000002E-4</v>
      </c>
    </row>
    <row r="59" spans="1:104" x14ac:dyDescent="0.2">
      <c r="A59" s="171">
        <v>46</v>
      </c>
      <c r="B59" s="172" t="s">
        <v>181</v>
      </c>
      <c r="C59" s="173" t="s">
        <v>182</v>
      </c>
      <c r="D59" s="174" t="s">
        <v>91</v>
      </c>
      <c r="E59" s="175">
        <v>2</v>
      </c>
      <c r="F59" s="175"/>
      <c r="G59" s="176">
        <f t="shared" si="12"/>
        <v>0</v>
      </c>
      <c r="O59" s="170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 t="shared" si="13"/>
        <v>0</v>
      </c>
      <c r="BB59" s="146">
        <f t="shared" si="14"/>
        <v>0</v>
      </c>
      <c r="BC59" s="146">
        <f t="shared" si="15"/>
        <v>0</v>
      </c>
      <c r="BD59" s="146">
        <f t="shared" si="16"/>
        <v>0</v>
      </c>
      <c r="BE59" s="146">
        <f t="shared" si="17"/>
        <v>0</v>
      </c>
      <c r="CA59" s="177">
        <v>1</v>
      </c>
      <c r="CB59" s="177">
        <v>7</v>
      </c>
      <c r="CZ59" s="146">
        <v>2.5999999999999998E-4</v>
      </c>
    </row>
    <row r="60" spans="1:104" ht="22.5" x14ac:dyDescent="0.2">
      <c r="A60" s="171">
        <v>47</v>
      </c>
      <c r="B60" s="172" t="s">
        <v>183</v>
      </c>
      <c r="C60" s="173" t="s">
        <v>184</v>
      </c>
      <c r="D60" s="174" t="s">
        <v>91</v>
      </c>
      <c r="E60" s="175">
        <v>2</v>
      </c>
      <c r="F60" s="175"/>
      <c r="G60" s="176">
        <f t="shared" si="12"/>
        <v>0</v>
      </c>
      <c r="O60" s="170">
        <v>2</v>
      </c>
      <c r="AA60" s="146">
        <v>1</v>
      </c>
      <c r="AB60" s="146">
        <v>7</v>
      </c>
      <c r="AC60" s="146">
        <v>7</v>
      </c>
      <c r="AZ60" s="146">
        <v>2</v>
      </c>
      <c r="BA60" s="146">
        <f t="shared" si="13"/>
        <v>0</v>
      </c>
      <c r="BB60" s="146">
        <f t="shared" si="14"/>
        <v>0</v>
      </c>
      <c r="BC60" s="146">
        <f t="shared" si="15"/>
        <v>0</v>
      </c>
      <c r="BD60" s="146">
        <f t="shared" si="16"/>
        <v>0</v>
      </c>
      <c r="BE60" s="146">
        <f t="shared" si="17"/>
        <v>0</v>
      </c>
      <c r="CA60" s="177">
        <v>1</v>
      </c>
      <c r="CB60" s="177">
        <v>7</v>
      </c>
      <c r="CZ60" s="146">
        <v>2.7999999999999998E-4</v>
      </c>
    </row>
    <row r="61" spans="1:104" x14ac:dyDescent="0.2">
      <c r="A61" s="171">
        <v>48</v>
      </c>
      <c r="B61" s="172" t="s">
        <v>185</v>
      </c>
      <c r="C61" s="173" t="s">
        <v>186</v>
      </c>
      <c r="D61" s="174" t="s">
        <v>91</v>
      </c>
      <c r="E61" s="175">
        <v>2</v>
      </c>
      <c r="F61" s="175"/>
      <c r="G61" s="176">
        <f t="shared" si="12"/>
        <v>0</v>
      </c>
      <c r="O61" s="170">
        <v>2</v>
      </c>
      <c r="AA61" s="146">
        <v>1</v>
      </c>
      <c r="AB61" s="146">
        <v>7</v>
      </c>
      <c r="AC61" s="146">
        <v>7</v>
      </c>
      <c r="AZ61" s="146">
        <v>2</v>
      </c>
      <c r="BA61" s="146">
        <f t="shared" si="13"/>
        <v>0</v>
      </c>
      <c r="BB61" s="146">
        <f t="shared" si="14"/>
        <v>0</v>
      </c>
      <c r="BC61" s="146">
        <f t="shared" si="15"/>
        <v>0</v>
      </c>
      <c r="BD61" s="146">
        <f t="shared" si="16"/>
        <v>0</v>
      </c>
      <c r="BE61" s="146">
        <f t="shared" si="17"/>
        <v>0</v>
      </c>
      <c r="CA61" s="177">
        <v>1</v>
      </c>
      <c r="CB61" s="177">
        <v>7</v>
      </c>
      <c r="CZ61" s="146">
        <v>0.03</v>
      </c>
    </row>
    <row r="62" spans="1:104" x14ac:dyDescent="0.2">
      <c r="A62" s="171">
        <v>49</v>
      </c>
      <c r="B62" s="172" t="s">
        <v>187</v>
      </c>
      <c r="C62" s="173" t="s">
        <v>188</v>
      </c>
      <c r="D62" s="174" t="s">
        <v>127</v>
      </c>
      <c r="E62" s="175">
        <v>0.34831000000000001</v>
      </c>
      <c r="F62" s="175"/>
      <c r="G62" s="176">
        <f t="shared" si="12"/>
        <v>0</v>
      </c>
      <c r="O62" s="170">
        <v>2</v>
      </c>
      <c r="AA62" s="146">
        <v>7</v>
      </c>
      <c r="AB62" s="146">
        <v>1001</v>
      </c>
      <c r="AC62" s="146">
        <v>5</v>
      </c>
      <c r="AZ62" s="146">
        <v>2</v>
      </c>
      <c r="BA62" s="146">
        <f t="shared" si="13"/>
        <v>0</v>
      </c>
      <c r="BB62" s="146">
        <f t="shared" si="14"/>
        <v>0</v>
      </c>
      <c r="BC62" s="146">
        <f t="shared" si="15"/>
        <v>0</v>
      </c>
      <c r="BD62" s="146">
        <f t="shared" si="16"/>
        <v>0</v>
      </c>
      <c r="BE62" s="146">
        <f t="shared" si="17"/>
        <v>0</v>
      </c>
      <c r="CA62" s="177">
        <v>7</v>
      </c>
      <c r="CB62" s="177">
        <v>1001</v>
      </c>
      <c r="CZ62" s="146">
        <v>0</v>
      </c>
    </row>
    <row r="63" spans="1:104" x14ac:dyDescent="0.2">
      <c r="A63" s="178"/>
      <c r="B63" s="179" t="s">
        <v>75</v>
      </c>
      <c r="C63" s="180" t="str">
        <f>CONCATENATE(B47," ",C47)</f>
        <v>725 Zařizovací předměty</v>
      </c>
      <c r="D63" s="181"/>
      <c r="E63" s="182"/>
      <c r="F63" s="183"/>
      <c r="G63" s="184">
        <f>SUM(G47:G62)</f>
        <v>0</v>
      </c>
      <c r="O63" s="170">
        <v>4</v>
      </c>
      <c r="BA63" s="185">
        <f>SUM(BA47:BA62)</f>
        <v>0</v>
      </c>
      <c r="BB63" s="185">
        <f>SUM(BB47:BB62)</f>
        <v>0</v>
      </c>
      <c r="BC63" s="185">
        <f>SUM(BC47:BC62)</f>
        <v>0</v>
      </c>
      <c r="BD63" s="185">
        <f>SUM(BD47:BD62)</f>
        <v>0</v>
      </c>
      <c r="BE63" s="185">
        <f>SUM(BE47:BE62)</f>
        <v>0</v>
      </c>
    </row>
    <row r="64" spans="1:104" x14ac:dyDescent="0.2">
      <c r="E64" s="146"/>
    </row>
    <row r="65" spans="5:5" x14ac:dyDescent="0.2">
      <c r="E65" s="146"/>
    </row>
    <row r="66" spans="5:5" x14ac:dyDescent="0.2">
      <c r="E66" s="146"/>
    </row>
    <row r="67" spans="5:5" x14ac:dyDescent="0.2">
      <c r="E67" s="146"/>
    </row>
    <row r="68" spans="5:5" x14ac:dyDescent="0.2">
      <c r="E68" s="146"/>
    </row>
    <row r="69" spans="5:5" x14ac:dyDescent="0.2">
      <c r="E69" s="146"/>
    </row>
    <row r="70" spans="5:5" x14ac:dyDescent="0.2">
      <c r="E70" s="146"/>
    </row>
    <row r="71" spans="5:5" x14ac:dyDescent="0.2">
      <c r="E71" s="146"/>
    </row>
    <row r="72" spans="5:5" x14ac:dyDescent="0.2">
      <c r="E72" s="146"/>
    </row>
    <row r="73" spans="5:5" x14ac:dyDescent="0.2">
      <c r="E73" s="146"/>
    </row>
    <row r="74" spans="5:5" x14ac:dyDescent="0.2">
      <c r="E74" s="146"/>
    </row>
    <row r="75" spans="5:5" x14ac:dyDescent="0.2">
      <c r="E75" s="146"/>
    </row>
    <row r="76" spans="5:5" x14ac:dyDescent="0.2">
      <c r="E76" s="146"/>
    </row>
    <row r="77" spans="5:5" x14ac:dyDescent="0.2">
      <c r="E77" s="146"/>
    </row>
    <row r="78" spans="5:5" x14ac:dyDescent="0.2">
      <c r="E78" s="146"/>
    </row>
    <row r="79" spans="5:5" x14ac:dyDescent="0.2">
      <c r="E79" s="146"/>
    </row>
    <row r="80" spans="5:5" x14ac:dyDescent="0.2">
      <c r="E80" s="146"/>
    </row>
    <row r="81" spans="1:7" x14ac:dyDescent="0.2">
      <c r="E81" s="146"/>
    </row>
    <row r="82" spans="1:7" x14ac:dyDescent="0.2">
      <c r="E82" s="146"/>
    </row>
    <row r="83" spans="1:7" x14ac:dyDescent="0.2">
      <c r="E83" s="146"/>
    </row>
    <row r="84" spans="1:7" x14ac:dyDescent="0.2">
      <c r="E84" s="146"/>
    </row>
    <row r="85" spans="1:7" x14ac:dyDescent="0.2">
      <c r="E85" s="146"/>
    </row>
    <row r="86" spans="1:7" x14ac:dyDescent="0.2">
      <c r="E86" s="146"/>
    </row>
    <row r="87" spans="1:7" x14ac:dyDescent="0.2">
      <c r="A87" s="186"/>
      <c r="B87" s="186"/>
      <c r="C87" s="186"/>
      <c r="D87" s="186"/>
      <c r="E87" s="186"/>
      <c r="F87" s="186"/>
      <c r="G87" s="186"/>
    </row>
    <row r="88" spans="1:7" x14ac:dyDescent="0.2">
      <c r="A88" s="186"/>
      <c r="B88" s="186"/>
      <c r="C88" s="186"/>
      <c r="D88" s="186"/>
      <c r="E88" s="186"/>
      <c r="F88" s="186"/>
      <c r="G88" s="186"/>
    </row>
    <row r="89" spans="1:7" x14ac:dyDescent="0.2">
      <c r="A89" s="186"/>
      <c r="B89" s="186"/>
      <c r="C89" s="186"/>
      <c r="D89" s="186"/>
      <c r="E89" s="186"/>
      <c r="F89" s="186"/>
      <c r="G89" s="186"/>
    </row>
    <row r="90" spans="1:7" x14ac:dyDescent="0.2">
      <c r="A90" s="186"/>
      <c r="B90" s="186"/>
      <c r="C90" s="186"/>
      <c r="D90" s="186"/>
      <c r="E90" s="186"/>
      <c r="F90" s="186"/>
      <c r="G90" s="186"/>
    </row>
    <row r="91" spans="1:7" x14ac:dyDescent="0.2">
      <c r="E91" s="146"/>
    </row>
    <row r="92" spans="1:7" x14ac:dyDescent="0.2">
      <c r="E92" s="146"/>
    </row>
    <row r="93" spans="1:7" x14ac:dyDescent="0.2">
      <c r="E93" s="146"/>
    </row>
    <row r="94" spans="1:7" x14ac:dyDescent="0.2">
      <c r="E94" s="146"/>
    </row>
    <row r="95" spans="1:7" x14ac:dyDescent="0.2">
      <c r="E95" s="146"/>
    </row>
    <row r="96" spans="1:7" x14ac:dyDescent="0.2">
      <c r="E96" s="146"/>
    </row>
    <row r="97" spans="5:5" x14ac:dyDescent="0.2">
      <c r="E97" s="146"/>
    </row>
    <row r="98" spans="5:5" x14ac:dyDescent="0.2">
      <c r="E98" s="146"/>
    </row>
    <row r="99" spans="5:5" x14ac:dyDescent="0.2">
      <c r="E99" s="146"/>
    </row>
    <row r="100" spans="5:5" x14ac:dyDescent="0.2">
      <c r="E100" s="146"/>
    </row>
    <row r="101" spans="5:5" x14ac:dyDescent="0.2">
      <c r="E101" s="146"/>
    </row>
    <row r="102" spans="5:5" x14ac:dyDescent="0.2">
      <c r="E102" s="146"/>
    </row>
    <row r="103" spans="5:5" x14ac:dyDescent="0.2">
      <c r="E103" s="146"/>
    </row>
    <row r="104" spans="5:5" x14ac:dyDescent="0.2">
      <c r="E104" s="146"/>
    </row>
    <row r="105" spans="5:5" x14ac:dyDescent="0.2">
      <c r="E105" s="146"/>
    </row>
    <row r="106" spans="5:5" x14ac:dyDescent="0.2">
      <c r="E106" s="146"/>
    </row>
    <row r="107" spans="5:5" x14ac:dyDescent="0.2">
      <c r="E107" s="146"/>
    </row>
    <row r="108" spans="5:5" x14ac:dyDescent="0.2">
      <c r="E108" s="146"/>
    </row>
    <row r="109" spans="5:5" x14ac:dyDescent="0.2">
      <c r="E109" s="146"/>
    </row>
    <row r="110" spans="5:5" x14ac:dyDescent="0.2">
      <c r="E110" s="146"/>
    </row>
    <row r="111" spans="5:5" x14ac:dyDescent="0.2">
      <c r="E111" s="146"/>
    </row>
    <row r="112" spans="5:5" x14ac:dyDescent="0.2">
      <c r="E112" s="146"/>
    </row>
    <row r="113" spans="1:7" x14ac:dyDescent="0.2">
      <c r="E113" s="146"/>
    </row>
    <row r="114" spans="1:7" x14ac:dyDescent="0.2">
      <c r="E114" s="146"/>
    </row>
    <row r="115" spans="1:7" x14ac:dyDescent="0.2">
      <c r="E115" s="146"/>
    </row>
    <row r="116" spans="1:7" x14ac:dyDescent="0.2">
      <c r="E116" s="146"/>
    </row>
    <row r="117" spans="1:7" x14ac:dyDescent="0.2">
      <c r="E117" s="146"/>
    </row>
    <row r="118" spans="1:7" x14ac:dyDescent="0.2">
      <c r="E118" s="146"/>
    </row>
    <row r="119" spans="1:7" x14ac:dyDescent="0.2">
      <c r="E119" s="146"/>
    </row>
    <row r="120" spans="1:7" x14ac:dyDescent="0.2">
      <c r="E120" s="146"/>
    </row>
    <row r="121" spans="1:7" x14ac:dyDescent="0.2">
      <c r="E121" s="146"/>
    </row>
    <row r="122" spans="1:7" x14ac:dyDescent="0.2">
      <c r="A122" s="187"/>
      <c r="B122" s="187"/>
    </row>
    <row r="123" spans="1:7" x14ac:dyDescent="0.2">
      <c r="A123" s="186"/>
      <c r="B123" s="186"/>
      <c r="C123" s="189"/>
      <c r="D123" s="189"/>
      <c r="E123" s="190"/>
      <c r="F123" s="189"/>
      <c r="G123" s="191"/>
    </row>
    <row r="124" spans="1:7" x14ac:dyDescent="0.2">
      <c r="A124" s="192"/>
      <c r="B124" s="192"/>
      <c r="C124" s="186"/>
      <c r="D124" s="186"/>
      <c r="E124" s="193"/>
      <c r="F124" s="186"/>
      <c r="G124" s="186"/>
    </row>
    <row r="125" spans="1:7" x14ac:dyDescent="0.2">
      <c r="A125" s="186"/>
      <c r="B125" s="186"/>
      <c r="C125" s="186"/>
      <c r="D125" s="186"/>
      <c r="E125" s="193"/>
      <c r="F125" s="186"/>
      <c r="G125" s="186"/>
    </row>
    <row r="126" spans="1:7" x14ac:dyDescent="0.2">
      <c r="A126" s="186"/>
      <c r="B126" s="186"/>
      <c r="C126" s="186"/>
      <c r="D126" s="186"/>
      <c r="E126" s="193"/>
      <c r="F126" s="186"/>
      <c r="G126" s="186"/>
    </row>
    <row r="127" spans="1:7" x14ac:dyDescent="0.2">
      <c r="A127" s="186"/>
      <c r="B127" s="186"/>
      <c r="C127" s="186"/>
      <c r="D127" s="186"/>
      <c r="E127" s="193"/>
      <c r="F127" s="186"/>
      <c r="G127" s="186"/>
    </row>
    <row r="128" spans="1:7" x14ac:dyDescent="0.2">
      <c r="A128" s="186"/>
      <c r="B128" s="186"/>
      <c r="C128" s="186"/>
      <c r="D128" s="186"/>
      <c r="E128" s="193"/>
      <c r="F128" s="186"/>
      <c r="G128" s="186"/>
    </row>
    <row r="129" spans="1:7" x14ac:dyDescent="0.2">
      <c r="A129" s="186"/>
      <c r="B129" s="186"/>
      <c r="C129" s="186"/>
      <c r="D129" s="186"/>
      <c r="E129" s="193"/>
      <c r="F129" s="186"/>
      <c r="G129" s="186"/>
    </row>
    <row r="130" spans="1:7" x14ac:dyDescent="0.2">
      <c r="A130" s="186"/>
      <c r="B130" s="186"/>
      <c r="C130" s="186"/>
      <c r="D130" s="186"/>
      <c r="E130" s="193"/>
      <c r="F130" s="186"/>
      <c r="G130" s="186"/>
    </row>
    <row r="131" spans="1:7" x14ac:dyDescent="0.2">
      <c r="A131" s="186"/>
      <c r="B131" s="186"/>
      <c r="C131" s="186"/>
      <c r="D131" s="186"/>
      <c r="E131" s="193"/>
      <c r="F131" s="186"/>
      <c r="G131" s="186"/>
    </row>
    <row r="132" spans="1:7" x14ac:dyDescent="0.2">
      <c r="A132" s="186"/>
      <c r="B132" s="186"/>
      <c r="C132" s="186"/>
      <c r="D132" s="186"/>
      <c r="E132" s="193"/>
      <c r="F132" s="186"/>
      <c r="G132" s="186"/>
    </row>
    <row r="133" spans="1:7" x14ac:dyDescent="0.2">
      <c r="A133" s="186"/>
      <c r="B133" s="186"/>
      <c r="C133" s="186"/>
      <c r="D133" s="186"/>
      <c r="E133" s="193"/>
      <c r="F133" s="186"/>
      <c r="G133" s="186"/>
    </row>
    <row r="134" spans="1:7" x14ac:dyDescent="0.2">
      <c r="A134" s="186"/>
      <c r="B134" s="186"/>
      <c r="C134" s="186"/>
      <c r="D134" s="186"/>
      <c r="E134" s="193"/>
      <c r="F134" s="186"/>
      <c r="G134" s="186"/>
    </row>
    <row r="135" spans="1:7" x14ac:dyDescent="0.2">
      <c r="A135" s="186"/>
      <c r="B135" s="186"/>
      <c r="C135" s="186"/>
      <c r="D135" s="186"/>
      <c r="E135" s="193"/>
      <c r="F135" s="186"/>
      <c r="G135" s="186"/>
    </row>
    <row r="136" spans="1:7" x14ac:dyDescent="0.2">
      <c r="A136" s="186"/>
      <c r="B136" s="186"/>
      <c r="C136" s="186"/>
      <c r="D136" s="186"/>
      <c r="E136" s="193"/>
      <c r="F136" s="186"/>
      <c r="G136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hal3000</dc:creator>
  <cp:lastModifiedBy>Vlastnik</cp:lastModifiedBy>
  <cp:lastPrinted>2018-07-16T20:31:23Z</cp:lastPrinted>
  <dcterms:created xsi:type="dcterms:W3CDTF">2018-07-16T19:43:50Z</dcterms:created>
  <dcterms:modified xsi:type="dcterms:W3CDTF">2022-09-26T13:56:08Z</dcterms:modified>
</cp:coreProperties>
</file>