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_01 - provozní budova a..." sheetId="2" r:id="rId2"/>
    <sheet name="01 - ústřední vytápění" sheetId="3" r:id="rId3"/>
    <sheet name="02 - silnoproudá elektrot..." sheetId="4" r:id="rId4"/>
    <sheet name="SO_02 - garáže a dílny úd..." sheetId="5" r:id="rId5"/>
    <sheet name="01 - ústřední vytápění_01" sheetId="6" r:id="rId6"/>
    <sheet name="02 - silnoproudá elektrot..._01" sheetId="7" r:id="rId7"/>
    <sheet name="VON - Vedlejší a ostatní ...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'SO_01 - provozní budova a...'!$C$108:$K$1141</definedName>
    <definedName name="_xlnm.Print_Area" localSheetId="1">'SO_01 - provozní budova a...'!$C$4:$J$39,'SO_01 - provozní budova a...'!$C$45:$J$90,'SO_01 - provozní budova a...'!$C$96:$K$1141</definedName>
    <definedName name="_xlnm.Print_Titles" localSheetId="1">'SO_01 - provozní budova a...'!$108:$108</definedName>
    <definedName name="_xlnm._FilterDatabase" localSheetId="2" hidden="1">'01 - ústřední vytápění'!$C$95:$K$160</definedName>
    <definedName name="_xlnm.Print_Area" localSheetId="2">'01 - ústřední vytápění'!$C$4:$J$41,'01 - ústřední vytápění'!$C$47:$J$75,'01 - ústřední vytápění'!$C$81:$K$160</definedName>
    <definedName name="_xlnm.Print_Titles" localSheetId="2">'01 - ústřední vytápění'!$95:$95</definedName>
    <definedName name="_xlnm._FilterDatabase" localSheetId="3" hidden="1">'02 - silnoproudá elektrot...'!$C$119:$K$205</definedName>
    <definedName name="_xlnm.Print_Area" localSheetId="3">'02 - silnoproudá elektrot...'!$C$4:$J$41,'02 - silnoproudá elektrot...'!$C$47:$J$99,'02 - silnoproudá elektrot...'!$C$105:$K$205</definedName>
    <definedName name="_xlnm.Print_Titles" localSheetId="3">'02 - silnoproudá elektrot...'!$119:$119</definedName>
    <definedName name="_xlnm._FilterDatabase" localSheetId="4" hidden="1">'SO_02 - garáže a dílny úd...'!$C$107:$K$860</definedName>
    <definedName name="_xlnm.Print_Area" localSheetId="4">'SO_02 - garáže a dílny úd...'!$C$4:$J$39,'SO_02 - garáže a dílny úd...'!$C$45:$J$89,'SO_02 - garáže a dílny úd...'!$C$95:$K$860</definedName>
    <definedName name="_xlnm.Print_Titles" localSheetId="4">'SO_02 - garáže a dílny úd...'!$107:$107</definedName>
    <definedName name="_xlnm._FilterDatabase" localSheetId="5" hidden="1">'01 - ústřední vytápění_01'!$C$93:$K$145</definedName>
    <definedName name="_xlnm.Print_Area" localSheetId="5">'01 - ústřední vytápění_01'!$C$4:$J$41,'01 - ústřední vytápění_01'!$C$47:$J$73,'01 - ústřední vytápění_01'!$C$79:$K$145</definedName>
    <definedName name="_xlnm.Print_Titles" localSheetId="5">'01 - ústřední vytápění_01'!$93:$93</definedName>
    <definedName name="_xlnm._FilterDatabase" localSheetId="6" hidden="1">'02 - silnoproudá elektrot..._01'!$C$111:$K$177</definedName>
    <definedName name="_xlnm.Print_Area" localSheetId="6">'02 - silnoproudá elektrot..._01'!$C$4:$J$41,'02 - silnoproudá elektrot..._01'!$C$47:$J$91,'02 - silnoproudá elektrot..._01'!$C$97:$K$177</definedName>
    <definedName name="_xlnm.Print_Titles" localSheetId="6">'02 - silnoproudá elektrot..._01'!$111:$111</definedName>
    <definedName name="_xlnm._FilterDatabase" localSheetId="7" hidden="1">'VON - Vedlejší a ostatní ...'!$C$79:$K$89</definedName>
    <definedName name="_xlnm.Print_Area" localSheetId="7">'VON - Vedlejší a ostatní ...'!$C$4:$J$39,'VON - Vedlejší a ostatní ...'!$C$45:$J$61,'VON - Vedlejší a ostatní ...'!$C$67:$K$89</definedName>
    <definedName name="_xlnm.Print_Titles" localSheetId="7">'VON - Vedlejší a ostatní ...'!$79:$79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3"/>
  <c i="8" r="J35"/>
  <c i="1" r="AX63"/>
  <c i="8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7" r="J39"/>
  <c r="J38"/>
  <c i="1" r="AY62"/>
  <c i="7" r="J37"/>
  <c i="1" r="AX62"/>
  <c i="7" r="BI177"/>
  <c r="BH177"/>
  <c r="BG177"/>
  <c r="BF177"/>
  <c r="T177"/>
  <c r="T176"/>
  <c r="R177"/>
  <c r="R176"/>
  <c r="P177"/>
  <c r="P176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7"/>
  <c r="BH127"/>
  <c r="BG127"/>
  <c r="BF127"/>
  <c r="T127"/>
  <c r="T126"/>
  <c r="R127"/>
  <c r="R126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6"/>
  <c r="BH116"/>
  <c r="BG116"/>
  <c r="BF116"/>
  <c r="T116"/>
  <c r="R116"/>
  <c r="P116"/>
  <c r="BI115"/>
  <c r="BH115"/>
  <c r="BG115"/>
  <c r="BF115"/>
  <c r="T115"/>
  <c r="R115"/>
  <c r="P115"/>
  <c r="J109"/>
  <c r="J108"/>
  <c r="F108"/>
  <c r="F106"/>
  <c r="E104"/>
  <c r="J59"/>
  <c r="J58"/>
  <c r="F58"/>
  <c r="F56"/>
  <c r="E54"/>
  <c r="J20"/>
  <c r="E20"/>
  <c r="F109"/>
  <c r="J19"/>
  <c r="J14"/>
  <c r="J56"/>
  <c r="E7"/>
  <c r="E50"/>
  <c i="6" r="J39"/>
  <c r="J38"/>
  <c i="1" r="AY61"/>
  <c i="6" r="J37"/>
  <c i="1" r="AX61"/>
  <c i="6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88"/>
  <c r="E7"/>
  <c r="E82"/>
  <c i="5" r="J37"/>
  <c r="J36"/>
  <c i="1" r="AY60"/>
  <c i="5" r="J35"/>
  <c i="1" r="AX60"/>
  <c i="5" r="BI855"/>
  <c r="BH855"/>
  <c r="BG855"/>
  <c r="BF855"/>
  <c r="T855"/>
  <c r="T854"/>
  <c r="R855"/>
  <c r="R854"/>
  <c r="P855"/>
  <c r="P854"/>
  <c r="BI853"/>
  <c r="BH853"/>
  <c r="BG853"/>
  <c r="BF853"/>
  <c r="T853"/>
  <c r="R853"/>
  <c r="P853"/>
  <c r="BI846"/>
  <c r="BH846"/>
  <c r="BG846"/>
  <c r="BF846"/>
  <c r="T846"/>
  <c r="R846"/>
  <c r="P846"/>
  <c r="BI845"/>
  <c r="BH845"/>
  <c r="BG845"/>
  <c r="BF845"/>
  <c r="T845"/>
  <c r="R845"/>
  <c r="P845"/>
  <c r="BI836"/>
  <c r="BH836"/>
  <c r="BG836"/>
  <c r="BF836"/>
  <c r="T836"/>
  <c r="R836"/>
  <c r="P836"/>
  <c r="BI834"/>
  <c r="BH834"/>
  <c r="BG834"/>
  <c r="BF834"/>
  <c r="T834"/>
  <c r="R834"/>
  <c r="P834"/>
  <c r="BI825"/>
  <c r="BH825"/>
  <c r="BG825"/>
  <c r="BF825"/>
  <c r="T825"/>
  <c r="R825"/>
  <c r="P825"/>
  <c r="BI820"/>
  <c r="BH820"/>
  <c r="BG820"/>
  <c r="BF820"/>
  <c r="T820"/>
  <c r="R820"/>
  <c r="P820"/>
  <c r="BI818"/>
  <c r="BH818"/>
  <c r="BG818"/>
  <c r="BF818"/>
  <c r="T818"/>
  <c r="R818"/>
  <c r="P818"/>
  <c r="BI817"/>
  <c r="BH817"/>
  <c r="BG817"/>
  <c r="BF817"/>
  <c r="T817"/>
  <c r="R817"/>
  <c r="P817"/>
  <c r="BI816"/>
  <c r="BH816"/>
  <c r="BG816"/>
  <c r="BF816"/>
  <c r="T816"/>
  <c r="R816"/>
  <c r="P816"/>
  <c r="BI813"/>
  <c r="BH813"/>
  <c r="BG813"/>
  <c r="BF813"/>
  <c r="T813"/>
  <c r="R813"/>
  <c r="P813"/>
  <c r="BI811"/>
  <c r="BH811"/>
  <c r="BG811"/>
  <c r="BF811"/>
  <c r="T811"/>
  <c r="R811"/>
  <c r="P811"/>
  <c r="BI810"/>
  <c r="BH810"/>
  <c r="BG810"/>
  <c r="BF810"/>
  <c r="T810"/>
  <c r="R810"/>
  <c r="P810"/>
  <c r="BI809"/>
  <c r="BH809"/>
  <c r="BG809"/>
  <c r="BF809"/>
  <c r="T809"/>
  <c r="R809"/>
  <c r="P809"/>
  <c r="BI808"/>
  <c r="BH808"/>
  <c r="BG808"/>
  <c r="BF808"/>
  <c r="T808"/>
  <c r="R808"/>
  <c r="P808"/>
  <c r="BI807"/>
  <c r="BH807"/>
  <c r="BG807"/>
  <c r="BF807"/>
  <c r="T807"/>
  <c r="R807"/>
  <c r="P807"/>
  <c r="BI806"/>
  <c r="BH806"/>
  <c r="BG806"/>
  <c r="BF806"/>
  <c r="T806"/>
  <c r="R806"/>
  <c r="P806"/>
  <c r="BI804"/>
  <c r="BH804"/>
  <c r="BG804"/>
  <c r="BF804"/>
  <c r="T804"/>
  <c r="R804"/>
  <c r="P804"/>
  <c r="BI803"/>
  <c r="BH803"/>
  <c r="BG803"/>
  <c r="BF803"/>
  <c r="T803"/>
  <c r="R803"/>
  <c r="P803"/>
  <c r="BI802"/>
  <c r="BH802"/>
  <c r="BG802"/>
  <c r="BF802"/>
  <c r="T802"/>
  <c r="R802"/>
  <c r="P802"/>
  <c r="BI801"/>
  <c r="BH801"/>
  <c r="BG801"/>
  <c r="BF801"/>
  <c r="T801"/>
  <c r="R801"/>
  <c r="P801"/>
  <c r="BI799"/>
  <c r="BH799"/>
  <c r="BG799"/>
  <c r="BF799"/>
  <c r="T799"/>
  <c r="R799"/>
  <c r="P799"/>
  <c r="BI798"/>
  <c r="BH798"/>
  <c r="BG798"/>
  <c r="BF798"/>
  <c r="T798"/>
  <c r="R798"/>
  <c r="P798"/>
  <c r="BI797"/>
  <c r="BH797"/>
  <c r="BG797"/>
  <c r="BF797"/>
  <c r="T797"/>
  <c r="R797"/>
  <c r="P797"/>
  <c r="BI792"/>
  <c r="BH792"/>
  <c r="BG792"/>
  <c r="BF792"/>
  <c r="T792"/>
  <c r="R792"/>
  <c r="P792"/>
  <c r="BI790"/>
  <c r="BH790"/>
  <c r="BG790"/>
  <c r="BF790"/>
  <c r="T790"/>
  <c r="R790"/>
  <c r="P790"/>
  <c r="BI789"/>
  <c r="BH789"/>
  <c r="BG789"/>
  <c r="BF789"/>
  <c r="T789"/>
  <c r="R789"/>
  <c r="P789"/>
  <c r="BI785"/>
  <c r="BH785"/>
  <c r="BG785"/>
  <c r="BF785"/>
  <c r="T785"/>
  <c r="R785"/>
  <c r="P785"/>
  <c r="BI781"/>
  <c r="BH781"/>
  <c r="BG781"/>
  <c r="BF781"/>
  <c r="T781"/>
  <c r="R781"/>
  <c r="P781"/>
  <c r="BI777"/>
  <c r="BH777"/>
  <c r="BG777"/>
  <c r="BF777"/>
  <c r="T777"/>
  <c r="R777"/>
  <c r="P777"/>
  <c r="BI767"/>
  <c r="BH767"/>
  <c r="BG767"/>
  <c r="BF767"/>
  <c r="T767"/>
  <c r="R767"/>
  <c r="P767"/>
  <c r="BI756"/>
  <c r="BH756"/>
  <c r="BG756"/>
  <c r="BF756"/>
  <c r="T756"/>
  <c r="R756"/>
  <c r="P756"/>
  <c r="BI746"/>
  <c r="BH746"/>
  <c r="BG746"/>
  <c r="BF746"/>
  <c r="T746"/>
  <c r="R746"/>
  <c r="P746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7"/>
  <c r="BH737"/>
  <c r="BG737"/>
  <c r="BF737"/>
  <c r="T737"/>
  <c r="R737"/>
  <c r="P737"/>
  <c r="BI736"/>
  <c r="BH736"/>
  <c r="BG736"/>
  <c r="BF736"/>
  <c r="T736"/>
  <c r="R736"/>
  <c r="P736"/>
  <c r="BI735"/>
  <c r="BH735"/>
  <c r="BG735"/>
  <c r="BF735"/>
  <c r="T735"/>
  <c r="R735"/>
  <c r="P735"/>
  <c r="BI732"/>
  <c r="BH732"/>
  <c r="BG732"/>
  <c r="BF732"/>
  <c r="T732"/>
  <c r="R732"/>
  <c r="P732"/>
  <c r="BI729"/>
  <c r="BH729"/>
  <c r="BG729"/>
  <c r="BF729"/>
  <c r="T729"/>
  <c r="R729"/>
  <c r="P729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2"/>
  <c r="BH712"/>
  <c r="BG712"/>
  <c r="BF712"/>
  <c r="T712"/>
  <c r="R712"/>
  <c r="P712"/>
  <c r="BI709"/>
  <c r="BH709"/>
  <c r="BG709"/>
  <c r="BF709"/>
  <c r="T709"/>
  <c r="R709"/>
  <c r="P709"/>
  <c r="BI707"/>
  <c r="BH707"/>
  <c r="BG707"/>
  <c r="BF707"/>
  <c r="T707"/>
  <c r="R707"/>
  <c r="P707"/>
  <c r="BI699"/>
  <c r="BH699"/>
  <c r="BG699"/>
  <c r="BF699"/>
  <c r="T699"/>
  <c r="R699"/>
  <c r="P699"/>
  <c r="BI695"/>
  <c r="BH695"/>
  <c r="BG695"/>
  <c r="BF695"/>
  <c r="T695"/>
  <c r="R695"/>
  <c r="P695"/>
  <c r="BI687"/>
  <c r="BH687"/>
  <c r="BG687"/>
  <c r="BF687"/>
  <c r="T687"/>
  <c r="R687"/>
  <c r="P687"/>
  <c r="BI683"/>
  <c r="BH683"/>
  <c r="BG683"/>
  <c r="BF683"/>
  <c r="T683"/>
  <c r="R683"/>
  <c r="P683"/>
  <c r="BI680"/>
  <c r="BH680"/>
  <c r="BG680"/>
  <c r="BF680"/>
  <c r="T680"/>
  <c r="R680"/>
  <c r="P680"/>
  <c r="BI678"/>
  <c r="BH678"/>
  <c r="BG678"/>
  <c r="BF678"/>
  <c r="T678"/>
  <c r="R678"/>
  <c r="P678"/>
  <c r="BI675"/>
  <c r="BH675"/>
  <c r="BG675"/>
  <c r="BF675"/>
  <c r="T675"/>
  <c r="R675"/>
  <c r="P675"/>
  <c r="BI671"/>
  <c r="BH671"/>
  <c r="BG671"/>
  <c r="BF671"/>
  <c r="T671"/>
  <c r="R671"/>
  <c r="P671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60"/>
  <c r="BH660"/>
  <c r="BG660"/>
  <c r="BF660"/>
  <c r="T660"/>
  <c r="R660"/>
  <c r="P660"/>
  <c r="BI658"/>
  <c r="BH658"/>
  <c r="BG658"/>
  <c r="BF658"/>
  <c r="T658"/>
  <c r="R658"/>
  <c r="P658"/>
  <c r="BI653"/>
  <c r="BH653"/>
  <c r="BG653"/>
  <c r="BF653"/>
  <c r="T653"/>
  <c r="R653"/>
  <c r="P653"/>
  <c r="BI651"/>
  <c r="BH651"/>
  <c r="BG651"/>
  <c r="BF651"/>
  <c r="T651"/>
  <c r="R651"/>
  <c r="P651"/>
  <c r="BI640"/>
  <c r="BH640"/>
  <c r="BG640"/>
  <c r="BF640"/>
  <c r="T640"/>
  <c r="R640"/>
  <c r="P640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26"/>
  <c r="BH626"/>
  <c r="BG626"/>
  <c r="BF626"/>
  <c r="T626"/>
  <c r="R626"/>
  <c r="P626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1"/>
  <c r="BH601"/>
  <c r="BG601"/>
  <c r="BF601"/>
  <c r="T601"/>
  <c r="R601"/>
  <c r="P601"/>
  <c r="BI599"/>
  <c r="BH599"/>
  <c r="BG599"/>
  <c r="BF599"/>
  <c r="T599"/>
  <c r="R599"/>
  <c r="P599"/>
  <c r="BI596"/>
  <c r="BH596"/>
  <c r="BG596"/>
  <c r="BF596"/>
  <c r="T596"/>
  <c r="R596"/>
  <c r="P596"/>
  <c r="BI594"/>
  <c r="BH594"/>
  <c r="BG594"/>
  <c r="BF594"/>
  <c r="T594"/>
  <c r="R594"/>
  <c r="P594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3"/>
  <c r="BH563"/>
  <c r="BG563"/>
  <c r="BF563"/>
  <c r="T563"/>
  <c r="R563"/>
  <c r="P563"/>
  <c r="BI561"/>
  <c r="BH561"/>
  <c r="BG561"/>
  <c r="BF561"/>
  <c r="T561"/>
  <c r="R561"/>
  <c r="P561"/>
  <c r="BI555"/>
  <c r="BH555"/>
  <c r="BG555"/>
  <c r="BF555"/>
  <c r="T555"/>
  <c r="R555"/>
  <c r="P555"/>
  <c r="BI553"/>
  <c r="BH553"/>
  <c r="BG553"/>
  <c r="BF553"/>
  <c r="T553"/>
  <c r="R553"/>
  <c r="P553"/>
  <c r="BI547"/>
  <c r="BH547"/>
  <c r="BG547"/>
  <c r="BF547"/>
  <c r="T547"/>
  <c r="R547"/>
  <c r="P547"/>
  <c r="BI545"/>
  <c r="BH545"/>
  <c r="BG545"/>
  <c r="BF545"/>
  <c r="T545"/>
  <c r="R545"/>
  <c r="P545"/>
  <c r="BI532"/>
  <c r="BH532"/>
  <c r="BG532"/>
  <c r="BF532"/>
  <c r="T532"/>
  <c r="R532"/>
  <c r="P532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10"/>
  <c r="BH510"/>
  <c r="BG510"/>
  <c r="BF510"/>
  <c r="T510"/>
  <c r="R510"/>
  <c r="P510"/>
  <c r="BI506"/>
  <c r="BH506"/>
  <c r="BG506"/>
  <c r="BF506"/>
  <c r="T506"/>
  <c r="R506"/>
  <c r="P506"/>
  <c r="BI504"/>
  <c r="BH504"/>
  <c r="BG504"/>
  <c r="BF504"/>
  <c r="T504"/>
  <c r="R504"/>
  <c r="P504"/>
  <c r="BI501"/>
  <c r="BH501"/>
  <c r="BG501"/>
  <c r="BF501"/>
  <c r="T501"/>
  <c r="R501"/>
  <c r="P501"/>
  <c r="BI499"/>
  <c r="BH499"/>
  <c r="BG499"/>
  <c r="BF499"/>
  <c r="T499"/>
  <c r="R499"/>
  <c r="P499"/>
  <c r="BI496"/>
  <c r="BH496"/>
  <c r="BG496"/>
  <c r="BF496"/>
  <c r="T496"/>
  <c r="R496"/>
  <c r="P496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T487"/>
  <c r="R488"/>
  <c r="R487"/>
  <c r="P488"/>
  <c r="P487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79"/>
  <c r="BH479"/>
  <c r="BG479"/>
  <c r="BF479"/>
  <c r="T479"/>
  <c r="R479"/>
  <c r="P479"/>
  <c r="BI475"/>
  <c r="BH475"/>
  <c r="BG475"/>
  <c r="BF475"/>
  <c r="T475"/>
  <c r="R475"/>
  <c r="P475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8"/>
  <c r="BH458"/>
  <c r="BG458"/>
  <c r="BF458"/>
  <c r="T458"/>
  <c r="R458"/>
  <c r="P458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5"/>
  <c r="BH405"/>
  <c r="BG405"/>
  <c r="BF405"/>
  <c r="T405"/>
  <c r="R405"/>
  <c r="P405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R332"/>
  <c r="P332"/>
  <c r="BI329"/>
  <c r="BH329"/>
  <c r="BG329"/>
  <c r="BF329"/>
  <c r="T329"/>
  <c r="R329"/>
  <c r="P329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73"/>
  <c r="BH273"/>
  <c r="BG273"/>
  <c r="BF273"/>
  <c r="T273"/>
  <c r="R273"/>
  <c r="P27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0"/>
  <c r="BH180"/>
  <c r="BG180"/>
  <c r="BF180"/>
  <c r="T180"/>
  <c r="R180"/>
  <c r="P180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1"/>
  <c r="BH111"/>
  <c r="BG111"/>
  <c r="BF111"/>
  <c r="T111"/>
  <c r="R111"/>
  <c r="P111"/>
  <c r="J105"/>
  <c r="J104"/>
  <c r="F104"/>
  <c r="F102"/>
  <c r="E100"/>
  <c r="J55"/>
  <c r="J54"/>
  <c r="F54"/>
  <c r="F52"/>
  <c r="E50"/>
  <c r="J18"/>
  <c r="E18"/>
  <c r="F105"/>
  <c r="J17"/>
  <c r="J12"/>
  <c r="J52"/>
  <c r="E7"/>
  <c r="E98"/>
  <c i="4" r="J39"/>
  <c r="J38"/>
  <c i="1" r="AY58"/>
  <c i="4" r="J37"/>
  <c i="1" r="AX58"/>
  <c i="4" r="BI205"/>
  <c r="BH205"/>
  <c r="BG205"/>
  <c r="BF205"/>
  <c r="T205"/>
  <c r="T204"/>
  <c r="R205"/>
  <c r="R204"/>
  <c r="P205"/>
  <c r="P204"/>
  <c r="BI203"/>
  <c r="BH203"/>
  <c r="BG203"/>
  <c r="BF203"/>
  <c r="T203"/>
  <c r="T202"/>
  <c r="R203"/>
  <c r="R202"/>
  <c r="P203"/>
  <c r="P202"/>
  <c r="BI201"/>
  <c r="BH201"/>
  <c r="BG201"/>
  <c r="BF201"/>
  <c r="T201"/>
  <c r="T200"/>
  <c r="R201"/>
  <c r="R200"/>
  <c r="P201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T193"/>
  <c r="R194"/>
  <c r="R193"/>
  <c r="P194"/>
  <c r="P193"/>
  <c r="BI192"/>
  <c r="BH192"/>
  <c r="BG192"/>
  <c r="BF192"/>
  <c r="T192"/>
  <c r="T191"/>
  <c r="R192"/>
  <c r="R191"/>
  <c r="P192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T186"/>
  <c r="R187"/>
  <c r="R186"/>
  <c r="P187"/>
  <c r="P186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T159"/>
  <c r="R160"/>
  <c r="R159"/>
  <c r="P160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T153"/>
  <c r="R154"/>
  <c r="R153"/>
  <c r="P154"/>
  <c r="P153"/>
  <c r="BI152"/>
  <c r="BH152"/>
  <c r="BG152"/>
  <c r="BF152"/>
  <c r="T152"/>
  <c r="T151"/>
  <c r="R152"/>
  <c r="R151"/>
  <c r="P152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T138"/>
  <c r="R139"/>
  <c r="R138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59"/>
  <c r="J58"/>
  <c r="F58"/>
  <c r="F56"/>
  <c r="E54"/>
  <c r="J20"/>
  <c r="E20"/>
  <c r="F59"/>
  <c r="J19"/>
  <c r="J14"/>
  <c r="J56"/>
  <c r="E7"/>
  <c r="E108"/>
  <c i="3" r="J39"/>
  <c r="J38"/>
  <c i="1" r="AY57"/>
  <c i="3" r="J37"/>
  <c i="1" r="AX57"/>
  <c i="3"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90"/>
  <c r="E7"/>
  <c r="E84"/>
  <c i="2" r="J37"/>
  <c r="J36"/>
  <c i="1" r="AY56"/>
  <c i="2" r="J35"/>
  <c i="1" r="AX56"/>
  <c i="2" r="BI1141"/>
  <c r="BH1141"/>
  <c r="BG1141"/>
  <c r="BF1141"/>
  <c r="T1141"/>
  <c r="R1141"/>
  <c r="P1141"/>
  <c r="BI1139"/>
  <c r="BH1139"/>
  <c r="BG1139"/>
  <c r="BF1139"/>
  <c r="T1139"/>
  <c r="R1139"/>
  <c r="P1139"/>
  <c r="BI1133"/>
  <c r="BH1133"/>
  <c r="BG1133"/>
  <c r="BF1133"/>
  <c r="T1133"/>
  <c r="R1133"/>
  <c r="P1133"/>
  <c r="BI1131"/>
  <c r="BH1131"/>
  <c r="BG1131"/>
  <c r="BF1131"/>
  <c r="T1131"/>
  <c r="R1131"/>
  <c r="P1131"/>
  <c r="BI1101"/>
  <c r="BH1101"/>
  <c r="BG1101"/>
  <c r="BF1101"/>
  <c r="T1101"/>
  <c r="R1101"/>
  <c r="P1101"/>
  <c r="BI1099"/>
  <c r="BH1099"/>
  <c r="BG1099"/>
  <c r="BF1099"/>
  <c r="T1099"/>
  <c r="R1099"/>
  <c r="P1099"/>
  <c r="BI1087"/>
  <c r="BH1087"/>
  <c r="BG1087"/>
  <c r="BF1087"/>
  <c r="T1087"/>
  <c r="R1087"/>
  <c r="P1087"/>
  <c r="BI1075"/>
  <c r="BH1075"/>
  <c r="BG1075"/>
  <c r="BF1075"/>
  <c r="T1075"/>
  <c r="R1075"/>
  <c r="P1075"/>
  <c r="BI1068"/>
  <c r="BH1068"/>
  <c r="BG1068"/>
  <c r="BF1068"/>
  <c r="T1068"/>
  <c r="R1068"/>
  <c r="P1068"/>
  <c r="BI1056"/>
  <c r="BH1056"/>
  <c r="BG1056"/>
  <c r="BF1056"/>
  <c r="T1056"/>
  <c r="R1056"/>
  <c r="P1056"/>
  <c r="BI1050"/>
  <c r="BH1050"/>
  <c r="BG1050"/>
  <c r="BF1050"/>
  <c r="T1050"/>
  <c r="R1050"/>
  <c r="P1050"/>
  <c r="BI1048"/>
  <c r="BH1048"/>
  <c r="BG1048"/>
  <c r="BF1048"/>
  <c r="T1048"/>
  <c r="R1048"/>
  <c r="P1048"/>
  <c r="BI1047"/>
  <c r="BH1047"/>
  <c r="BG1047"/>
  <c r="BF1047"/>
  <c r="T1047"/>
  <c r="R1047"/>
  <c r="P1047"/>
  <c r="BI1046"/>
  <c r="BH1046"/>
  <c r="BG1046"/>
  <c r="BF1046"/>
  <c r="T1046"/>
  <c r="R1046"/>
  <c r="P1046"/>
  <c r="BI1043"/>
  <c r="BH1043"/>
  <c r="BG1043"/>
  <c r="BF1043"/>
  <c r="T1043"/>
  <c r="R1043"/>
  <c r="P1043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38"/>
  <c r="BH1038"/>
  <c r="BG1038"/>
  <c r="BF1038"/>
  <c r="T1038"/>
  <c r="R1038"/>
  <c r="P1038"/>
  <c r="BI1036"/>
  <c r="BH1036"/>
  <c r="BG1036"/>
  <c r="BF1036"/>
  <c r="T1036"/>
  <c r="R1036"/>
  <c r="P1036"/>
  <c r="BI1035"/>
  <c r="BH1035"/>
  <c r="BG1035"/>
  <c r="BF1035"/>
  <c r="T1035"/>
  <c r="R1035"/>
  <c r="P1035"/>
  <c r="BI1034"/>
  <c r="BH1034"/>
  <c r="BG1034"/>
  <c r="BF1034"/>
  <c r="T1034"/>
  <c r="R1034"/>
  <c r="P1034"/>
  <c r="BI1033"/>
  <c r="BH1033"/>
  <c r="BG1033"/>
  <c r="BF1033"/>
  <c r="T1033"/>
  <c r="R1033"/>
  <c r="P1033"/>
  <c r="BI1029"/>
  <c r="BH1029"/>
  <c r="BG1029"/>
  <c r="BF1029"/>
  <c r="T1029"/>
  <c r="R1029"/>
  <c r="P1029"/>
  <c r="BI1027"/>
  <c r="BH1027"/>
  <c r="BG1027"/>
  <c r="BF1027"/>
  <c r="T1027"/>
  <c r="R1027"/>
  <c r="P1027"/>
  <c r="BI1026"/>
  <c r="BH1026"/>
  <c r="BG1026"/>
  <c r="BF1026"/>
  <c r="T1026"/>
  <c r="R1026"/>
  <c r="P1026"/>
  <c r="BI1024"/>
  <c r="BH1024"/>
  <c r="BG1024"/>
  <c r="BF1024"/>
  <c r="T1024"/>
  <c r="R1024"/>
  <c r="P1024"/>
  <c r="BI1022"/>
  <c r="BH1022"/>
  <c r="BG1022"/>
  <c r="BF1022"/>
  <c r="T1022"/>
  <c r="R1022"/>
  <c r="P1022"/>
  <c r="BI1018"/>
  <c r="BH1018"/>
  <c r="BG1018"/>
  <c r="BF1018"/>
  <c r="T1018"/>
  <c r="R1018"/>
  <c r="P1018"/>
  <c r="BI1017"/>
  <c r="BH1017"/>
  <c r="BG1017"/>
  <c r="BF1017"/>
  <c r="T1017"/>
  <c r="R1017"/>
  <c r="P1017"/>
  <c r="BI1015"/>
  <c r="BH1015"/>
  <c r="BG1015"/>
  <c r="BF1015"/>
  <c r="T1015"/>
  <c r="R1015"/>
  <c r="P1015"/>
  <c r="BI1013"/>
  <c r="BH1013"/>
  <c r="BG1013"/>
  <c r="BF1013"/>
  <c r="T1013"/>
  <c r="R1013"/>
  <c r="P1013"/>
  <c r="BI1009"/>
  <c r="BH1009"/>
  <c r="BG1009"/>
  <c r="BF1009"/>
  <c r="T1009"/>
  <c r="R1009"/>
  <c r="P1009"/>
  <c r="BI1001"/>
  <c r="BH1001"/>
  <c r="BG1001"/>
  <c r="BF1001"/>
  <c r="T1001"/>
  <c r="R1001"/>
  <c r="P1001"/>
  <c r="BI978"/>
  <c r="BH978"/>
  <c r="BG978"/>
  <c r="BF978"/>
  <c r="T978"/>
  <c r="R978"/>
  <c r="P978"/>
  <c r="BI970"/>
  <c r="BH970"/>
  <c r="BG970"/>
  <c r="BF970"/>
  <c r="T970"/>
  <c r="R970"/>
  <c r="P970"/>
  <c r="BI968"/>
  <c r="BH968"/>
  <c r="BG968"/>
  <c r="BF968"/>
  <c r="T968"/>
  <c r="R968"/>
  <c r="P968"/>
  <c r="BI965"/>
  <c r="BH965"/>
  <c r="BG965"/>
  <c r="BF965"/>
  <c r="T965"/>
  <c r="R965"/>
  <c r="P965"/>
  <c r="BI964"/>
  <c r="BH964"/>
  <c r="BG964"/>
  <c r="BF964"/>
  <c r="T964"/>
  <c r="R964"/>
  <c r="P964"/>
  <c r="BI963"/>
  <c r="BH963"/>
  <c r="BG963"/>
  <c r="BF963"/>
  <c r="T963"/>
  <c r="R963"/>
  <c r="P963"/>
  <c r="BI962"/>
  <c r="BH962"/>
  <c r="BG962"/>
  <c r="BF962"/>
  <c r="T962"/>
  <c r="R962"/>
  <c r="P962"/>
  <c r="BI961"/>
  <c r="BH961"/>
  <c r="BG961"/>
  <c r="BF961"/>
  <c r="T961"/>
  <c r="R961"/>
  <c r="P961"/>
  <c r="BI960"/>
  <c r="BH960"/>
  <c r="BG960"/>
  <c r="BF960"/>
  <c r="T960"/>
  <c r="R960"/>
  <c r="P960"/>
  <c r="BI959"/>
  <c r="BH959"/>
  <c r="BG959"/>
  <c r="BF959"/>
  <c r="T959"/>
  <c r="R959"/>
  <c r="P959"/>
  <c r="BI958"/>
  <c r="BH958"/>
  <c r="BG958"/>
  <c r="BF958"/>
  <c r="T958"/>
  <c r="R958"/>
  <c r="P958"/>
  <c r="BI957"/>
  <c r="BH957"/>
  <c r="BG957"/>
  <c r="BF957"/>
  <c r="T957"/>
  <c r="R957"/>
  <c r="P957"/>
  <c r="BI955"/>
  <c r="BH955"/>
  <c r="BG955"/>
  <c r="BF955"/>
  <c r="T955"/>
  <c r="R955"/>
  <c r="P955"/>
  <c r="BI953"/>
  <c r="BH953"/>
  <c r="BG953"/>
  <c r="BF953"/>
  <c r="T953"/>
  <c r="R953"/>
  <c r="P953"/>
  <c r="BI949"/>
  <c r="BH949"/>
  <c r="BG949"/>
  <c r="BF949"/>
  <c r="T949"/>
  <c r="R949"/>
  <c r="P949"/>
  <c r="BI948"/>
  <c r="BH948"/>
  <c r="BG948"/>
  <c r="BF948"/>
  <c r="T948"/>
  <c r="R948"/>
  <c r="P948"/>
  <c r="BI947"/>
  <c r="BH947"/>
  <c r="BG947"/>
  <c r="BF947"/>
  <c r="T947"/>
  <c r="R947"/>
  <c r="P947"/>
  <c r="BI946"/>
  <c r="BH946"/>
  <c r="BG946"/>
  <c r="BF946"/>
  <c r="T946"/>
  <c r="R946"/>
  <c r="P946"/>
  <c r="BI945"/>
  <c r="BH945"/>
  <c r="BG945"/>
  <c r="BF945"/>
  <c r="T945"/>
  <c r="R945"/>
  <c r="P945"/>
  <c r="BI944"/>
  <c r="BH944"/>
  <c r="BG944"/>
  <c r="BF944"/>
  <c r="T944"/>
  <c r="R944"/>
  <c r="P944"/>
  <c r="BI943"/>
  <c r="BH943"/>
  <c r="BG943"/>
  <c r="BF943"/>
  <c r="T943"/>
  <c r="R943"/>
  <c r="P943"/>
  <c r="BI942"/>
  <c r="BH942"/>
  <c r="BG942"/>
  <c r="BF942"/>
  <c r="T942"/>
  <c r="R942"/>
  <c r="P942"/>
  <c r="BI941"/>
  <c r="BH941"/>
  <c r="BG941"/>
  <c r="BF941"/>
  <c r="T941"/>
  <c r="R941"/>
  <c r="P941"/>
  <c r="BI940"/>
  <c r="BH940"/>
  <c r="BG940"/>
  <c r="BF940"/>
  <c r="T940"/>
  <c r="R940"/>
  <c r="P940"/>
  <c r="BI939"/>
  <c r="BH939"/>
  <c r="BG939"/>
  <c r="BF939"/>
  <c r="T939"/>
  <c r="R939"/>
  <c r="P939"/>
  <c r="BI938"/>
  <c r="BH938"/>
  <c r="BG938"/>
  <c r="BF938"/>
  <c r="T938"/>
  <c r="R938"/>
  <c r="P938"/>
  <c r="BI934"/>
  <c r="BH934"/>
  <c r="BG934"/>
  <c r="BF934"/>
  <c r="T934"/>
  <c r="R934"/>
  <c r="P934"/>
  <c r="BI929"/>
  <c r="BH929"/>
  <c r="BG929"/>
  <c r="BF929"/>
  <c r="T929"/>
  <c r="R929"/>
  <c r="P929"/>
  <c r="BI928"/>
  <c r="BH928"/>
  <c r="BG928"/>
  <c r="BF928"/>
  <c r="T928"/>
  <c r="R928"/>
  <c r="P928"/>
  <c r="BI925"/>
  <c r="BH925"/>
  <c r="BG925"/>
  <c r="BF925"/>
  <c r="T925"/>
  <c r="R925"/>
  <c r="P925"/>
  <c r="BI922"/>
  <c r="BH922"/>
  <c r="BG922"/>
  <c r="BF922"/>
  <c r="T922"/>
  <c r="R922"/>
  <c r="P922"/>
  <c r="BI918"/>
  <c r="BH918"/>
  <c r="BG918"/>
  <c r="BF918"/>
  <c r="T918"/>
  <c r="R918"/>
  <c r="P918"/>
  <c r="BI916"/>
  <c r="BH916"/>
  <c r="BG916"/>
  <c r="BF916"/>
  <c r="T916"/>
  <c r="R916"/>
  <c r="P916"/>
  <c r="BI913"/>
  <c r="BH913"/>
  <c r="BG913"/>
  <c r="BF913"/>
  <c r="T913"/>
  <c r="R913"/>
  <c r="P913"/>
  <c r="BI912"/>
  <c r="BH912"/>
  <c r="BG912"/>
  <c r="BF912"/>
  <c r="T912"/>
  <c r="R912"/>
  <c r="P912"/>
  <c r="BI911"/>
  <c r="BH911"/>
  <c r="BG911"/>
  <c r="BF911"/>
  <c r="T911"/>
  <c r="R911"/>
  <c r="P911"/>
  <c r="BI908"/>
  <c r="BH908"/>
  <c r="BG908"/>
  <c r="BF908"/>
  <c r="T908"/>
  <c r="R908"/>
  <c r="P908"/>
  <c r="BI905"/>
  <c r="BH905"/>
  <c r="BG905"/>
  <c r="BF905"/>
  <c r="T905"/>
  <c r="R905"/>
  <c r="P905"/>
  <c r="BI901"/>
  <c r="BH901"/>
  <c r="BG901"/>
  <c r="BF901"/>
  <c r="T901"/>
  <c r="R901"/>
  <c r="P901"/>
  <c r="BI898"/>
  <c r="BH898"/>
  <c r="BG898"/>
  <c r="BF898"/>
  <c r="T898"/>
  <c r="R898"/>
  <c r="P898"/>
  <c r="BI894"/>
  <c r="BH894"/>
  <c r="BG894"/>
  <c r="BF894"/>
  <c r="T894"/>
  <c r="R894"/>
  <c r="P894"/>
  <c r="BI891"/>
  <c r="BH891"/>
  <c r="BG891"/>
  <c r="BF891"/>
  <c r="T891"/>
  <c r="R891"/>
  <c r="P891"/>
  <c r="BI888"/>
  <c r="BH888"/>
  <c r="BG888"/>
  <c r="BF888"/>
  <c r="T888"/>
  <c r="R888"/>
  <c r="P888"/>
  <c r="BI885"/>
  <c r="BH885"/>
  <c r="BG885"/>
  <c r="BF885"/>
  <c r="T885"/>
  <c r="R885"/>
  <c r="P885"/>
  <c r="BI881"/>
  <c r="BH881"/>
  <c r="BG881"/>
  <c r="BF881"/>
  <c r="T881"/>
  <c r="R881"/>
  <c r="P881"/>
  <c r="BI879"/>
  <c r="BH879"/>
  <c r="BG879"/>
  <c r="BF879"/>
  <c r="T879"/>
  <c r="R879"/>
  <c r="P879"/>
  <c r="BI878"/>
  <c r="BH878"/>
  <c r="BG878"/>
  <c r="BF878"/>
  <c r="T878"/>
  <c r="R878"/>
  <c r="P878"/>
  <c r="BI876"/>
  <c r="BH876"/>
  <c r="BG876"/>
  <c r="BF876"/>
  <c r="T876"/>
  <c r="R876"/>
  <c r="P876"/>
  <c r="BI873"/>
  <c r="BH873"/>
  <c r="BG873"/>
  <c r="BF873"/>
  <c r="T873"/>
  <c r="R873"/>
  <c r="P873"/>
  <c r="BI870"/>
  <c r="BH870"/>
  <c r="BG870"/>
  <c r="BF870"/>
  <c r="T870"/>
  <c r="R870"/>
  <c r="P870"/>
  <c r="BI868"/>
  <c r="BH868"/>
  <c r="BG868"/>
  <c r="BF868"/>
  <c r="T868"/>
  <c r="R868"/>
  <c r="P868"/>
  <c r="BI865"/>
  <c r="BH865"/>
  <c r="BG865"/>
  <c r="BF865"/>
  <c r="T865"/>
  <c r="R865"/>
  <c r="P865"/>
  <c r="BI862"/>
  <c r="BH862"/>
  <c r="BG862"/>
  <c r="BF862"/>
  <c r="T862"/>
  <c r="R862"/>
  <c r="P862"/>
  <c r="BI858"/>
  <c r="BH858"/>
  <c r="BG858"/>
  <c r="BF858"/>
  <c r="T858"/>
  <c r="R858"/>
  <c r="P858"/>
  <c r="BI855"/>
  <c r="BH855"/>
  <c r="BG855"/>
  <c r="BF855"/>
  <c r="T855"/>
  <c r="R855"/>
  <c r="P855"/>
  <c r="BI851"/>
  <c r="BH851"/>
  <c r="BG851"/>
  <c r="BF851"/>
  <c r="T851"/>
  <c r="R851"/>
  <c r="P851"/>
  <c r="BI848"/>
  <c r="BH848"/>
  <c r="BG848"/>
  <c r="BF848"/>
  <c r="T848"/>
  <c r="R848"/>
  <c r="P848"/>
  <c r="BI847"/>
  <c r="BH847"/>
  <c r="BG847"/>
  <c r="BF847"/>
  <c r="T847"/>
  <c r="R847"/>
  <c r="P847"/>
  <c r="BI844"/>
  <c r="BH844"/>
  <c r="BG844"/>
  <c r="BF844"/>
  <c r="T844"/>
  <c r="R844"/>
  <c r="P844"/>
  <c r="BI840"/>
  <c r="BH840"/>
  <c r="BG840"/>
  <c r="BF840"/>
  <c r="T840"/>
  <c r="R840"/>
  <c r="P840"/>
  <c r="BI837"/>
  <c r="BH837"/>
  <c r="BG837"/>
  <c r="BF837"/>
  <c r="T837"/>
  <c r="R837"/>
  <c r="P837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19"/>
  <c r="BH819"/>
  <c r="BG819"/>
  <c r="BF819"/>
  <c r="T819"/>
  <c r="R819"/>
  <c r="P819"/>
  <c r="BI815"/>
  <c r="BH815"/>
  <c r="BG815"/>
  <c r="BF815"/>
  <c r="T815"/>
  <c r="R815"/>
  <c r="P815"/>
  <c r="BI811"/>
  <c r="BH811"/>
  <c r="BG811"/>
  <c r="BF811"/>
  <c r="T811"/>
  <c r="R811"/>
  <c r="P811"/>
  <c r="BI809"/>
  <c r="BH809"/>
  <c r="BG809"/>
  <c r="BF809"/>
  <c r="T809"/>
  <c r="R809"/>
  <c r="P809"/>
  <c r="BI807"/>
  <c r="BH807"/>
  <c r="BG807"/>
  <c r="BF807"/>
  <c r="T807"/>
  <c r="R807"/>
  <c r="P807"/>
  <c r="BI802"/>
  <c r="BH802"/>
  <c r="BG802"/>
  <c r="BF802"/>
  <c r="T802"/>
  <c r="R802"/>
  <c r="P802"/>
  <c r="BI799"/>
  <c r="BH799"/>
  <c r="BG799"/>
  <c r="BF799"/>
  <c r="T799"/>
  <c r="R799"/>
  <c r="P799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4"/>
  <c r="BH784"/>
  <c r="BG784"/>
  <c r="BF784"/>
  <c r="T784"/>
  <c r="R784"/>
  <c r="P784"/>
  <c r="BI780"/>
  <c r="BH780"/>
  <c r="BG780"/>
  <c r="BF780"/>
  <c r="T780"/>
  <c r="R780"/>
  <c r="P780"/>
  <c r="BI777"/>
  <c r="BH777"/>
  <c r="BG777"/>
  <c r="BF777"/>
  <c r="T777"/>
  <c r="R777"/>
  <c r="P777"/>
  <c r="BI775"/>
  <c r="BH775"/>
  <c r="BG775"/>
  <c r="BF775"/>
  <c r="T775"/>
  <c r="R775"/>
  <c r="P775"/>
  <c r="BI772"/>
  <c r="BH772"/>
  <c r="BG772"/>
  <c r="BF772"/>
  <c r="T772"/>
  <c r="R772"/>
  <c r="P772"/>
  <c r="BI768"/>
  <c r="BH768"/>
  <c r="BG768"/>
  <c r="BF768"/>
  <c r="T768"/>
  <c r="R768"/>
  <c r="P768"/>
  <c r="BI765"/>
  <c r="BH765"/>
  <c r="BG765"/>
  <c r="BF765"/>
  <c r="T765"/>
  <c r="R765"/>
  <c r="P765"/>
  <c r="BI762"/>
  <c r="BH762"/>
  <c r="BG762"/>
  <c r="BF762"/>
  <c r="T762"/>
  <c r="R762"/>
  <c r="P762"/>
  <c r="BI759"/>
  <c r="BH759"/>
  <c r="BG759"/>
  <c r="BF759"/>
  <c r="T759"/>
  <c r="R759"/>
  <c r="P759"/>
  <c r="BI756"/>
  <c r="BH756"/>
  <c r="BG756"/>
  <c r="BF756"/>
  <c r="T756"/>
  <c r="R756"/>
  <c r="P756"/>
  <c r="BI754"/>
  <c r="BH754"/>
  <c r="BG754"/>
  <c r="BF754"/>
  <c r="T754"/>
  <c r="R754"/>
  <c r="P754"/>
  <c r="BI748"/>
  <c r="BH748"/>
  <c r="BG748"/>
  <c r="BF748"/>
  <c r="T748"/>
  <c r="R748"/>
  <c r="P748"/>
  <c r="BI746"/>
  <c r="BH746"/>
  <c r="BG746"/>
  <c r="BF746"/>
  <c r="T746"/>
  <c r="R746"/>
  <c r="P746"/>
  <c r="BI741"/>
  <c r="BH741"/>
  <c r="BG741"/>
  <c r="BF741"/>
  <c r="T741"/>
  <c r="R741"/>
  <c r="P741"/>
  <c r="BI739"/>
  <c r="BH739"/>
  <c r="BG739"/>
  <c r="BF739"/>
  <c r="T739"/>
  <c r="R739"/>
  <c r="P739"/>
  <c r="BI733"/>
  <c r="BH733"/>
  <c r="BG733"/>
  <c r="BF733"/>
  <c r="T733"/>
  <c r="R733"/>
  <c r="P733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19"/>
  <c r="BH719"/>
  <c r="BG719"/>
  <c r="BF719"/>
  <c r="T719"/>
  <c r="R719"/>
  <c r="P719"/>
  <c r="BI716"/>
  <c r="BH716"/>
  <c r="BG716"/>
  <c r="BF716"/>
  <c r="T716"/>
  <c r="R716"/>
  <c r="P716"/>
  <c r="BI714"/>
  <c r="BH714"/>
  <c r="BG714"/>
  <c r="BF714"/>
  <c r="T714"/>
  <c r="R714"/>
  <c r="P714"/>
  <c r="BI711"/>
  <c r="BH711"/>
  <c r="BG711"/>
  <c r="BF711"/>
  <c r="T711"/>
  <c r="R711"/>
  <c r="P711"/>
  <c r="BI709"/>
  <c r="BH709"/>
  <c r="BG709"/>
  <c r="BF709"/>
  <c r="T709"/>
  <c r="R709"/>
  <c r="P709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6"/>
  <c r="BH686"/>
  <c r="BG686"/>
  <c r="BF686"/>
  <c r="T686"/>
  <c r="R686"/>
  <c r="P686"/>
  <c r="BI679"/>
  <c r="BH679"/>
  <c r="BG679"/>
  <c r="BF679"/>
  <c r="T679"/>
  <c r="R679"/>
  <c r="P679"/>
  <c r="BI677"/>
  <c r="BH677"/>
  <c r="BG677"/>
  <c r="BF677"/>
  <c r="T677"/>
  <c r="R677"/>
  <c r="P677"/>
  <c r="BI673"/>
  <c r="BH673"/>
  <c r="BG673"/>
  <c r="BF673"/>
  <c r="T673"/>
  <c r="R673"/>
  <c r="P673"/>
  <c r="BI671"/>
  <c r="BH671"/>
  <c r="BG671"/>
  <c r="BF671"/>
  <c r="T671"/>
  <c r="R671"/>
  <c r="P671"/>
  <c r="BI667"/>
  <c r="BH667"/>
  <c r="BG667"/>
  <c r="BF667"/>
  <c r="T667"/>
  <c r="R667"/>
  <c r="P667"/>
  <c r="BI665"/>
  <c r="BH665"/>
  <c r="BG665"/>
  <c r="BF665"/>
  <c r="T665"/>
  <c r="R665"/>
  <c r="P665"/>
  <c r="BI658"/>
  <c r="BH658"/>
  <c r="BG658"/>
  <c r="BF658"/>
  <c r="T658"/>
  <c r="R658"/>
  <c r="P658"/>
  <c r="BI656"/>
  <c r="BH656"/>
  <c r="BG656"/>
  <c r="BF656"/>
  <c r="T656"/>
  <c r="R656"/>
  <c r="P656"/>
  <c r="BI653"/>
  <c r="BH653"/>
  <c r="BG653"/>
  <c r="BF653"/>
  <c r="T653"/>
  <c r="R653"/>
  <c r="P653"/>
  <c r="BI648"/>
  <c r="BH648"/>
  <c r="BG648"/>
  <c r="BF648"/>
  <c r="T648"/>
  <c r="R648"/>
  <c r="P648"/>
  <c r="BI646"/>
  <c r="BH646"/>
  <c r="BG646"/>
  <c r="BF646"/>
  <c r="T646"/>
  <c r="R646"/>
  <c r="P646"/>
  <c r="BI643"/>
  <c r="BH643"/>
  <c r="BG643"/>
  <c r="BF643"/>
  <c r="T643"/>
  <c r="R643"/>
  <c r="P643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7"/>
  <c r="BH627"/>
  <c r="BG627"/>
  <c r="BF627"/>
  <c r="T627"/>
  <c r="T626"/>
  <c r="R627"/>
  <c r="R626"/>
  <c r="P627"/>
  <c r="P626"/>
  <c r="BI625"/>
  <c r="BH625"/>
  <c r="BG625"/>
  <c r="BF625"/>
  <c r="T625"/>
  <c r="R625"/>
  <c r="P625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09"/>
  <c r="BH609"/>
  <c r="BG609"/>
  <c r="BF609"/>
  <c r="T609"/>
  <c r="R609"/>
  <c r="P609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4"/>
  <c r="BH594"/>
  <c r="BG594"/>
  <c r="BF594"/>
  <c r="T594"/>
  <c r="R594"/>
  <c r="P594"/>
  <c r="BI590"/>
  <c r="BH590"/>
  <c r="BG590"/>
  <c r="BF590"/>
  <c r="T590"/>
  <c r="R590"/>
  <c r="P590"/>
  <c r="BI589"/>
  <c r="BH589"/>
  <c r="BG589"/>
  <c r="BF589"/>
  <c r="T589"/>
  <c r="R589"/>
  <c r="P589"/>
  <c r="BI585"/>
  <c r="BH585"/>
  <c r="BG585"/>
  <c r="BF585"/>
  <c r="T585"/>
  <c r="R585"/>
  <c r="P585"/>
  <c r="BI582"/>
  <c r="BH582"/>
  <c r="BG582"/>
  <c r="BF582"/>
  <c r="T582"/>
  <c r="R582"/>
  <c r="P582"/>
  <c r="BI579"/>
  <c r="BH579"/>
  <c r="BG579"/>
  <c r="BF579"/>
  <c r="T579"/>
  <c r="R579"/>
  <c r="P579"/>
  <c r="BI575"/>
  <c r="BH575"/>
  <c r="BG575"/>
  <c r="BF575"/>
  <c r="T575"/>
  <c r="R575"/>
  <c r="P575"/>
  <c r="BI565"/>
  <c r="BH565"/>
  <c r="BG565"/>
  <c r="BF565"/>
  <c r="T565"/>
  <c r="R565"/>
  <c r="P565"/>
  <c r="BI557"/>
  <c r="BH557"/>
  <c r="BG557"/>
  <c r="BF557"/>
  <c r="T557"/>
  <c r="R557"/>
  <c r="P557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8"/>
  <c r="BH528"/>
  <c r="BG528"/>
  <c r="BF528"/>
  <c r="T528"/>
  <c r="R528"/>
  <c r="P528"/>
  <c r="BI525"/>
  <c r="BH525"/>
  <c r="BG525"/>
  <c r="BF525"/>
  <c r="T525"/>
  <c r="R525"/>
  <c r="P525"/>
  <c r="BI511"/>
  <c r="BH511"/>
  <c r="BG511"/>
  <c r="BF511"/>
  <c r="T511"/>
  <c r="R511"/>
  <c r="P511"/>
  <c r="BI508"/>
  <c r="BH508"/>
  <c r="BG508"/>
  <c r="BF508"/>
  <c r="T508"/>
  <c r="R508"/>
  <c r="P508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69"/>
  <c r="BH469"/>
  <c r="BG469"/>
  <c r="BF469"/>
  <c r="T469"/>
  <c r="R469"/>
  <c r="P469"/>
  <c r="BI468"/>
  <c r="BH468"/>
  <c r="BG468"/>
  <c r="BF468"/>
  <c r="T468"/>
  <c r="R468"/>
  <c r="P468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8"/>
  <c r="BH448"/>
  <c r="BG448"/>
  <c r="BF448"/>
  <c r="T448"/>
  <c r="R448"/>
  <c r="P448"/>
  <c r="BI447"/>
  <c r="BH447"/>
  <c r="BG447"/>
  <c r="BF447"/>
  <c r="T447"/>
  <c r="R447"/>
  <c r="P447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5"/>
  <c r="BH425"/>
  <c r="BG425"/>
  <c r="BF425"/>
  <c r="T425"/>
  <c r="R425"/>
  <c r="P425"/>
  <c r="BI412"/>
  <c r="BH412"/>
  <c r="BG412"/>
  <c r="BF412"/>
  <c r="T412"/>
  <c r="R412"/>
  <c r="P412"/>
  <c r="BI411"/>
  <c r="BH411"/>
  <c r="BG411"/>
  <c r="BF411"/>
  <c r="T411"/>
  <c r="R411"/>
  <c r="P411"/>
  <c r="BI408"/>
  <c r="BH408"/>
  <c r="BG408"/>
  <c r="BF408"/>
  <c r="T408"/>
  <c r="R408"/>
  <c r="P408"/>
  <c r="BI401"/>
  <c r="BH401"/>
  <c r="BG401"/>
  <c r="BF401"/>
  <c r="T401"/>
  <c r="R401"/>
  <c r="P401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5"/>
  <c r="BH385"/>
  <c r="BG385"/>
  <c r="BF385"/>
  <c r="T385"/>
  <c r="R385"/>
  <c r="P385"/>
  <c r="BI378"/>
  <c r="BH378"/>
  <c r="BG378"/>
  <c r="BF378"/>
  <c r="T378"/>
  <c r="R378"/>
  <c r="P378"/>
  <c r="BI375"/>
  <c r="BH375"/>
  <c r="BG375"/>
  <c r="BF375"/>
  <c r="T375"/>
  <c r="R375"/>
  <c r="P375"/>
  <c r="BI374"/>
  <c r="BH374"/>
  <c r="BG374"/>
  <c r="BF374"/>
  <c r="T374"/>
  <c r="R374"/>
  <c r="P374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10"/>
  <c r="BH310"/>
  <c r="BG310"/>
  <c r="BF310"/>
  <c r="T310"/>
  <c r="R310"/>
  <c r="P310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3"/>
  <c r="BH263"/>
  <c r="BG263"/>
  <c r="BF263"/>
  <c r="T263"/>
  <c r="R263"/>
  <c r="P263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47"/>
  <c r="BH247"/>
  <c r="BG247"/>
  <c r="BF247"/>
  <c r="T247"/>
  <c r="R247"/>
  <c r="P247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20"/>
  <c r="BH220"/>
  <c r="BG220"/>
  <c r="BF220"/>
  <c r="T220"/>
  <c r="R220"/>
  <c r="P220"/>
  <c r="BI218"/>
  <c r="BH218"/>
  <c r="BG218"/>
  <c r="BF218"/>
  <c r="T218"/>
  <c r="R218"/>
  <c r="P218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79"/>
  <c r="BH179"/>
  <c r="BG179"/>
  <c r="BF179"/>
  <c r="T179"/>
  <c r="R179"/>
  <c r="P179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2"/>
  <c r="BH112"/>
  <c r="BG112"/>
  <c r="BF112"/>
  <c r="T112"/>
  <c r="R112"/>
  <c r="P112"/>
  <c r="J106"/>
  <c r="J105"/>
  <c r="F105"/>
  <c r="F103"/>
  <c r="E101"/>
  <c r="J55"/>
  <c r="J54"/>
  <c r="F54"/>
  <c r="F52"/>
  <c r="E50"/>
  <c r="J18"/>
  <c r="E18"/>
  <c r="F106"/>
  <c r="J17"/>
  <c r="J12"/>
  <c r="J52"/>
  <c r="E7"/>
  <c r="E99"/>
  <c i="1" r="L50"/>
  <c r="AM50"/>
  <c r="AM49"/>
  <c r="L49"/>
  <c r="AM47"/>
  <c r="L47"/>
  <c r="L45"/>
  <c r="L44"/>
  <c i="8" r="BK87"/>
  <c i="7" r="BK173"/>
  <c r="BK160"/>
  <c r="BK155"/>
  <c r="BK151"/>
  <c r="J138"/>
  <c r="J133"/>
  <c r="BK119"/>
  <c i="6" r="J140"/>
  <c r="BK131"/>
  <c r="BK118"/>
  <c r="BK114"/>
  <c r="BK110"/>
  <c i="5" r="J188"/>
  <c r="J171"/>
  <c r="BK159"/>
  <c r="BK153"/>
  <c r="J147"/>
  <c r="BK130"/>
  <c r="BK117"/>
  <c i="4" r="BK205"/>
  <c r="BK198"/>
  <c r="J196"/>
  <c r="BK187"/>
  <c r="BK182"/>
  <c r="J177"/>
  <c r="J172"/>
  <c r="J168"/>
  <c r="J162"/>
  <c r="BK150"/>
  <c r="J146"/>
  <c r="BK135"/>
  <c r="BK124"/>
  <c i="3" r="J156"/>
  <c r="BK151"/>
  <c r="J147"/>
  <c r="J142"/>
  <c r="J137"/>
  <c r="BK124"/>
  <c r="BK114"/>
  <c r="BK110"/>
  <c r="BK101"/>
  <c i="8" r="BK85"/>
  <c i="7" r="J175"/>
  <c r="J157"/>
  <c r="BK137"/>
  <c r="BK121"/>
  <c i="6" r="BK139"/>
  <c r="J133"/>
  <c r="BK121"/>
  <c r="BK108"/>
  <c r="J99"/>
  <c i="5" r="J855"/>
  <c r="BK836"/>
  <c r="BK818"/>
  <c r="BK813"/>
  <c r="J807"/>
  <c r="J801"/>
  <c r="BK792"/>
  <c r="J781"/>
  <c r="BK746"/>
  <c r="BK735"/>
  <c r="BK712"/>
  <c r="BK675"/>
  <c r="J651"/>
  <c r="J634"/>
  <c r="BK617"/>
  <c r="BK585"/>
  <c r="BK573"/>
  <c r="J555"/>
  <c r="BK527"/>
  <c r="BK515"/>
  <c r="J496"/>
  <c r="BK486"/>
  <c r="BK471"/>
  <c r="J453"/>
  <c r="BK425"/>
  <c r="BK416"/>
  <c r="J395"/>
  <c r="J377"/>
  <c r="BK374"/>
  <c r="BK368"/>
  <c r="BK345"/>
  <c r="J328"/>
  <c r="J315"/>
  <c r="BK304"/>
  <c r="J302"/>
  <c r="BK291"/>
  <c r="J259"/>
  <c r="BK234"/>
  <c r="BK211"/>
  <c r="BK187"/>
  <c r="J153"/>
  <c r="J142"/>
  <c r="BK116"/>
  <c r="BK111"/>
  <c i="4" r="J199"/>
  <c r="J190"/>
  <c r="BK177"/>
  <c r="BK160"/>
  <c r="J152"/>
  <c r="BK141"/>
  <c r="BK130"/>
  <c i="3" r="J157"/>
  <c r="J149"/>
  <c r="J133"/>
  <c r="BK125"/>
  <c r="J119"/>
  <c r="J114"/>
  <c r="J109"/>
  <c r="BK104"/>
  <c i="2" r="BK1139"/>
  <c r="J1099"/>
  <c r="BK1056"/>
  <c r="BK1046"/>
  <c r="BK1035"/>
  <c r="J1022"/>
  <c r="J1001"/>
  <c r="BK963"/>
  <c r="J958"/>
  <c r="BK945"/>
  <c r="BK942"/>
  <c r="J934"/>
  <c r="BK913"/>
  <c r="BK891"/>
  <c r="BK881"/>
  <c r="BK862"/>
  <c r="J840"/>
  <c r="BK826"/>
  <c r="BK809"/>
  <c r="BK789"/>
  <c r="J772"/>
  <c r="BK754"/>
  <c r="BK729"/>
  <c r="J719"/>
  <c r="J695"/>
  <c r="BK658"/>
  <c r="BK635"/>
  <c r="J623"/>
  <c r="BK615"/>
  <c r="BK600"/>
  <c r="J575"/>
  <c r="J546"/>
  <c r="BK511"/>
  <c r="BK495"/>
  <c r="BK480"/>
  <c r="BK452"/>
  <c r="J447"/>
  <c r="BK437"/>
  <c r="BK411"/>
  <c r="BK397"/>
  <c r="BK378"/>
  <c r="BK361"/>
  <c r="J348"/>
  <c r="BK325"/>
  <c r="BK269"/>
  <c r="BK253"/>
  <c r="J209"/>
  <c r="J186"/>
  <c r="BK143"/>
  <c r="J113"/>
  <c i="8" r="J84"/>
  <c i="7" r="BK165"/>
  <c r="J154"/>
  <c r="J149"/>
  <c r="BK143"/>
  <c r="J131"/>
  <c r="J116"/>
  <c i="6" r="BK140"/>
  <c r="BK130"/>
  <c r="J122"/>
  <c r="BK113"/>
  <c r="J108"/>
  <c r="BK101"/>
  <c i="5" r="J818"/>
  <c r="BK808"/>
  <c r="J802"/>
  <c r="BK797"/>
  <c r="BK781"/>
  <c r="J744"/>
  <c r="J736"/>
  <c r="BK699"/>
  <c r="BK678"/>
  <c r="BK666"/>
  <c r="BK653"/>
  <c r="BK621"/>
  <c r="J599"/>
  <c r="BK561"/>
  <c r="J530"/>
  <c r="BK518"/>
  <c r="BK510"/>
  <c r="J494"/>
  <c r="BK475"/>
  <c r="BK453"/>
  <c r="J431"/>
  <c r="BK413"/>
  <c r="BK408"/>
  <c r="J392"/>
  <c r="J376"/>
  <c r="J363"/>
  <c r="J345"/>
  <c r="J341"/>
  <c r="BK329"/>
  <c r="J304"/>
  <c r="J245"/>
  <c r="BK208"/>
  <c i="2" r="J1035"/>
  <c r="J1027"/>
  <c r="BK1018"/>
  <c r="BK968"/>
  <c r="J959"/>
  <c r="J948"/>
  <c r="J942"/>
  <c r="BK929"/>
  <c r="J913"/>
  <c r="BK905"/>
  <c r="J885"/>
  <c r="BK870"/>
  <c r="J847"/>
  <c r="J834"/>
  <c r="J819"/>
  <c r="J809"/>
  <c r="J789"/>
  <c r="BK768"/>
  <c r="J754"/>
  <c r="J733"/>
  <c r="J709"/>
  <c r="J677"/>
  <c r="J658"/>
  <c r="J646"/>
  <c r="J627"/>
  <c r="BK614"/>
  <c r="J604"/>
  <c r="BK585"/>
  <c r="BK543"/>
  <c r="BK508"/>
  <c r="J492"/>
  <c r="BK485"/>
  <c r="BK469"/>
  <c r="BK451"/>
  <c r="BK441"/>
  <c r="J425"/>
  <c r="BK400"/>
  <c r="J375"/>
  <c r="J365"/>
  <c r="J330"/>
  <c r="BK278"/>
  <c r="J257"/>
  <c r="J245"/>
  <c r="BK209"/>
  <c r="BK192"/>
  <c r="J155"/>
  <c r="BK113"/>
  <c i="8" r="J85"/>
  <c i="7" r="BK172"/>
  <c r="J165"/>
  <c r="BK154"/>
  <c r="J129"/>
  <c r="BK122"/>
  <c i="6" r="J145"/>
  <c r="BK138"/>
  <c r="J125"/>
  <c r="BK107"/>
  <c r="J102"/>
  <c i="5" r="BK846"/>
  <c r="BK825"/>
  <c r="J816"/>
  <c r="J808"/>
  <c r="J797"/>
  <c r="BK756"/>
  <c r="J735"/>
  <c r="J712"/>
  <c r="BK683"/>
  <c r="J671"/>
  <c r="BK663"/>
  <c r="J640"/>
  <c r="J617"/>
  <c r="BK601"/>
  <c r="BK579"/>
  <c r="BK555"/>
  <c r="J545"/>
  <c r="BK499"/>
  <c r="BK484"/>
  <c r="J465"/>
  <c r="J441"/>
  <c r="BK410"/>
  <c r="BK405"/>
  <c r="BK371"/>
  <c r="J354"/>
  <c r="BK332"/>
  <c r="BK315"/>
  <c r="BK300"/>
  <c r="BK273"/>
  <c r="BK238"/>
  <c r="J217"/>
  <c r="BK185"/>
  <c r="BK162"/>
  <c r="BK142"/>
  <c r="J117"/>
  <c i="4" r="J198"/>
  <c r="J182"/>
  <c r="BK172"/>
  <c r="BK162"/>
  <c r="J150"/>
  <c r="BK139"/>
  <c r="BK134"/>
  <c i="3" r="BK157"/>
  <c r="J154"/>
  <c r="BK146"/>
  <c r="J140"/>
  <c r="BK131"/>
  <c r="J124"/>
  <c r="J116"/>
  <c r="BK105"/>
  <c r="BK99"/>
  <c i="2" r="BK1133"/>
  <c r="BK1099"/>
  <c r="J1056"/>
  <c r="J1046"/>
  <c r="BK1038"/>
  <c r="BK1033"/>
  <c r="J1018"/>
  <c r="J1009"/>
  <c r="BK965"/>
  <c r="BK959"/>
  <c r="BK948"/>
  <c r="J941"/>
  <c r="J922"/>
  <c r="BK898"/>
  <c r="J891"/>
  <c r="J876"/>
  <c r="J865"/>
  <c r="J848"/>
  <c r="BK828"/>
  <c r="J802"/>
  <c r="BK780"/>
  <c r="BK756"/>
  <c r="BK733"/>
  <c r="J714"/>
  <c r="J698"/>
  <c r="J686"/>
  <c r="J671"/>
  <c r="J643"/>
  <c r="J630"/>
  <c r="J619"/>
  <c r="J608"/>
  <c r="BK589"/>
  <c r="J579"/>
  <c r="J552"/>
  <c r="J535"/>
  <c r="J511"/>
  <c r="BK492"/>
  <c r="BK472"/>
  <c r="BK460"/>
  <c r="J452"/>
  <c r="J433"/>
  <c r="BK425"/>
  <c r="BK408"/>
  <c r="J374"/>
  <c r="BK348"/>
  <c r="J332"/>
  <c r="BK310"/>
  <c r="J269"/>
  <c r="BK247"/>
  <c r="J203"/>
  <c r="J188"/>
  <c r="BK151"/>
  <c r="J140"/>
  <c r="BK116"/>
  <c i="8" r="J86"/>
  <c i="7" r="BK170"/>
  <c r="BK162"/>
  <c r="BK157"/>
  <c r="J153"/>
  <c r="BK139"/>
  <c r="BK135"/>
  <c r="J124"/>
  <c i="6" r="J141"/>
  <c r="J134"/>
  <c r="BK122"/>
  <c r="J115"/>
  <c r="J104"/>
  <c i="5" r="J185"/>
  <c r="J166"/>
  <c r="BK155"/>
  <c r="BK149"/>
  <c r="BK134"/>
  <c r="BK120"/>
  <c r="J111"/>
  <c i="4" r="BK201"/>
  <c r="J197"/>
  <c r="J189"/>
  <c r="J183"/>
  <c r="BK178"/>
  <c r="J174"/>
  <c r="BK167"/>
  <c r="J164"/>
  <c r="BK152"/>
  <c r="J148"/>
  <c r="J141"/>
  <c r="J128"/>
  <c i="3" r="J160"/>
  <c r="BK152"/>
  <c r="BK148"/>
  <c r="J145"/>
  <c r="J138"/>
  <c r="J130"/>
  <c r="BK118"/>
  <c r="J112"/>
  <c r="J103"/>
  <c i="8" r="BK86"/>
  <c r="J83"/>
  <c i="7" r="J168"/>
  <c r="BK149"/>
  <c r="BK129"/>
  <c r="J115"/>
  <c i="6" r="J138"/>
  <c r="BK125"/>
  <c r="J110"/>
  <c r="J101"/>
  <c r="J97"/>
  <c i="5" r="J845"/>
  <c r="J825"/>
  <c r="J810"/>
  <c r="BK803"/>
  <c r="BK789"/>
  <c r="J777"/>
  <c r="BK744"/>
  <c r="J722"/>
  <c r="J695"/>
  <c r="BK669"/>
  <c r="J638"/>
  <c r="J621"/>
  <c r="BK609"/>
  <c r="J582"/>
  <c r="J570"/>
  <c r="J553"/>
  <c r="J518"/>
  <c r="J506"/>
  <c r="BK488"/>
  <c r="J484"/>
  <c r="BK468"/>
  <c r="BK445"/>
  <c r="BK428"/>
  <c r="BK409"/>
  <c r="BK376"/>
  <c r="J369"/>
  <c r="BK358"/>
  <c r="J350"/>
  <c r="J319"/>
  <c r="BK306"/>
  <c r="J300"/>
  <c r="BK261"/>
  <c r="BK249"/>
  <c r="J228"/>
  <c r="J208"/>
  <c r="BK171"/>
  <c r="J150"/>
  <c r="J134"/>
  <c i="4" r="J203"/>
  <c r="BK197"/>
  <c r="BK189"/>
  <c r="BK171"/>
  <c r="BK157"/>
  <c r="J144"/>
  <c r="J132"/>
  <c r="J123"/>
  <c i="3" r="BK153"/>
  <c r="BK138"/>
  <c r="J126"/>
  <c r="J120"/>
  <c r="BK116"/>
  <c r="J111"/>
  <c r="J105"/>
  <c r="J101"/>
  <c i="2" r="J1133"/>
  <c r="BK1075"/>
  <c r="BK1047"/>
  <c r="J1041"/>
  <c r="J1029"/>
  <c r="BK1017"/>
  <c r="J978"/>
  <c r="BK961"/>
  <c r="BK949"/>
  <c r="J943"/>
  <c r="BK939"/>
  <c r="J928"/>
  <c r="BK911"/>
  <c r="J898"/>
  <c r="BK879"/>
  <c r="J858"/>
  <c r="BK837"/>
  <c r="J832"/>
  <c r="BK811"/>
  <c r="BK802"/>
  <c r="J768"/>
  <c r="BK746"/>
  <c r="J727"/>
  <c r="BK711"/>
  <c r="BK686"/>
  <c r="BK653"/>
  <c r="BK638"/>
  <c r="J621"/>
  <c r="J609"/>
  <c r="J590"/>
  <c r="BK565"/>
  <c r="J543"/>
  <c r="J528"/>
  <c r="BK489"/>
  <c r="J472"/>
  <c r="J451"/>
  <c r="J440"/>
  <c r="BK433"/>
  <c r="BK430"/>
  <c r="BK390"/>
  <c r="J367"/>
  <c r="J350"/>
  <c r="J342"/>
  <c r="BK282"/>
  <c r="BK263"/>
  <c r="BK245"/>
  <c r="J189"/>
  <c r="J151"/>
  <c r="J120"/>
  <c i="8" r="J88"/>
  <c i="7" r="BK177"/>
  <c r="J171"/>
  <c r="J162"/>
  <c r="J147"/>
  <c r="J139"/>
  <c r="BK125"/>
  <c i="6" r="BK143"/>
  <c r="J131"/>
  <c r="J127"/>
  <c r="BK117"/>
  <c r="J109"/>
  <c r="BK102"/>
  <c r="BK98"/>
  <c i="5" r="J811"/>
  <c r="BK807"/>
  <c r="BK801"/>
  <c r="J789"/>
  <c r="J746"/>
  <c r="BK738"/>
  <c r="BK732"/>
  <c r="BK722"/>
  <c r="J687"/>
  <c r="BK671"/>
  <c r="J658"/>
  <c r="BK612"/>
  <c r="J601"/>
  <c r="BK594"/>
  <c r="BK547"/>
  <c r="BK524"/>
  <c r="J512"/>
  <c r="J499"/>
  <c r="J483"/>
  <c r="BK465"/>
  <c r="BK449"/>
  <c r="J425"/>
  <c r="J409"/>
  <c r="BK389"/>
  <c r="J387"/>
  <c r="J381"/>
  <c r="J367"/>
  <c r="J353"/>
  <c r="J337"/>
  <c r="BK254"/>
  <c r="J232"/>
  <c i="2" r="J1039"/>
  <c r="BK1034"/>
  <c r="BK1022"/>
  <c r="BK978"/>
  <c r="J963"/>
  <c r="BK958"/>
  <c r="J945"/>
  <c r="BK940"/>
  <c r="J918"/>
  <c r="J911"/>
  <c r="J901"/>
  <c r="J879"/>
  <c r="J851"/>
  <c r="BK836"/>
  <c r="BK832"/>
  <c r="J815"/>
  <c r="BK792"/>
  <c r="BK775"/>
  <c r="BK759"/>
  <c r="BK741"/>
  <c r="BK714"/>
  <c r="BK692"/>
  <c r="J667"/>
  <c r="J653"/>
  <c r="J640"/>
  <c r="J625"/>
  <c r="J615"/>
  <c r="BK594"/>
  <c r="BK557"/>
  <c r="BK539"/>
  <c r="J525"/>
  <c r="BK498"/>
  <c r="BK484"/>
  <c r="J457"/>
  <c r="J443"/>
  <c r="J439"/>
  <c r="BK401"/>
  <c r="J390"/>
  <c r="BK374"/>
  <c r="J352"/>
  <c r="BK344"/>
  <c r="BK285"/>
  <c r="J253"/>
  <c r="J240"/>
  <c r="BK203"/>
  <c r="BK147"/>
  <c r="J112"/>
  <c i="8" r="BK82"/>
  <c i="7" r="J170"/>
  <c r="J155"/>
  <c r="BK141"/>
  <c r="BK124"/>
  <c i="6" r="J143"/>
  <c r="J136"/>
  <c r="BK119"/>
  <c r="BK112"/>
  <c r="BK104"/>
  <c i="5" r="BK855"/>
  <c r="J836"/>
  <c r="BK817"/>
  <c r="BK809"/>
  <c r="BK802"/>
  <c r="J790"/>
  <c r="J741"/>
  <c r="J732"/>
  <c r="J707"/>
  <c r="J678"/>
  <c r="J666"/>
  <c r="BK658"/>
  <c r="J612"/>
  <c r="J596"/>
  <c r="J573"/>
  <c r="J547"/>
  <c r="J524"/>
  <c r="BK506"/>
  <c r="J491"/>
  <c r="J475"/>
  <c r="BK457"/>
  <c r="BK422"/>
  <c r="J408"/>
  <c r="J382"/>
  <c r="BK370"/>
  <c r="BK341"/>
  <c r="J321"/>
  <c r="J306"/>
  <c r="BK286"/>
  <c r="J254"/>
  <c r="BK232"/>
  <c r="BK215"/>
  <c r="BK180"/>
  <c r="J155"/>
  <c r="J138"/>
  <c r="J115"/>
  <c i="4" r="BK192"/>
  <c r="J180"/>
  <c r="BK168"/>
  <c r="J157"/>
  <c r="BK144"/>
  <c r="J137"/>
  <c r="J130"/>
  <c i="3" r="BK160"/>
  <c r="BK155"/>
  <c r="BK145"/>
  <c r="BK139"/>
  <c r="BK129"/>
  <c r="J123"/>
  <c r="BK115"/>
  <c r="J110"/>
  <c r="BK100"/>
  <c i="2" r="J1141"/>
  <c r="J1101"/>
  <c r="J1075"/>
  <c r="J1048"/>
  <c r="BK1040"/>
  <c r="BK1026"/>
  <c r="J1017"/>
  <c r="BK1001"/>
  <c r="BK964"/>
  <c r="BK957"/>
  <c r="BK947"/>
  <c r="BK934"/>
  <c r="J916"/>
  <c r="BK894"/>
  <c r="BK878"/>
  <c r="J868"/>
  <c r="BK851"/>
  <c r="J837"/>
  <c r="BK807"/>
  <c r="J784"/>
  <c r="BK762"/>
  <c r="J741"/>
  <c r="J725"/>
  <c r="BK709"/>
  <c r="J692"/>
  <c r="J673"/>
  <c r="J648"/>
  <c r="BK625"/>
  <c r="BK617"/>
  <c r="BK604"/>
  <c r="J585"/>
  <c r="J557"/>
  <c r="J539"/>
  <c r="BK525"/>
  <c r="J495"/>
  <c r="J480"/>
  <c r="J465"/>
  <c r="BK447"/>
  <c r="J432"/>
  <c r="BK412"/>
  <c r="J393"/>
  <c r="J370"/>
  <c r="J361"/>
  <c r="BK342"/>
  <c r="J285"/>
  <c r="J263"/>
  <c r="BK220"/>
  <c r="J205"/>
  <c r="BK189"/>
  <c r="J159"/>
  <c r="J139"/>
  <c r="BK112"/>
  <c i="8" r="BK89"/>
  <c i="7" r="J177"/>
  <c r="J166"/>
  <c r="BK158"/>
  <c r="BK146"/>
  <c r="J137"/>
  <c r="BK131"/>
  <c i="6" r="J144"/>
  <c r="J135"/>
  <c r="J126"/>
  <c r="J117"/>
  <c r="J111"/>
  <c r="BK105"/>
  <c i="5" r="J187"/>
  <c r="J180"/>
  <c r="BK163"/>
  <c r="BK150"/>
  <c r="BK138"/>
  <c r="J124"/>
  <c r="J116"/>
  <c i="4" r="BK203"/>
  <c r="BK199"/>
  <c r="BK194"/>
  <c r="BK185"/>
  <c r="BK180"/>
  <c r="BK175"/>
  <c r="J171"/>
  <c r="J169"/>
  <c r="BK165"/>
  <c r="J149"/>
  <c r="J142"/>
  <c r="J134"/>
  <c r="BK123"/>
  <c i="3" r="J158"/>
  <c r="J155"/>
  <c r="J146"/>
  <c r="BK140"/>
  <c r="J131"/>
  <c r="J125"/>
  <c r="J117"/>
  <c r="J107"/>
  <c i="2" r="J1043"/>
  <c i="8" r="BK83"/>
  <c i="7" r="J173"/>
  <c r="J160"/>
  <c r="BK138"/>
  <c r="J119"/>
  <c i="6" r="BK141"/>
  <c r="BK136"/>
  <c r="BK126"/>
  <c r="J112"/>
  <c r="J103"/>
  <c r="J100"/>
  <c i="5" r="BK853"/>
  <c r="BK834"/>
  <c r="J817"/>
  <c r="BK767"/>
  <c r="BK729"/>
  <c r="BK707"/>
  <c r="BK680"/>
  <c r="BK640"/>
  <c r="J626"/>
  <c r="BK599"/>
  <c r="J579"/>
  <c r="J563"/>
  <c r="BK545"/>
  <c r="J520"/>
  <c r="J504"/>
  <c r="BK491"/>
  <c r="J479"/>
  <c r="J458"/>
  <c r="J434"/>
  <c r="J419"/>
  <c r="J405"/>
  <c r="BK381"/>
  <c r="J371"/>
  <c r="BK353"/>
  <c r="BK337"/>
  <c r="J324"/>
  <c r="BK308"/>
  <c r="BK293"/>
  <c r="J288"/>
  <c r="J256"/>
  <c r="BK245"/>
  <c r="J215"/>
  <c r="BK192"/>
  <c r="J162"/>
  <c r="J144"/>
  <c r="BK124"/>
  <c r="BK115"/>
  <c i="4" r="J192"/>
  <c r="BK183"/>
  <c r="BK169"/>
  <c r="J158"/>
  <c r="BK149"/>
  <c r="J139"/>
  <c i="3" r="BK158"/>
  <c r="J151"/>
  <c r="BK143"/>
  <c r="BK130"/>
  <c r="BK123"/>
  <c r="J118"/>
  <c r="J115"/>
  <c r="BK107"/>
  <c r="BK102"/>
  <c i="2" r="BK1141"/>
  <c r="BK1101"/>
  <c r="J1068"/>
  <c r="BK1048"/>
  <c r="BK1039"/>
  <c r="J1026"/>
  <c r="J1015"/>
  <c r="J968"/>
  <c r="J962"/>
  <c r="BK955"/>
  <c r="BK944"/>
  <c r="J938"/>
  <c r="BK918"/>
  <c r="J905"/>
  <c r="J888"/>
  <c r="BK873"/>
  <c r="BK855"/>
  <c r="J836"/>
  <c r="J824"/>
  <c r="J807"/>
  <c r="J792"/>
  <c r="J777"/>
  <c r="J759"/>
  <c r="J739"/>
  <c r="BK716"/>
  <c r="BK689"/>
  <c r="BK667"/>
  <c r="BK640"/>
  <c r="BK630"/>
  <c r="J622"/>
  <c r="J613"/>
  <c r="J582"/>
  <c r="BK552"/>
  <c r="J540"/>
  <c r="BK504"/>
  <c r="J486"/>
  <c r="BK468"/>
  <c r="J448"/>
  <c r="BK439"/>
  <c r="BK432"/>
  <c r="J408"/>
  <c r="J389"/>
  <c r="BK370"/>
  <c r="BK352"/>
  <c r="BK327"/>
  <c r="J276"/>
  <c r="BK257"/>
  <c r="BK238"/>
  <c r="J196"/>
  <c r="BK179"/>
  <c r="J116"/>
  <c i="8" r="BK84"/>
  <c i="7" r="J172"/>
  <c r="BK166"/>
  <c r="BK153"/>
  <c r="J146"/>
  <c r="BK133"/>
  <c r="J122"/>
  <c i="6" r="BK145"/>
  <c r="BK134"/>
  <c r="J128"/>
  <c r="J121"/>
  <c r="BK115"/>
  <c r="J106"/>
  <c r="BK99"/>
  <c i="5" r="J813"/>
  <c r="J809"/>
  <c r="J803"/>
  <c r="BK798"/>
  <c r="J767"/>
  <c r="BK741"/>
  <c r="BK724"/>
  <c r="BK695"/>
  <c r="J675"/>
  <c r="BK660"/>
  <c r="BK626"/>
  <c r="BK606"/>
  <c r="BK596"/>
  <c r="J576"/>
  <c r="J532"/>
  <c r="J527"/>
  <c r="BK504"/>
  <c r="J488"/>
  <c r="J471"/>
  <c r="J457"/>
  <c r="BK434"/>
  <c r="BK419"/>
  <c r="J410"/>
  <c r="BK392"/>
  <c r="BK387"/>
  <c r="BK382"/>
  <c r="J368"/>
  <c r="BK354"/>
  <c r="BK328"/>
  <c r="J261"/>
  <c r="BK240"/>
  <c r="J234"/>
  <c i="2" r="J1038"/>
  <c r="J1033"/>
  <c r="BK1009"/>
  <c r="J965"/>
  <c r="J960"/>
  <c r="BK953"/>
  <c r="J947"/>
  <c r="BK941"/>
  <c r="BK922"/>
  <c r="J908"/>
  <c r="BK888"/>
  <c r="BK876"/>
  <c r="J855"/>
  <c r="J844"/>
  <c r="J826"/>
  <c r="J799"/>
  <c r="BK784"/>
  <c r="J765"/>
  <c r="J756"/>
  <c r="J746"/>
  <c r="BK719"/>
  <c r="J679"/>
  <c r="BK665"/>
  <c r="BK648"/>
  <c r="J638"/>
  <c r="BK621"/>
  <c r="J616"/>
  <c r="BK609"/>
  <c r="J589"/>
  <c r="BK535"/>
  <c r="J504"/>
  <c r="J489"/>
  <c r="J476"/>
  <c r="BK465"/>
  <c r="BK448"/>
  <c r="J437"/>
  <c r="BK393"/>
  <c r="J385"/>
  <c r="BK367"/>
  <c r="J346"/>
  <c r="J325"/>
  <c r="BK276"/>
  <c r="J247"/>
  <c r="J220"/>
  <c r="BK205"/>
  <c r="BK188"/>
  <c r="BK139"/>
  <c i="8" r="BK88"/>
  <c i="7" r="BK175"/>
  <c r="BK168"/>
  <c r="BK163"/>
  <c r="J143"/>
  <c r="J125"/>
  <c r="BK115"/>
  <c i="6" r="J139"/>
  <c r="BK135"/>
  <c r="J118"/>
  <c r="BK109"/>
  <c r="BK97"/>
  <c i="5" r="BK845"/>
  <c r="BK820"/>
  <c r="BK804"/>
  <c r="J798"/>
  <c r="BK785"/>
  <c r="BK736"/>
  <c r="BK720"/>
  <c r="J699"/>
  <c r="J669"/>
  <c r="BK651"/>
  <c r="BK634"/>
  <c r="J606"/>
  <c r="J585"/>
  <c r="BK570"/>
  <c r="BK530"/>
  <c r="BK512"/>
  <c r="BK496"/>
  <c r="BK482"/>
  <c r="J468"/>
  <c r="J449"/>
  <c r="J416"/>
  <c r="J399"/>
  <c r="BK377"/>
  <c r="BK369"/>
  <c r="BK350"/>
  <c r="BK319"/>
  <c r="J308"/>
  <c r="BK288"/>
  <c r="BK256"/>
  <c r="BK228"/>
  <c r="J211"/>
  <c r="BK166"/>
  <c r="BK147"/>
  <c r="J130"/>
  <c i="4" r="BK196"/>
  <c r="J185"/>
  <c r="J175"/>
  <c r="BK164"/>
  <c r="J154"/>
  <c r="BK142"/>
  <c r="BK132"/>
  <c r="J124"/>
  <c i="3" r="BK156"/>
  <c r="J152"/>
  <c r="BK142"/>
  <c r="BK134"/>
  <c r="BK126"/>
  <c r="BK120"/>
  <c r="BK111"/>
  <c r="J106"/>
  <c r="J102"/>
  <c i="2" r="J1139"/>
  <c r="J1087"/>
  <c r="J1050"/>
  <c r="BK1043"/>
  <c r="J1036"/>
  <c r="BK1029"/>
  <c r="J1013"/>
  <c r="J961"/>
  <c r="J953"/>
  <c r="J944"/>
  <c r="BK938"/>
  <c r="BK925"/>
  <c r="BK908"/>
  <c r="J881"/>
  <c r="J870"/>
  <c r="J862"/>
  <c r="BK844"/>
  <c r="BK824"/>
  <c r="BK799"/>
  <c r="J775"/>
  <c r="BK748"/>
  <c r="J729"/>
  <c r="J711"/>
  <c r="BK695"/>
  <c r="BK679"/>
  <c r="J665"/>
  <c r="J635"/>
  <c r="BK623"/>
  <c r="BK616"/>
  <c r="J600"/>
  <c r="BK582"/>
  <c r="J565"/>
  <c r="BK540"/>
  <c r="BK501"/>
  <c r="J484"/>
  <c r="J469"/>
  <c r="BK457"/>
  <c r="BK443"/>
  <c r="BK431"/>
  <c r="J411"/>
  <c r="BK375"/>
  <c r="BK357"/>
  <c r="J327"/>
  <c r="J282"/>
  <c r="BK240"/>
  <c r="J211"/>
  <c r="BK196"/>
  <c r="BK186"/>
  <c r="J147"/>
  <c r="BK136"/>
  <c i="1" r="AS59"/>
  <c i="4" r="BK158"/>
  <c r="BK137"/>
  <c r="BK127"/>
  <c i="3" r="BK159"/>
  <c r="J153"/>
  <c r="BK149"/>
  <c r="J139"/>
  <c r="BK133"/>
  <c r="J129"/>
  <c r="BK119"/>
  <c r="BK113"/>
  <c r="J104"/>
  <c i="8" r="J89"/>
  <c r="J82"/>
  <c i="7" r="J163"/>
  <c r="J151"/>
  <c r="J135"/>
  <c i="6" r="BK142"/>
  <c r="J130"/>
  <c r="J113"/>
  <c r="J105"/>
  <c r="J98"/>
  <c i="5" r="J846"/>
  <c r="J820"/>
  <c r="J806"/>
  <c r="J799"/>
  <c r="J785"/>
  <c r="J737"/>
  <c r="J720"/>
  <c r="BK687"/>
  <c r="J653"/>
  <c r="J636"/>
  <c r="J619"/>
  <c r="J604"/>
  <c r="BK576"/>
  <c r="J561"/>
  <c r="BK532"/>
  <c r="J510"/>
  <c r="BK494"/>
  <c r="BK483"/>
  <c r="BK462"/>
  <c r="BK441"/>
  <c r="J422"/>
  <c r="J413"/>
  <c r="BK383"/>
  <c r="J375"/>
  <c r="J370"/>
  <c r="BK363"/>
  <c r="J329"/>
  <c r="BK321"/>
  <c r="BK311"/>
  <c r="BK302"/>
  <c r="J293"/>
  <c r="J286"/>
  <c r="J249"/>
  <c r="BK217"/>
  <c r="J192"/>
  <c r="J159"/>
  <c r="J149"/>
  <c r="J120"/>
  <c i="4" r="J201"/>
  <c r="J194"/>
  <c r="J187"/>
  <c r="BK174"/>
  <c r="J167"/>
  <c r="BK154"/>
  <c r="BK146"/>
  <c r="J127"/>
  <c i="3" r="BK154"/>
  <c r="BK147"/>
  <c r="J134"/>
  <c r="J128"/>
  <c r="J121"/>
  <c r="BK117"/>
  <c r="J113"/>
  <c r="BK106"/>
  <c r="J100"/>
  <c i="2" r="BK1131"/>
  <c r="BK1087"/>
  <c r="BK1050"/>
  <c r="J1040"/>
  <c r="BK1027"/>
  <c r="BK1013"/>
  <c r="J964"/>
  <c r="BK960"/>
  <c r="J946"/>
  <c r="J940"/>
  <c r="J929"/>
  <c r="BK916"/>
  <c r="BK901"/>
  <c r="BK868"/>
  <c r="BK847"/>
  <c r="BK834"/>
  <c r="BK819"/>
  <c r="BK797"/>
  <c r="J780"/>
  <c r="BK765"/>
  <c r="BK725"/>
  <c r="BK701"/>
  <c r="BK673"/>
  <c r="BK646"/>
  <c r="BK627"/>
  <c r="BK619"/>
  <c r="BK608"/>
  <c r="BK579"/>
  <c r="BK549"/>
  <c r="J531"/>
  <c r="J498"/>
  <c r="J485"/>
  <c r="J460"/>
  <c r="J441"/>
  <c r="J438"/>
  <c r="J431"/>
  <c r="J401"/>
  <c r="BK385"/>
  <c r="J357"/>
  <c r="J344"/>
  <c r="BK332"/>
  <c r="J278"/>
  <c r="J255"/>
  <c r="BK211"/>
  <c r="J192"/>
  <c r="BK159"/>
  <c r="BK140"/>
  <c i="1" r="AS55"/>
  <c i="7" r="J141"/>
  <c r="J127"/>
  <c r="J121"/>
  <c i="6" r="J142"/>
  <c r="BK133"/>
  <c r="BK127"/>
  <c r="J119"/>
  <c r="BK111"/>
  <c r="J107"/>
  <c r="BK100"/>
  <c i="5" r="BK816"/>
  <c r="BK810"/>
  <c r="J804"/>
  <c r="BK799"/>
  <c r="BK790"/>
  <c r="J756"/>
  <c r="BK737"/>
  <c r="J729"/>
  <c r="BK709"/>
  <c r="J683"/>
  <c r="J663"/>
  <c r="BK638"/>
  <c r="BK619"/>
  <c r="BK604"/>
  <c r="BK582"/>
  <c r="BK553"/>
  <c r="J515"/>
  <c r="BK501"/>
  <c r="J482"/>
  <c r="BK458"/>
  <c r="J445"/>
  <c r="J428"/>
  <c r="BK399"/>
  <c r="J389"/>
  <c r="J383"/>
  <c r="J374"/>
  <c r="J358"/>
  <c r="J342"/>
  <c r="J332"/>
  <c r="J273"/>
  <c r="J238"/>
  <c r="BK226"/>
  <c i="2" r="BK1036"/>
  <c r="J1024"/>
  <c r="BK970"/>
  <c r="BK962"/>
  <c r="J957"/>
  <c r="J949"/>
  <c r="BK943"/>
  <c r="J925"/>
  <c r="J912"/>
  <c r="J894"/>
  <c r="J878"/>
  <c r="BK865"/>
  <c r="BK848"/>
  <c r="J828"/>
  <c r="J811"/>
  <c r="BK777"/>
  <c r="J762"/>
  <c r="J748"/>
  <c r="BK727"/>
  <c r="BK698"/>
  <c r="BK671"/>
  <c r="BK656"/>
  <c r="BK643"/>
  <c r="J633"/>
  <c r="J617"/>
  <c r="BK613"/>
  <c r="BK590"/>
  <c r="J549"/>
  <c r="BK528"/>
  <c r="J501"/>
  <c r="BK486"/>
  <c r="J453"/>
  <c r="BK440"/>
  <c r="J412"/>
  <c r="J397"/>
  <c r="J378"/>
  <c r="BK350"/>
  <c r="J310"/>
  <c r="BK271"/>
  <c r="J238"/>
  <c r="J218"/>
  <c r="BK199"/>
  <c r="J179"/>
  <c r="J136"/>
  <c i="8" r="J87"/>
  <c i="7" r="BK171"/>
  <c r="J158"/>
  <c r="BK147"/>
  <c r="BK127"/>
  <c r="BK116"/>
  <c i="6" r="BK144"/>
  <c r="BK128"/>
  <c r="J114"/>
  <c r="BK106"/>
  <c r="BK103"/>
  <c i="5" r="J853"/>
  <c r="J834"/>
  <c r="BK811"/>
  <c r="BK806"/>
  <c r="J792"/>
  <c r="BK777"/>
  <c r="J738"/>
  <c r="J724"/>
  <c r="J709"/>
  <c r="J680"/>
  <c r="J660"/>
  <c r="BK636"/>
  <c r="J609"/>
  <c r="J594"/>
  <c r="BK563"/>
  <c r="BK520"/>
  <c r="J501"/>
  <c r="J486"/>
  <c r="BK479"/>
  <c r="J462"/>
  <c r="BK431"/>
  <c r="BK395"/>
  <c r="BK375"/>
  <c r="BK367"/>
  <c r="BK342"/>
  <c r="BK324"/>
  <c r="J311"/>
  <c r="J291"/>
  <c r="BK259"/>
  <c r="J240"/>
  <c r="J226"/>
  <c r="BK188"/>
  <c r="J163"/>
  <c r="BK144"/>
  <c i="4" r="J205"/>
  <c r="BK190"/>
  <c r="J178"/>
  <c r="J165"/>
  <c r="J160"/>
  <c r="BK148"/>
  <c r="J135"/>
  <c r="BK128"/>
  <c i="3" r="J159"/>
  <c r="J148"/>
  <c r="J143"/>
  <c r="BK137"/>
  <c r="BK128"/>
  <c r="BK121"/>
  <c r="BK112"/>
  <c r="BK109"/>
  <c r="BK103"/>
  <c r="J99"/>
  <c i="2" r="J1131"/>
  <c r="BK1068"/>
  <c r="J1047"/>
  <c r="BK1041"/>
  <c r="J1034"/>
  <c r="BK1024"/>
  <c r="BK1015"/>
  <c r="J970"/>
  <c r="J955"/>
  <c r="BK946"/>
  <c r="J939"/>
  <c r="BK928"/>
  <c r="BK912"/>
  <c r="BK885"/>
  <c r="J873"/>
  <c r="BK858"/>
  <c r="BK840"/>
  <c r="BK815"/>
  <c r="J797"/>
  <c r="BK772"/>
  <c r="BK739"/>
  <c r="J716"/>
  <c r="J701"/>
  <c r="J689"/>
  <c r="BK677"/>
  <c r="J656"/>
  <c r="BK633"/>
  <c r="BK622"/>
  <c r="J614"/>
  <c r="J594"/>
  <c r="BK575"/>
  <c r="BK546"/>
  <c r="BK531"/>
  <c r="J508"/>
  <c r="BK476"/>
  <c r="J468"/>
  <c r="BK453"/>
  <c r="BK438"/>
  <c r="J430"/>
  <c r="J400"/>
  <c r="BK389"/>
  <c r="BK365"/>
  <c r="BK346"/>
  <c r="BK330"/>
  <c r="J271"/>
  <c r="BK255"/>
  <c r="BK218"/>
  <c r="J199"/>
  <c r="BK155"/>
  <c r="J143"/>
  <c r="BK120"/>
  <c l="1" r="P1049"/>
  <c i="5" r="P165"/>
  <c r="R165"/>
  <c i="2" r="T1049"/>
  <c i="5" r="T165"/>
  <c i="2" r="R1049"/>
  <c r="BK111"/>
  <c r="J111"/>
  <c r="J61"/>
  <c r="T111"/>
  <c r="P135"/>
  <c r="T135"/>
  <c r="BK142"/>
  <c r="T142"/>
  <c r="P178"/>
  <c r="BK356"/>
  <c r="J356"/>
  <c r="J66"/>
  <c r="R356"/>
  <c r="P377"/>
  <c r="R377"/>
  <c r="BK424"/>
  <c r="J424"/>
  <c r="J69"/>
  <c r="R424"/>
  <c r="P442"/>
  <c r="BK603"/>
  <c r="J603"/>
  <c r="J71"/>
  <c r="P603"/>
  <c r="BK620"/>
  <c r="J620"/>
  <c r="J72"/>
  <c r="BK647"/>
  <c r="J647"/>
  <c r="J76"/>
  <c r="R647"/>
  <c r="P776"/>
  <c r="BK810"/>
  <c r="J810"/>
  <c r="J78"/>
  <c r="R810"/>
  <c r="P835"/>
  <c r="BK880"/>
  <c r="J880"/>
  <c r="J80"/>
  <c r="R880"/>
  <c r="P917"/>
  <c r="BK956"/>
  <c r="J956"/>
  <c r="J82"/>
  <c r="R956"/>
  <c r="R969"/>
  <c r="P1028"/>
  <c r="BK1037"/>
  <c r="J1037"/>
  <c r="J85"/>
  <c r="T1037"/>
  <c r="R1074"/>
  <c r="T1132"/>
  <c i="3" r="BK108"/>
  <c r="J108"/>
  <c r="J66"/>
  <c r="T108"/>
  <c r="T122"/>
  <c r="R127"/>
  <c r="R132"/>
  <c r="R136"/>
  <c r="R135"/>
  <c r="BK144"/>
  <c r="J144"/>
  <c r="J73"/>
  <c r="R144"/>
  <c r="T144"/>
  <c r="R150"/>
  <c i="4" r="P122"/>
  <c r="P126"/>
  <c r="T133"/>
  <c r="BK140"/>
  <c r="J140"/>
  <c r="J73"/>
  <c r="R140"/>
  <c r="P147"/>
  <c r="T156"/>
  <c r="P163"/>
  <c r="BK166"/>
  <c r="J166"/>
  <c r="J84"/>
  <c r="R166"/>
  <c r="P170"/>
  <c r="BK173"/>
  <c r="J173"/>
  <c r="J86"/>
  <c r="R173"/>
  <c r="P176"/>
  <c r="P181"/>
  <c r="T188"/>
  <c r="T195"/>
  <c i="5" r="P110"/>
  <c r="BK119"/>
  <c r="J119"/>
  <c r="J62"/>
  <c r="T119"/>
  <c r="R133"/>
  <c r="R143"/>
  <c r="T158"/>
  <c i="6" r="BK116"/>
  <c r="J116"/>
  <c r="J66"/>
  <c r="BK120"/>
  <c r="J120"/>
  <c r="J67"/>
  <c r="T120"/>
  <c r="T124"/>
  <c r="T123"/>
  <c r="T132"/>
  <c r="R137"/>
  <c i="7" r="T114"/>
  <c r="BK123"/>
  <c r="J123"/>
  <c r="J69"/>
  <c r="P136"/>
  <c r="P145"/>
  <c r="BK156"/>
  <c r="J156"/>
  <c r="J83"/>
  <c r="T156"/>
  <c r="P161"/>
  <c r="BK164"/>
  <c r="J164"/>
  <c r="J86"/>
  <c r="BK169"/>
  <c r="J169"/>
  <c r="J88"/>
  <c r="T169"/>
  <c i="8" r="BK81"/>
  <c r="BK80"/>
  <c r="J80"/>
  <c r="J59"/>
  <c i="5" r="R110"/>
  <c r="P119"/>
  <c r="BK133"/>
  <c r="J133"/>
  <c r="J63"/>
  <c r="BK143"/>
  <c r="J143"/>
  <c r="J64"/>
  <c r="P143"/>
  <c r="BK158"/>
  <c r="J158"/>
  <c r="J65"/>
  <c r="R158"/>
  <c r="P179"/>
  <c r="T179"/>
  <c r="P310"/>
  <c r="R310"/>
  <c r="BK331"/>
  <c r="R331"/>
  <c r="BK362"/>
  <c r="J362"/>
  <c r="J72"/>
  <c r="R362"/>
  <c r="BK388"/>
  <c r="J388"/>
  <c r="J73"/>
  <c r="R388"/>
  <c r="BK474"/>
  <c r="J474"/>
  <c r="J74"/>
  <c r="P474"/>
  <c r="T474"/>
  <c r="P481"/>
  <c r="T481"/>
  <c r="BK490"/>
  <c r="J490"/>
  <c r="J78"/>
  <c r="R490"/>
  <c r="T490"/>
  <c r="P519"/>
  <c r="R519"/>
  <c r="BK679"/>
  <c r="J679"/>
  <c r="J80"/>
  <c r="R679"/>
  <c r="BK723"/>
  <c r="J723"/>
  <c r="J81"/>
  <c r="R723"/>
  <c r="BK745"/>
  <c r="J745"/>
  <c r="J82"/>
  <c r="T745"/>
  <c r="P791"/>
  <c r="T791"/>
  <c r="P800"/>
  <c r="T800"/>
  <c r="R805"/>
  <c r="BK812"/>
  <c r="J812"/>
  <c r="J86"/>
  <c r="R812"/>
  <c r="BK819"/>
  <c r="J819"/>
  <c r="J87"/>
  <c r="R819"/>
  <c i="6" r="P116"/>
  <c r="P96"/>
  <c r="P120"/>
  <c r="BK124"/>
  <c r="J124"/>
  <c r="J69"/>
  <c r="BK129"/>
  <c r="J129"/>
  <c r="J70"/>
  <c r="T129"/>
  <c r="P132"/>
  <c r="T137"/>
  <c i="7" r="P114"/>
  <c r="P120"/>
  <c r="P123"/>
  <c r="R136"/>
  <c r="R145"/>
  <c r="P152"/>
  <c r="P156"/>
  <c r="T161"/>
  <c r="R164"/>
  <c r="R169"/>
  <c i="8" r="P81"/>
  <c r="P80"/>
  <c i="1" r="AU63"/>
  <c i="2" r="P111"/>
  <c r="BK135"/>
  <c r="J135"/>
  <c r="J62"/>
  <c r="R135"/>
  <c r="P142"/>
  <c r="R142"/>
  <c r="T178"/>
  <c r="T356"/>
  <c r="T377"/>
  <c r="P424"/>
  <c r="T424"/>
  <c r="T442"/>
  <c r="R603"/>
  <c r="P620"/>
  <c r="T620"/>
  <c r="P629"/>
  <c r="P647"/>
  <c r="BK776"/>
  <c r="J776"/>
  <c r="J77"/>
  <c r="T776"/>
  <c r="BK835"/>
  <c r="J835"/>
  <c r="J79"/>
  <c r="T835"/>
  <c r="T880"/>
  <c r="T917"/>
  <c r="P956"/>
  <c r="T956"/>
  <c r="P969"/>
  <c r="BK1028"/>
  <c r="J1028"/>
  <c r="J84"/>
  <c r="T1028"/>
  <c r="R1037"/>
  <c r="P1042"/>
  <c r="T1042"/>
  <c r="BK1074"/>
  <c r="J1074"/>
  <c r="J88"/>
  <c r="T1074"/>
  <c r="R1132"/>
  <c i="3" r="P108"/>
  <c r="BK122"/>
  <c r="J122"/>
  <c r="J67"/>
  <c r="R122"/>
  <c r="T127"/>
  <c r="T132"/>
  <c r="P136"/>
  <c r="P135"/>
  <c r="BK141"/>
  <c r="J141"/>
  <c r="J72"/>
  <c r="R141"/>
  <c r="P144"/>
  <c r="BK150"/>
  <c r="J150"/>
  <c r="J74"/>
  <c r="P150"/>
  <c i="4" r="T122"/>
  <c r="T126"/>
  <c r="P133"/>
  <c r="P140"/>
  <c r="R147"/>
  <c r="P156"/>
  <c r="BK163"/>
  <c r="J163"/>
  <c r="J83"/>
  <c r="R163"/>
  <c r="P166"/>
  <c r="BK170"/>
  <c r="J170"/>
  <c r="J85"/>
  <c r="T170"/>
  <c r="BK176"/>
  <c r="J176"/>
  <c r="J87"/>
  <c r="R176"/>
  <c r="BK181"/>
  <c r="J181"/>
  <c r="J89"/>
  <c r="T181"/>
  <c r="P188"/>
  <c r="P195"/>
  <c i="5" r="BK110"/>
  <c r="J110"/>
  <c r="J61"/>
  <c r="T110"/>
  <c r="R119"/>
  <c r="P133"/>
  <c r="T133"/>
  <c r="T143"/>
  <c r="P158"/>
  <c r="BK179"/>
  <c r="J179"/>
  <c r="J68"/>
  <c r="R179"/>
  <c r="R164"/>
  <c r="BK310"/>
  <c r="J310"/>
  <c r="J69"/>
  <c r="T310"/>
  <c r="P331"/>
  <c r="T331"/>
  <c r="P362"/>
  <c r="T362"/>
  <c r="P388"/>
  <c r="T388"/>
  <c r="R474"/>
  <c r="BK481"/>
  <c r="J481"/>
  <c r="J75"/>
  <c r="R481"/>
  <c r="P490"/>
  <c r="BK519"/>
  <c r="J519"/>
  <c r="J79"/>
  <c r="T519"/>
  <c r="P679"/>
  <c r="T679"/>
  <c r="P723"/>
  <c r="T723"/>
  <c r="P745"/>
  <c r="R745"/>
  <c r="BK791"/>
  <c r="J791"/>
  <c r="J83"/>
  <c r="R791"/>
  <c r="BK800"/>
  <c r="J800"/>
  <c r="J84"/>
  <c r="R800"/>
  <c r="BK805"/>
  <c r="J805"/>
  <c r="J85"/>
  <c r="P805"/>
  <c r="T805"/>
  <c r="P812"/>
  <c r="T812"/>
  <c r="P819"/>
  <c r="T819"/>
  <c i="6" r="R116"/>
  <c r="P124"/>
  <c r="P123"/>
  <c r="P129"/>
  <c r="BK132"/>
  <c r="J132"/>
  <c r="J71"/>
  <c r="BK137"/>
  <c r="J137"/>
  <c r="J72"/>
  <c i="7" r="R114"/>
  <c r="BK120"/>
  <c r="J120"/>
  <c r="J68"/>
  <c r="R120"/>
  <c r="T123"/>
  <c r="T136"/>
  <c r="BK145"/>
  <c r="BK152"/>
  <c r="J152"/>
  <c r="J82"/>
  <c r="T152"/>
  <c r="BK161"/>
  <c r="J161"/>
  <c r="J85"/>
  <c r="R161"/>
  <c r="P164"/>
  <c r="P169"/>
  <c i="8" r="R81"/>
  <c r="R80"/>
  <c i="2" r="R111"/>
  <c r="BK178"/>
  <c r="J178"/>
  <c r="J65"/>
  <c r="R178"/>
  <c r="P356"/>
  <c r="BK377"/>
  <c r="J377"/>
  <c r="J68"/>
  <c r="BK442"/>
  <c r="J442"/>
  <c r="J70"/>
  <c r="R442"/>
  <c r="T603"/>
  <c r="R620"/>
  <c r="BK629"/>
  <c r="J629"/>
  <c r="J75"/>
  <c r="R629"/>
  <c r="T629"/>
  <c r="T647"/>
  <c r="R776"/>
  <c r="P810"/>
  <c r="T810"/>
  <c r="R835"/>
  <c r="P880"/>
  <c r="BK917"/>
  <c r="J917"/>
  <c r="J81"/>
  <c r="R917"/>
  <c r="BK969"/>
  <c r="J969"/>
  <c r="J83"/>
  <c r="T969"/>
  <c r="R1028"/>
  <c r="P1037"/>
  <c r="BK1042"/>
  <c r="J1042"/>
  <c r="J86"/>
  <c r="R1042"/>
  <c r="P1074"/>
  <c r="BK1132"/>
  <c r="J1132"/>
  <c r="J89"/>
  <c r="P1132"/>
  <c i="3" r="R108"/>
  <c r="R98"/>
  <c r="R97"/>
  <c r="R96"/>
  <c r="P122"/>
  <c r="BK127"/>
  <c r="J127"/>
  <c r="J68"/>
  <c r="P127"/>
  <c r="BK132"/>
  <c r="J132"/>
  <c r="J69"/>
  <c r="P132"/>
  <c r="BK136"/>
  <c r="J136"/>
  <c r="J71"/>
  <c r="T136"/>
  <c r="T135"/>
  <c r="P141"/>
  <c r="T141"/>
  <c r="T150"/>
  <c i="4" r="BK122"/>
  <c r="J122"/>
  <c r="J65"/>
  <c r="R122"/>
  <c r="BK126"/>
  <c r="R126"/>
  <c r="BK133"/>
  <c r="J133"/>
  <c r="J70"/>
  <c r="R133"/>
  <c r="T140"/>
  <c r="BK147"/>
  <c r="J147"/>
  <c r="J76"/>
  <c r="T147"/>
  <c r="BK156"/>
  <c r="R156"/>
  <c r="T163"/>
  <c r="T166"/>
  <c r="R170"/>
  <c r="P173"/>
  <c r="T173"/>
  <c r="T176"/>
  <c r="R181"/>
  <c r="BK188"/>
  <c r="J188"/>
  <c r="J92"/>
  <c r="R188"/>
  <c r="BK195"/>
  <c r="J195"/>
  <c r="J95"/>
  <c r="R195"/>
  <c i="6" r="T116"/>
  <c r="T96"/>
  <c r="T95"/>
  <c r="T94"/>
  <c r="R120"/>
  <c r="R124"/>
  <c r="R123"/>
  <c r="R129"/>
  <c r="R132"/>
  <c r="P137"/>
  <c i="7" r="BK114"/>
  <c r="J114"/>
  <c r="J65"/>
  <c r="T120"/>
  <c r="T117"/>
  <c r="R123"/>
  <c r="BK136"/>
  <c r="J136"/>
  <c r="J75"/>
  <c r="T145"/>
  <c r="R152"/>
  <c r="R156"/>
  <c r="T164"/>
  <c i="8" r="T81"/>
  <c r="T80"/>
  <c i="2" r="F55"/>
  <c r="J103"/>
  <c r="BE113"/>
  <c r="BE147"/>
  <c r="BE179"/>
  <c r="BE188"/>
  <c r="BE192"/>
  <c r="BE199"/>
  <c r="BE203"/>
  <c r="BE218"/>
  <c r="BE238"/>
  <c r="BE245"/>
  <c r="BE253"/>
  <c r="BE278"/>
  <c r="BE285"/>
  <c r="BE325"/>
  <c r="BE352"/>
  <c r="BE361"/>
  <c r="BE374"/>
  <c r="BE375"/>
  <c r="BE385"/>
  <c r="BE390"/>
  <c r="BE401"/>
  <c r="BE411"/>
  <c r="BE430"/>
  <c r="BE433"/>
  <c r="BE437"/>
  <c r="BE440"/>
  <c r="BE451"/>
  <c r="BE452"/>
  <c r="BE457"/>
  <c r="BE469"/>
  <c r="BE480"/>
  <c r="BE489"/>
  <c r="BE504"/>
  <c r="BE511"/>
  <c r="BE528"/>
  <c r="BE539"/>
  <c r="BE543"/>
  <c r="BE549"/>
  <c r="BE565"/>
  <c r="BE579"/>
  <c r="BE585"/>
  <c r="BE590"/>
  <c r="BE613"/>
  <c r="BE614"/>
  <c r="BE615"/>
  <c r="BE616"/>
  <c r="BE619"/>
  <c r="BE621"/>
  <c r="BE622"/>
  <c r="BE627"/>
  <c r="BE638"/>
  <c r="BE640"/>
  <c r="BE646"/>
  <c r="BE671"/>
  <c r="BE673"/>
  <c r="BE692"/>
  <c r="BE733"/>
  <c r="BE746"/>
  <c r="BE754"/>
  <c r="BE768"/>
  <c r="BE777"/>
  <c r="BE792"/>
  <c r="BE797"/>
  <c r="BE811"/>
  <c r="BE819"/>
  <c r="BE826"/>
  <c r="BE834"/>
  <c r="BE837"/>
  <c r="BE840"/>
  <c r="BE848"/>
  <c r="BE855"/>
  <c r="BE868"/>
  <c r="BE873"/>
  <c r="BE876"/>
  <c r="BE879"/>
  <c r="BE881"/>
  <c r="BE888"/>
  <c r="BE905"/>
  <c r="BE911"/>
  <c r="BE918"/>
  <c r="BE922"/>
  <c r="BE929"/>
  <c r="BE934"/>
  <c r="BE941"/>
  <c r="BE943"/>
  <c r="BE947"/>
  <c r="BE958"/>
  <c r="BE963"/>
  <c r="BE978"/>
  <c r="BE1013"/>
  <c r="BE1022"/>
  <c r="BE1046"/>
  <c r="BE1048"/>
  <c r="BE1056"/>
  <c r="BE1068"/>
  <c r="BE1075"/>
  <c r="BE1133"/>
  <c r="BK1049"/>
  <c r="J1049"/>
  <c r="J87"/>
  <c i="3" r="E50"/>
  <c r="J56"/>
  <c r="F59"/>
  <c r="BE101"/>
  <c r="BE104"/>
  <c r="BE106"/>
  <c r="BE111"/>
  <c r="BE114"/>
  <c r="BE119"/>
  <c r="BE126"/>
  <c r="BE128"/>
  <c r="BE130"/>
  <c r="BE133"/>
  <c r="BE138"/>
  <c r="BE147"/>
  <c r="BE149"/>
  <c r="BE153"/>
  <c r="BE154"/>
  <c r="BE158"/>
  <c r="BE159"/>
  <c r="BE160"/>
  <c i="4" r="J114"/>
  <c r="F117"/>
  <c r="BE127"/>
  <c r="BE137"/>
  <c r="BE141"/>
  <c r="BE158"/>
  <c r="BE167"/>
  <c r="BE169"/>
  <c r="BE171"/>
  <c r="BE174"/>
  <c r="BE189"/>
  <c r="BE192"/>
  <c r="BE199"/>
  <c r="BE201"/>
  <c r="BE203"/>
  <c r="BK129"/>
  <c r="J129"/>
  <c r="J68"/>
  <c r="BK131"/>
  <c r="J131"/>
  <c r="J69"/>
  <c r="BK161"/>
  <c r="J161"/>
  <c r="J82"/>
  <c r="BK179"/>
  <c r="J179"/>
  <c r="J88"/>
  <c i="5" r="F55"/>
  <c r="J102"/>
  <c r="BE111"/>
  <c r="BE134"/>
  <c r="BE159"/>
  <c r="BE171"/>
  <c r="BE180"/>
  <c r="BE188"/>
  <c r="BE192"/>
  <c r="BE211"/>
  <c r="BE234"/>
  <c r="BE254"/>
  <c r="BE286"/>
  <c r="BE293"/>
  <c r="BE300"/>
  <c r="BE308"/>
  <c r="BE311"/>
  <c r="BE315"/>
  <c r="BE337"/>
  <c r="BE345"/>
  <c r="BE358"/>
  <c r="BE363"/>
  <c r="BE370"/>
  <c r="BE374"/>
  <c r="BE376"/>
  <c r="BE399"/>
  <c r="BE409"/>
  <c r="BE419"/>
  <c r="BE428"/>
  <c r="BE441"/>
  <c r="BE445"/>
  <c r="BE453"/>
  <c r="BE471"/>
  <c r="BE475"/>
  <c r="BE483"/>
  <c r="BE494"/>
  <c r="BE501"/>
  <c r="BE504"/>
  <c r="BE518"/>
  <c r="BE527"/>
  <c r="BE530"/>
  <c r="BE532"/>
  <c r="BE553"/>
  <c r="BE561"/>
  <c r="BE563"/>
  <c r="BE576"/>
  <c r="BE606"/>
  <c r="BE621"/>
  <c r="BE626"/>
  <c r="BE638"/>
  <c r="BE640"/>
  <c r="BE653"/>
  <c r="BE660"/>
  <c r="BE687"/>
  <c r="BE695"/>
  <c r="BE712"/>
  <c r="BE722"/>
  <c r="BE729"/>
  <c r="BE735"/>
  <c r="BE746"/>
  <c r="BE767"/>
  <c r="BE781"/>
  <c r="BE797"/>
  <c r="BE801"/>
  <c r="BE803"/>
  <c r="BE808"/>
  <c r="BE810"/>
  <c r="BE813"/>
  <c r="BE816"/>
  <c r="BE820"/>
  <c r="BE825"/>
  <c r="BE836"/>
  <c r="BE845"/>
  <c r="BE855"/>
  <c i="6" r="E50"/>
  <c r="J56"/>
  <c r="F91"/>
  <c r="BE97"/>
  <c r="BE98"/>
  <c r="BE102"/>
  <c r="BE105"/>
  <c r="BE114"/>
  <c r="BE118"/>
  <c r="BE121"/>
  <c r="BE127"/>
  <c r="BE131"/>
  <c r="BE140"/>
  <c i="7" r="E100"/>
  <c r="J106"/>
  <c r="BE121"/>
  <c r="BE124"/>
  <c r="BE129"/>
  <c r="BE133"/>
  <c r="BE135"/>
  <c r="BE137"/>
  <c r="BE160"/>
  <c r="BE175"/>
  <c r="BE177"/>
  <c r="BK142"/>
  <c r="J142"/>
  <c r="J77"/>
  <c r="BK148"/>
  <c r="J148"/>
  <c r="J80"/>
  <c r="BK176"/>
  <c r="J176"/>
  <c r="J90"/>
  <c i="8" r="E48"/>
  <c r="J52"/>
  <c r="F77"/>
  <c r="BE86"/>
  <c r="BE87"/>
  <c r="BE88"/>
  <c i="2" r="E48"/>
  <c r="BE120"/>
  <c r="BE136"/>
  <c r="BE140"/>
  <c r="BE143"/>
  <c r="BE151"/>
  <c r="BE155"/>
  <c r="BE159"/>
  <c r="BE186"/>
  <c r="BE189"/>
  <c r="BE196"/>
  <c r="BE205"/>
  <c r="BE211"/>
  <c r="BE240"/>
  <c r="BE255"/>
  <c r="BE257"/>
  <c r="BE263"/>
  <c r="BE269"/>
  <c r="BE276"/>
  <c r="BE327"/>
  <c r="BE332"/>
  <c r="BE342"/>
  <c r="BE344"/>
  <c r="BE348"/>
  <c r="BE365"/>
  <c r="BE370"/>
  <c r="BE397"/>
  <c r="BE408"/>
  <c r="BE432"/>
  <c r="BE439"/>
  <c r="BE441"/>
  <c r="BE447"/>
  <c r="BE453"/>
  <c r="BE460"/>
  <c r="BE468"/>
  <c r="BE472"/>
  <c r="BE485"/>
  <c r="BE495"/>
  <c r="BE531"/>
  <c r="BE535"/>
  <c r="BE540"/>
  <c r="BE552"/>
  <c r="BE582"/>
  <c r="BE600"/>
  <c r="BE608"/>
  <c r="BE609"/>
  <c r="BE623"/>
  <c r="BE630"/>
  <c r="BE635"/>
  <c r="BE653"/>
  <c r="BE658"/>
  <c r="BE667"/>
  <c r="BE689"/>
  <c r="BE695"/>
  <c r="BE701"/>
  <c r="BE711"/>
  <c r="BE725"/>
  <c r="BE729"/>
  <c r="BE739"/>
  <c r="BE756"/>
  <c r="BE765"/>
  <c r="BE772"/>
  <c r="BE780"/>
  <c r="BE789"/>
  <c r="BE802"/>
  <c r="BE807"/>
  <c r="BE809"/>
  <c r="BE824"/>
  <c r="BE828"/>
  <c r="BE847"/>
  <c r="BE862"/>
  <c r="BE885"/>
  <c r="BE894"/>
  <c r="BE898"/>
  <c r="BE901"/>
  <c r="BE912"/>
  <c r="BE913"/>
  <c r="BE916"/>
  <c r="BE925"/>
  <c r="BE928"/>
  <c r="BE939"/>
  <c r="BE940"/>
  <c r="BE942"/>
  <c r="BE944"/>
  <c r="BE945"/>
  <c r="BE946"/>
  <c r="BE949"/>
  <c r="BE955"/>
  <c r="BE959"/>
  <c r="BE965"/>
  <c r="BE968"/>
  <c r="BE1001"/>
  <c r="BE1017"/>
  <c r="BE1027"/>
  <c r="BE1035"/>
  <c r="BE1038"/>
  <c r="BE1039"/>
  <c r="BE1040"/>
  <c i="5" r="BE217"/>
  <c r="BE228"/>
  <c r="BE238"/>
  <c r="BE245"/>
  <c r="BE249"/>
  <c r="BE256"/>
  <c r="BE259"/>
  <c r="BE261"/>
  <c r="BE328"/>
  <c r="BE332"/>
  <c r="BE341"/>
  <c r="BE353"/>
  <c r="BE368"/>
  <c r="BE369"/>
  <c r="BE381"/>
  <c r="BE383"/>
  <c r="BE387"/>
  <c r="BE389"/>
  <c r="BE392"/>
  <c r="BE395"/>
  <c r="BE405"/>
  <c r="BE410"/>
  <c r="BE416"/>
  <c r="BE422"/>
  <c r="BE431"/>
  <c r="BE457"/>
  <c r="BE462"/>
  <c r="BE486"/>
  <c r="BE488"/>
  <c r="BE491"/>
  <c r="BE496"/>
  <c r="BE499"/>
  <c r="BE506"/>
  <c r="BE515"/>
  <c r="BE520"/>
  <c r="BE545"/>
  <c r="BE547"/>
  <c r="BE555"/>
  <c r="BE570"/>
  <c r="BE579"/>
  <c r="BE585"/>
  <c r="BE594"/>
  <c r="BE604"/>
  <c r="BE609"/>
  <c r="BE617"/>
  <c r="BE619"/>
  <c r="BE634"/>
  <c r="BE636"/>
  <c r="BE651"/>
  <c r="BE663"/>
  <c r="BE669"/>
  <c r="BE675"/>
  <c r="BE680"/>
  <c r="BE707"/>
  <c r="BE720"/>
  <c r="BE736"/>
  <c r="BE737"/>
  <c r="BE738"/>
  <c r="BE744"/>
  <c r="BE777"/>
  <c r="BE789"/>
  <c r="BE792"/>
  <c r="BE804"/>
  <c r="BE807"/>
  <c r="BE809"/>
  <c r="BK854"/>
  <c r="J854"/>
  <c r="J88"/>
  <c i="6" r="BE99"/>
  <c r="BE101"/>
  <c r="BE103"/>
  <c r="BE104"/>
  <c r="BE109"/>
  <c r="BE122"/>
  <c r="BE125"/>
  <c r="BE126"/>
  <c r="BE130"/>
  <c r="BE135"/>
  <c r="BE139"/>
  <c r="BE141"/>
  <c i="7" r="BE115"/>
  <c r="BE116"/>
  <c r="BE119"/>
  <c r="BE138"/>
  <c r="BE141"/>
  <c r="BE151"/>
  <c r="BE155"/>
  <c r="BE157"/>
  <c r="BE158"/>
  <c r="BE168"/>
  <c r="BE173"/>
  <c r="BK118"/>
  <c r="J118"/>
  <c r="J67"/>
  <c r="BK126"/>
  <c r="J126"/>
  <c r="J70"/>
  <c r="BK132"/>
  <c r="J132"/>
  <c r="J73"/>
  <c r="BK150"/>
  <c r="J150"/>
  <c r="J81"/>
  <c i="8" r="BE83"/>
  <c r="BE84"/>
  <c r="BE89"/>
  <c i="2" r="BE112"/>
  <c r="BE116"/>
  <c r="BE139"/>
  <c r="BE209"/>
  <c r="BE220"/>
  <c r="BE247"/>
  <c r="BE271"/>
  <c r="BE282"/>
  <c r="BE310"/>
  <c r="BE330"/>
  <c r="BE346"/>
  <c r="BE350"/>
  <c r="BE357"/>
  <c r="BE367"/>
  <c r="BE378"/>
  <c r="BE389"/>
  <c r="BE393"/>
  <c r="BE400"/>
  <c r="BE412"/>
  <c r="BE425"/>
  <c r="BE431"/>
  <c r="BE438"/>
  <c r="BE443"/>
  <c r="BE448"/>
  <c r="BE465"/>
  <c r="BE476"/>
  <c r="BE484"/>
  <c r="BE486"/>
  <c r="BE492"/>
  <c r="BE498"/>
  <c r="BE501"/>
  <c r="BE508"/>
  <c r="BE525"/>
  <c r="BE546"/>
  <c r="BE557"/>
  <c r="BE575"/>
  <c r="BE589"/>
  <c r="BE594"/>
  <c r="BE604"/>
  <c r="BE617"/>
  <c r="BE625"/>
  <c r="BE633"/>
  <c r="BE643"/>
  <c r="BE648"/>
  <c r="BE656"/>
  <c r="BE665"/>
  <c r="BE677"/>
  <c r="BE679"/>
  <c r="BE686"/>
  <c r="BE698"/>
  <c r="BE709"/>
  <c r="BE714"/>
  <c r="BE716"/>
  <c r="BE719"/>
  <c r="BE727"/>
  <c r="BE741"/>
  <c r="BE748"/>
  <c r="BE759"/>
  <c r="BE762"/>
  <c r="BE775"/>
  <c r="BE784"/>
  <c r="BE799"/>
  <c r="BE815"/>
  <c r="BE832"/>
  <c r="BE836"/>
  <c r="BE844"/>
  <c r="BE851"/>
  <c r="BE858"/>
  <c r="BE865"/>
  <c r="BE870"/>
  <c r="BE878"/>
  <c r="BE891"/>
  <c r="BE908"/>
  <c r="BE938"/>
  <c r="BE948"/>
  <c r="BE953"/>
  <c r="BE957"/>
  <c r="BE960"/>
  <c r="BE961"/>
  <c r="BE962"/>
  <c r="BE964"/>
  <c r="BE970"/>
  <c r="BE1009"/>
  <c r="BE1015"/>
  <c r="BE1018"/>
  <c r="BE1024"/>
  <c r="BE1026"/>
  <c r="BE1029"/>
  <c r="BE1033"/>
  <c r="BE1034"/>
  <c r="BE1036"/>
  <c r="BE1043"/>
  <c r="BE1047"/>
  <c r="BE1050"/>
  <c r="BE1087"/>
  <c r="BE1099"/>
  <c r="BE1101"/>
  <c r="BE1131"/>
  <c r="BE1139"/>
  <c r="BE1141"/>
  <c i="3" r="BE103"/>
  <c r="BE105"/>
  <c r="BE107"/>
  <c r="BE110"/>
  <c r="BE113"/>
  <c r="BE115"/>
  <c r="BE123"/>
  <c r="BE124"/>
  <c r="BE125"/>
  <c r="BE129"/>
  <c r="BE134"/>
  <c r="BE137"/>
  <c r="BE142"/>
  <c r="BE145"/>
  <c r="BE146"/>
  <c r="BE151"/>
  <c r="BE152"/>
  <c r="BE155"/>
  <c r="BK98"/>
  <c r="J98"/>
  <c r="J65"/>
  <c i="4" r="BE124"/>
  <c r="BE128"/>
  <c r="BE130"/>
  <c r="BE132"/>
  <c r="BE135"/>
  <c r="BE139"/>
  <c r="BE142"/>
  <c r="BE148"/>
  <c r="BE160"/>
  <c r="BE168"/>
  <c r="BE178"/>
  <c r="BE180"/>
  <c r="BE185"/>
  <c r="BE187"/>
  <c r="BE190"/>
  <c r="BE194"/>
  <c r="BE198"/>
  <c r="BK143"/>
  <c r="J143"/>
  <c r="J74"/>
  <c r="BK145"/>
  <c r="J145"/>
  <c r="J75"/>
  <c r="BK151"/>
  <c r="J151"/>
  <c r="J77"/>
  <c r="BK191"/>
  <c r="J191"/>
  <c r="J93"/>
  <c r="BK200"/>
  <c r="J200"/>
  <c r="J96"/>
  <c r="BK202"/>
  <c r="J202"/>
  <c r="J97"/>
  <c r="BK204"/>
  <c r="J204"/>
  <c r="J98"/>
  <c i="5" r="E48"/>
  <c r="BE116"/>
  <c r="BE117"/>
  <c r="BE120"/>
  <c r="BE138"/>
  <c r="BE142"/>
  <c r="BE144"/>
  <c r="BE150"/>
  <c r="BE155"/>
  <c r="BE163"/>
  <c r="BE166"/>
  <c r="BE185"/>
  <c r="BE208"/>
  <c r="BE215"/>
  <c r="BE226"/>
  <c r="BE232"/>
  <c r="BE240"/>
  <c r="BE273"/>
  <c r="BE288"/>
  <c r="BE291"/>
  <c r="BE302"/>
  <c r="BE304"/>
  <c r="BE306"/>
  <c r="BE319"/>
  <c r="BE321"/>
  <c r="BE324"/>
  <c r="BE329"/>
  <c r="BE342"/>
  <c r="BE350"/>
  <c r="BE354"/>
  <c r="BE367"/>
  <c r="BE371"/>
  <c r="BE375"/>
  <c r="BE377"/>
  <c r="BE382"/>
  <c r="BE408"/>
  <c r="BE413"/>
  <c r="BE425"/>
  <c r="BE434"/>
  <c r="BE449"/>
  <c r="BE458"/>
  <c r="BE465"/>
  <c r="BE468"/>
  <c r="BE479"/>
  <c r="BE482"/>
  <c r="BE484"/>
  <c r="BE510"/>
  <c r="BE512"/>
  <c r="BE524"/>
  <c r="BE573"/>
  <c r="BE582"/>
  <c r="BE596"/>
  <c r="BE599"/>
  <c r="BE601"/>
  <c r="BE612"/>
  <c r="BE658"/>
  <c r="BE666"/>
  <c r="BE671"/>
  <c r="BE678"/>
  <c r="BE683"/>
  <c r="BE699"/>
  <c r="BE709"/>
  <c r="BE724"/>
  <c r="BE732"/>
  <c r="BE741"/>
  <c r="BE756"/>
  <c r="BE785"/>
  <c r="BE790"/>
  <c r="BE798"/>
  <c r="BE799"/>
  <c r="BE802"/>
  <c r="BE806"/>
  <c r="BE811"/>
  <c r="BE817"/>
  <c r="BE818"/>
  <c r="BE834"/>
  <c r="BE846"/>
  <c r="BE853"/>
  <c r="BK165"/>
  <c r="J165"/>
  <c r="J67"/>
  <c r="BK487"/>
  <c r="J487"/>
  <c r="J76"/>
  <c i="6" r="BE100"/>
  <c r="BE106"/>
  <c r="BE115"/>
  <c r="BE117"/>
  <c r="BE119"/>
  <c r="BE133"/>
  <c r="BE134"/>
  <c r="BE136"/>
  <c r="BE138"/>
  <c r="BE142"/>
  <c r="BE143"/>
  <c r="BE144"/>
  <c r="BE145"/>
  <c r="BK96"/>
  <c r="J96"/>
  <c r="J65"/>
  <c i="7" r="F59"/>
  <c r="BE122"/>
  <c r="BE125"/>
  <c r="BE131"/>
  <c r="BE139"/>
  <c r="BE143"/>
  <c r="BE146"/>
  <c r="BE153"/>
  <c r="BE154"/>
  <c r="BE162"/>
  <c r="BE165"/>
  <c r="BE171"/>
  <c r="BK134"/>
  <c r="J134"/>
  <c r="J74"/>
  <c r="BK167"/>
  <c r="J167"/>
  <c r="J87"/>
  <c r="BK174"/>
  <c r="J174"/>
  <c r="J89"/>
  <c i="8" r="BE82"/>
  <c i="2" r="BE1041"/>
  <c r="BK626"/>
  <c r="J626"/>
  <c r="J73"/>
  <c i="3" r="BE99"/>
  <c r="BE100"/>
  <c r="BE102"/>
  <c r="BE109"/>
  <c r="BE112"/>
  <c r="BE116"/>
  <c r="BE117"/>
  <c r="BE118"/>
  <c r="BE120"/>
  <c r="BE121"/>
  <c r="BE131"/>
  <c r="BE139"/>
  <c r="BE140"/>
  <c r="BE143"/>
  <c r="BE148"/>
  <c r="BE156"/>
  <c r="BE157"/>
  <c i="4" r="E50"/>
  <c r="BE123"/>
  <c r="BE134"/>
  <c r="BE144"/>
  <c r="BE146"/>
  <c r="BE149"/>
  <c r="BE150"/>
  <c r="BE152"/>
  <c r="BE154"/>
  <c r="BE157"/>
  <c r="BE162"/>
  <c r="BE164"/>
  <c r="BE165"/>
  <c r="BE172"/>
  <c r="BE175"/>
  <c r="BE177"/>
  <c r="BE182"/>
  <c r="BE183"/>
  <c r="BE196"/>
  <c r="BE197"/>
  <c r="BE205"/>
  <c r="BK136"/>
  <c r="J136"/>
  <c r="J71"/>
  <c r="BK138"/>
  <c r="J138"/>
  <c r="J72"/>
  <c r="BK153"/>
  <c r="J153"/>
  <c r="J78"/>
  <c r="BK159"/>
  <c r="J159"/>
  <c r="J81"/>
  <c r="BK184"/>
  <c r="J184"/>
  <c r="J90"/>
  <c r="BK186"/>
  <c r="J186"/>
  <c r="J91"/>
  <c r="BK193"/>
  <c r="J193"/>
  <c r="J94"/>
  <c i="5" r="BE115"/>
  <c r="BE124"/>
  <c r="BE130"/>
  <c r="BE147"/>
  <c r="BE149"/>
  <c r="BE153"/>
  <c r="BE162"/>
  <c r="BE187"/>
  <c i="6" r="BE107"/>
  <c r="BE108"/>
  <c r="BE110"/>
  <c r="BE111"/>
  <c r="BE112"/>
  <c r="BE113"/>
  <c r="BE128"/>
  <c i="7" r="BE127"/>
  <c r="BE147"/>
  <c r="BE149"/>
  <c r="BE163"/>
  <c r="BE166"/>
  <c r="BE170"/>
  <c r="BE172"/>
  <c r="BK128"/>
  <c r="J128"/>
  <c r="J71"/>
  <c r="BK130"/>
  <c r="J130"/>
  <c r="J72"/>
  <c r="BK140"/>
  <c r="J140"/>
  <c r="J76"/>
  <c r="BK159"/>
  <c r="J159"/>
  <c r="J84"/>
  <c i="8" r="BE85"/>
  <c r="F36"/>
  <c i="1" r="BC63"/>
  <c i="3" r="F36"/>
  <c i="1" r="BA57"/>
  <c i="3" r="J36"/>
  <c i="1" r="AW57"/>
  <c i="4" r="F36"/>
  <c i="1" r="BA58"/>
  <c i="2" r="J34"/>
  <c i="1" r="AW56"/>
  <c i="4" r="F37"/>
  <c i="1" r="BB58"/>
  <c r="AS54"/>
  <c i="2" r="F37"/>
  <c i="1" r="BD56"/>
  <c i="7" r="F36"/>
  <c i="1" r="BA62"/>
  <c i="7" r="F38"/>
  <c i="1" r="BC62"/>
  <c i="5" r="F34"/>
  <c i="1" r="BA60"/>
  <c i="4" r="F38"/>
  <c i="1" r="BC58"/>
  <c i="4" r="F39"/>
  <c i="1" r="BD58"/>
  <c i="7" r="J36"/>
  <c i="1" r="AW62"/>
  <c i="8" r="F34"/>
  <c i="1" r="BA63"/>
  <c i="3" r="F37"/>
  <c i="1" r="BB57"/>
  <c i="5" r="F37"/>
  <c i="1" r="BD60"/>
  <c i="2" r="F36"/>
  <c i="1" r="BC56"/>
  <c i="3" r="F39"/>
  <c i="1" r="BD57"/>
  <c i="7" r="F37"/>
  <c i="1" r="BB62"/>
  <c i="5" r="J34"/>
  <c i="1" r="AW60"/>
  <c i="6" r="F37"/>
  <c i="1" r="BB61"/>
  <c i="2" r="F34"/>
  <c i="1" r="BA56"/>
  <c i="2" r="F35"/>
  <c i="1" r="BB56"/>
  <c i="5" r="F35"/>
  <c i="1" r="BB60"/>
  <c i="6" r="F36"/>
  <c i="1" r="BA61"/>
  <c i="6" r="F39"/>
  <c i="1" r="BD61"/>
  <c i="5" r="F36"/>
  <c i="1" r="BC60"/>
  <c i="6" r="F38"/>
  <c i="1" r="BC61"/>
  <c i="7" r="F39"/>
  <c i="1" r="BD62"/>
  <c i="6" r="J36"/>
  <c i="1" r="AW61"/>
  <c i="8" r="F35"/>
  <c i="1" r="BB63"/>
  <c i="4" r="J36"/>
  <c i="1" r="AW58"/>
  <c i="8" r="F37"/>
  <c i="1" r="BD63"/>
  <c i="3" r="F38"/>
  <c i="1" r="BC57"/>
  <c i="8" r="J34"/>
  <c i="1" r="AW63"/>
  <c i="6" l="1" r="R96"/>
  <c r="R95"/>
  <c r="R94"/>
  <c i="5" r="T164"/>
  <c i="7" r="R117"/>
  <c r="P117"/>
  <c i="6" r="P95"/>
  <c r="P94"/>
  <c i="1" r="AU61"/>
  <c i="5" r="P164"/>
  <c i="3" r="P98"/>
  <c r="P97"/>
  <c r="P96"/>
  <c i="1" r="AU57"/>
  <c i="3" r="T98"/>
  <c r="T97"/>
  <c r="T96"/>
  <c i="7" r="T144"/>
  <c i="4" r="BK155"/>
  <c r="J155"/>
  <c r="J79"/>
  <c r="R125"/>
  <c i="2" r="T628"/>
  <c i="5" r="P330"/>
  <c r="BK330"/>
  <c r="J330"/>
  <c r="J70"/>
  <c i="4" r="T155"/>
  <c r="P155"/>
  <c r="T125"/>
  <c i="2" r="T376"/>
  <c r="P141"/>
  <c i="7" r="R144"/>
  <c r="R113"/>
  <c r="R112"/>
  <c i="5" r="T489"/>
  <c i="2" r="BK141"/>
  <c r="J141"/>
  <c r="J63"/>
  <c i="4" r="BK125"/>
  <c r="J125"/>
  <c r="J66"/>
  <c i="7" r="BK144"/>
  <c r="J144"/>
  <c r="J78"/>
  <c i="5" r="T330"/>
  <c r="T109"/>
  <c r="T108"/>
  <c r="R489"/>
  <c r="R330"/>
  <c r="R109"/>
  <c r="R108"/>
  <c i="2" r="P376"/>
  <c r="P110"/>
  <c r="T141"/>
  <c r="T110"/>
  <c r="T109"/>
  <c i="4" r="R155"/>
  <c r="R121"/>
  <c r="R120"/>
  <c i="2" r="R628"/>
  <c i="5" r="P489"/>
  <c i="4" r="T121"/>
  <c r="T120"/>
  <c i="2" r="P628"/>
  <c r="R141"/>
  <c i="7" r="P144"/>
  <c r="P113"/>
  <c r="P112"/>
  <c i="1" r="AU62"/>
  <c i="7" r="T113"/>
  <c r="T112"/>
  <c i="5" r="P109"/>
  <c r="P108"/>
  <c i="1" r="AU60"/>
  <c i="4" r="P125"/>
  <c r="P121"/>
  <c r="P120"/>
  <c i="1" r="AU58"/>
  <c i="2" r="R376"/>
  <c r="J142"/>
  <c r="J64"/>
  <c i="3" r="BK135"/>
  <c r="J135"/>
  <c r="J70"/>
  <c i="4" r="BK121"/>
  <c r="J121"/>
  <c r="J64"/>
  <c r="J156"/>
  <c r="J80"/>
  <c i="8" r="J81"/>
  <c r="J60"/>
  <c i="5" r="J331"/>
  <c r="J71"/>
  <c i="6" r="BK123"/>
  <c r="J123"/>
  <c r="J68"/>
  <c i="2" r="BK376"/>
  <c r="J376"/>
  <c r="J67"/>
  <c i="4" r="J126"/>
  <c r="J67"/>
  <c i="5" r="BK164"/>
  <c r="J164"/>
  <c r="J66"/>
  <c r="BK489"/>
  <c r="J489"/>
  <c r="J77"/>
  <c i="7" r="BK117"/>
  <c r="J117"/>
  <c r="J66"/>
  <c r="J145"/>
  <c r="J79"/>
  <c i="2" r="BK628"/>
  <c r="J628"/>
  <c r="J74"/>
  <c i="3" r="F35"/>
  <c i="1" r="AZ57"/>
  <c i="8" r="J30"/>
  <c i="1" r="AG63"/>
  <c i="2" r="J33"/>
  <c i="1" r="AV56"/>
  <c r="AT56"/>
  <c i="5" r="J33"/>
  <c i="1" r="AV60"/>
  <c r="AT60"/>
  <c i="6" r="J35"/>
  <c i="1" r="AV61"/>
  <c r="AT61"/>
  <c i="7" r="F35"/>
  <c i="1" r="AZ62"/>
  <c i="8" r="J33"/>
  <c i="1" r="AV63"/>
  <c r="AT63"/>
  <c i="3" r="J35"/>
  <c i="1" r="AV57"/>
  <c r="AT57"/>
  <c i="6" r="F35"/>
  <c i="1" r="AZ61"/>
  <c r="BA59"/>
  <c r="AW59"/>
  <c i="8" r="F33"/>
  <c i="1" r="AZ63"/>
  <c r="BA55"/>
  <c r="AW55"/>
  <c r="BD59"/>
  <c r="BB55"/>
  <c r="AX55"/>
  <c r="BD55"/>
  <c r="BD54"/>
  <c r="W33"/>
  <c r="BC59"/>
  <c r="AY59"/>
  <c i="4" r="F35"/>
  <c i="1" r="AZ58"/>
  <c i="7" r="J35"/>
  <c i="1" r="AV62"/>
  <c r="AT62"/>
  <c i="2" r="F33"/>
  <c i="1" r="AZ56"/>
  <c i="4" r="J35"/>
  <c i="1" r="AV58"/>
  <c r="AT58"/>
  <c r="BB59"/>
  <c r="AX59"/>
  <c r="BC55"/>
  <c r="AY55"/>
  <c i="5" r="F33"/>
  <c i="1" r="AZ60"/>
  <c i="2" l="1" r="R110"/>
  <c r="R109"/>
  <c r="P109"/>
  <c i="1" r="AU56"/>
  <c i="8" r="J39"/>
  <c i="7" r="BK113"/>
  <c r="J113"/>
  <c r="J64"/>
  <c i="3" r="BK97"/>
  <c r="J97"/>
  <c r="J64"/>
  <c i="5" r="BK109"/>
  <c r="J109"/>
  <c r="J60"/>
  <c i="2" r="BK110"/>
  <c r="J110"/>
  <c r="J60"/>
  <c i="6" r="BK95"/>
  <c r="BK94"/>
  <c r="J94"/>
  <c i="4" r="BK120"/>
  <c r="J120"/>
  <c i="1" r="AN63"/>
  <c r="AU59"/>
  <c r="AZ59"/>
  <c r="AV59"/>
  <c r="AT59"/>
  <c r="BB54"/>
  <c r="W31"/>
  <c i="4" r="J32"/>
  <c i="1" r="AG58"/>
  <c r="AN58"/>
  <c r="BA54"/>
  <c r="W30"/>
  <c r="AU55"/>
  <c i="6" r="J32"/>
  <c i="1" r="AG61"/>
  <c r="AN61"/>
  <c r="AZ55"/>
  <c r="AV55"/>
  <c r="AT55"/>
  <c r="BC54"/>
  <c r="W32"/>
  <c i="3" l="1" r="BK96"/>
  <c r="J96"/>
  <c r="J63"/>
  <c i="4" r="J63"/>
  <c i="7" r="BK112"/>
  <c r="J112"/>
  <c i="5" r="BK108"/>
  <c r="J108"/>
  <c i="6" r="J41"/>
  <c r="J63"/>
  <c r="J95"/>
  <c r="J64"/>
  <c i="4" r="J41"/>
  <c i="2" r="BK109"/>
  <c r="J109"/>
  <c i="7" r="J32"/>
  <c i="1" r="AG62"/>
  <c r="AN62"/>
  <c i="2" r="J30"/>
  <c i="1" r="AG56"/>
  <c r="AN56"/>
  <c r="AZ54"/>
  <c r="W29"/>
  <c r="AY54"/>
  <c r="AW54"/>
  <c r="AK30"/>
  <c r="AU54"/>
  <c i="5" r="J30"/>
  <c i="1" r="AG60"/>
  <c r="AN60"/>
  <c r="AX54"/>
  <c i="2" l="1" r="J39"/>
  <c r="J59"/>
  <c i="5" r="J39"/>
  <c r="J59"/>
  <c i="7" r="J63"/>
  <c r="J41"/>
  <c i="3" r="J32"/>
  <c i="1" r="AG57"/>
  <c r="AN57"/>
  <c r="AV54"/>
  <c r="AK29"/>
  <c r="AG59"/>
  <c r="AN59"/>
  <c i="3" l="1" r="J41"/>
  <c i="1" r="AT54"/>
  <c r="AG55"/>
  <c r="AG54"/>
  <c l="1" r="AN55"/>
  <c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<sst xmlns="http://schemas.openxmlformats.org/spreadsheetml/2006/main">
  <si>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</si>
  <si>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</si>
  <si>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</si>
  <si>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</si>
  <si>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</si>
  <si>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{a14cc249-2261-4d6a-89fa-9454e9868319}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</si>
  <si>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</si>
  <si>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</si>
  <si>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</si>
  <si>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</si>
  <si>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</si>
  <si>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</si>
  <si>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</si>
  <si>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</si>
  <si>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</si>
  <si>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</si>
  <si>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</si>
  <si>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areálu KSÚSV - středisko Velká Bíteš</t>
  </si>
  <si>
    <t>KSO:</t>
  </si>
  <si>
    <t/>
  </si>
  <si>
    <t>CC-CZ:</t>
  </si>
  <si>
    <t>Místo:</t>
  </si>
  <si>
    <t>Velká Bíteš</t>
  </si>
  <si>
    <t>Datum:</t>
  </si>
  <si>
    <t>21. 1. 2021</t>
  </si>
  <si>
    <t>Zadavatel:</t>
  </si>
  <si>
    <t>IČ:</t>
  </si>
  <si>
    <t>KSÚSV, Kosovská 1122/16, Jihlava 58601</t>
  </si>
  <si>
    <t>DIČ:</t>
  </si>
  <si>
    <t>Uchazeč:</t>
  </si>
  <si>
    <t>Vyplň údaj</t>
  </si>
  <si>
    <t>Projektant:</t>
  </si>
  <si>
    <t>Ing.Josef Slabý, Arnolec 30, Jamné 58827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</si>
  <si>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</si>
  <si>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</si>
  <si>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</si>
  <si>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</si>
  <si>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</si>
  <si>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</si>
  <si>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</si>
  <si>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</si>
  <si>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</si>
  <si>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</si>
  <si>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</si>
  <si>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</si>
  <si>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</si>
  <si>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</si>
  <si>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</si>
  <si>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</si>
  <si>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</si>
  <si>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</si>
  <si>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</si>
  <si>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</si>
  <si>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</si>
  <si>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</si>
  <si>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</si>
  <si>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</si>
  <si>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</si>
  <si>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</si>
  <si>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</si>
  <si>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</si>
  <si>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</si>
  <si>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</si>
  <si>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</si>
  <si>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</si>
  <si>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</si>
  <si>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</si>
  <si>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</si>
  <si>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</si>
  <si>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</si>
  <si>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</si>
  <si>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</si>
  <si>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</si>
  <si>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</si>
  <si>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</si>
  <si>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</si>
  <si>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SO_01</t>
  </si>
  <si>
    <t>provozní budova a garáže</t>
  </si>
  <si>
    <t>STA</t>
  </si>
  <si>
    <t>1</t>
  </si>
  <si>
    <t>{4b7f8232-c18c-422b-b6dc-c532acce1529}</t>
  </si>
  <si>
    <t>2</t>
  </si>
  <si>
    <t>/</t>
  </si>
  <si>
    <t>Soupis</t>
  </si>
  <si>
    <t>###NOINSERT###</t>
  </si>
  <si>
    <t>01</t>
  </si>
  <si>
    <t>ústřední vytápění</t>
  </si>
  <si>
    <t>{a8879dc4-8728-433b-af82-461923ab40fc}</t>
  </si>
  <si>
    <t>02</t>
  </si>
  <si>
    <t>silnoproudá elektrotechnika, ochrana před bleskem</t>
  </si>
  <si>
    <t>{f398bd63-9ce6-48cb-8bae-b1e943bdb1e7}</t>
  </si>
  <si>
    <t>SO_02</t>
  </si>
  <si>
    <t>garáže a dílny údržby</t>
  </si>
  <si>
    <t>{9b5e2d6b-3f9b-49a1-aaa7-9f384b88696b}</t>
  </si>
  <si>
    <t>{3ea6e7a3-6e27-47ca-9f38-7d446086974f}</t>
  </si>
  <si>
    <t>{e4322bf6-74c7-4323-9d6c-c387aa5293d4}</t>
  </si>
  <si>
    <t>VON</t>
  </si>
  <si>
    <t>Vedlejší a ostatní náklady</t>
  </si>
  <si>
    <t>{386d9c77-0a63-4aa4-80e5-3641f797d65b}</t>
  </si>
  <si>
    <t>803 56 12</t>
  </si>
  <si>
    <t>KRYCÍ LIST SOUPISU PRACÍ</t>
  </si>
  <si>
    <t>Objekt:</t>
  </si>
  <si>
    <t>SO_01 - provozní budova a garáže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</si>
  <si>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</si>
  <si>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</si>
  <si>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</si>
  <si>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</si>
  <si>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</si>
  <si>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</si>
  <si>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5 - 2 - Doplnění asfaltové plochy u vjedových vrat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</si>
  <si>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</si>
  <si>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</si>
  <si>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</si>
  <si>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</si>
  <si>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</si>
  <si>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</si>
  <si>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</si>
  <si>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</si>
  <si>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96 - 1 - Demontáž AZC šablon, manipulace se sutí, odvoz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</si>
  <si>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</si>
  <si>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</si>
  <si>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</si>
  <si>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</si>
  <si>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</si>
  <si>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Úprava podloží pod sněhové zachytače</t>
  </si>
  <si>
    <t xml:space="preserve">    713 - 1 - Tepelné izolace - skladba S 4 a S 5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</si>
  <si>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</si>
  <si>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</si>
  <si>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</si>
  <si>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</si>
  <si>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766 - 1 - Výplně otvorů z plastových profilů</t>
  </si>
  <si>
    <t xml:space="preserve">    767 - Konstrukce zámečnické</t>
  </si>
  <si>
    <t xml:space="preserve">    767 - 1 - Výplně otvorů z hliníkových profilů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</si>
  <si>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</si>
  <si>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</si>
  <si>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</si>
  <si>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</si>
  <si>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</si>
  <si>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</si>
  <si>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</si>
  <si>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</si>
  <si>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</si>
  <si>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</si>
  <si>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</si>
  <si>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</si>
  <si>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</si>
  <si>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</si>
  <si>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</si>
  <si>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</si>
  <si>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</si>
  <si>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</si>
  <si>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</si>
  <si>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</si>
  <si>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</si>
  <si>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</si>
  <si>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</si>
  <si>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 R_001</t>
  </si>
  <si>
    <t>Provedení opravy stávajícího komínového tělesa, vyspravení, vybetonování komínové hlavy, provedení podkladního vyrovnání pod oplechování</t>
  </si>
  <si>
    <t>kus</t>
  </si>
  <si>
    <t>4</t>
  </si>
  <si>
    <t>-2136604924</t>
  </si>
  <si>
    <t>310236261</t>
  </si>
  <si>
    <t>Zazdívka otvorů ve zdivu nadzákladovém cihlami pálenými plochy přes 0,0225 m2 do 0,09 m2, ve zdi tl. přes 450 do 600 mm</t>
  </si>
  <si>
    <t>CS ÚRS 2021 01</t>
  </si>
  <si>
    <t>2044390183</t>
  </si>
  <si>
    <t>VV</t>
  </si>
  <si>
    <t>"otvor po VZT 150×150" 3</t>
  </si>
  <si>
    <t>Mezisoučet</t>
  </si>
  <si>
    <t>310279842</t>
  </si>
  <si>
    <t>Zazdívka otvorů ve zdivu nadzákladovém nepálenými tvárnicemi plochy přes 1 m2 do 4 m2 , ve zdi tl. do 300 mm</t>
  </si>
  <si>
    <t>m3</t>
  </si>
  <si>
    <t>1382193090</t>
  </si>
  <si>
    <t>"po vybouraných výplní otvorů" 1,50*1,30*0,30+1,30*1,70*0,65</t>
  </si>
  <si>
    <t>"parapety" 1,60*0,55*0,65+1,60*0,55*0,67+1,50*0,50*0,40</t>
  </si>
  <si>
    <t>319201321</t>
  </si>
  <si>
    <t>Vyrovnání nerovného povrchu vnitřního i vnějšího zdiva bez odsekání vadných cihel, maltou (s dodáním hmot) tl. do 30 mm</t>
  </si>
  <si>
    <t>m2</t>
  </si>
  <si>
    <t>-1765637340</t>
  </si>
  <si>
    <t>po vybouraných výplní otvorů - úprava velikosti otvoru pro osazení nových výplní</t>
  </si>
  <si>
    <t>úprava otvorů po vybourání stávajících výplní otvoru</t>
  </si>
  <si>
    <t>1.N.P.</t>
  </si>
  <si>
    <t>0,60*((1,60+1,55*2)*2+1,55+1,65*2+1,00+2,10*2+(1,25+1,70*2)*2)</t>
  </si>
  <si>
    <t>0,30*(1,48+1,25*2+(1,00+2,10*2)*2)+0,55*(1,20+1,65*2)</t>
  </si>
  <si>
    <t>0,30*(1,15+1,25*2+(1,65+1,75*2)*2+(2,20+1,75*2)*2+1,85+2,80*2)</t>
  </si>
  <si>
    <t>0,70*(1,00+1,60*2+1,20+1,50*2+(2,15+1,60*2)*2)</t>
  </si>
  <si>
    <t>0,45*1,55+1,60*2+0,50*(3,20+2,80*2)*5</t>
  </si>
  <si>
    <t>2.N.P.</t>
  </si>
  <si>
    <t>0,40*((0,60+0,95*2)*2+1,50+2,80*2+(0,90+2,30*2)*2)</t>
  </si>
  <si>
    <t>0,40*((2,10+1,50*2)*3+1,80+1,50*2)</t>
  </si>
  <si>
    <t>Součet</t>
  </si>
  <si>
    <t>5 - 2</t>
  </si>
  <si>
    <t>Doplnění asfaltové plochy u vjedových vrat</t>
  </si>
  <si>
    <t>5</t>
  </si>
  <si>
    <t>565171111</t>
  </si>
  <si>
    <t>Vyrovnání povrchu dosavadních podkladů s rozprostřením hmot a zhutněním obalovaným kamenivem ACP (OK) tl. 100 mm</t>
  </si>
  <si>
    <t>-2069334427</t>
  </si>
  <si>
    <t>"u vjezdových vrat" 3,40*0,30*5</t>
  </si>
  <si>
    <t>6</t>
  </si>
  <si>
    <t>572340112</t>
  </si>
  <si>
    <t>Vyspravení krytu komunikací po překopech inženýrských sítí plochy do 15 m2 asfaltovým betonem ACO (AB), po zhutnění tl. přes 50 do 70 mm</t>
  </si>
  <si>
    <t>-1087234217</t>
  </si>
  <si>
    <t>7</t>
  </si>
  <si>
    <t>572350111</t>
  </si>
  <si>
    <t>Vyspravení krytu komunikací po překopech inženýrských sítí plochy do 15 m2 litým asfaltem MA (LA), po zhutnění tl. přes 20 do 40 mm</t>
  </si>
  <si>
    <t>-313579073</t>
  </si>
  <si>
    <t>Úpravy povrchů, podlahy a osazování výplní</t>
  </si>
  <si>
    <t>61</t>
  </si>
  <si>
    <t>Úprava povrchů vnitřních</t>
  </si>
  <si>
    <t>8</t>
  </si>
  <si>
    <t>611325403</t>
  </si>
  <si>
    <t>Oprava vápenocementové omítky vnitřních ploch hrubé, tloušťky do 20 mm stropů, v rozsahu opravované plochy přes 30 do 50%</t>
  </si>
  <si>
    <t>-354996635</t>
  </si>
  <si>
    <t>stropy - garáže</t>
  </si>
  <si>
    <t>4,45*8,05+(5,85+6,00+4,15*2)*7,70</t>
  </si>
  <si>
    <t>9</t>
  </si>
  <si>
    <t>612325403</t>
  </si>
  <si>
    <t>Oprava vápenocementové omítky vnitřních ploch hrubé, tloušťky do 20 mm stěn, v rozsahu opravované plochy přes 30 do 50%</t>
  </si>
  <si>
    <t>-249468985</t>
  </si>
  <si>
    <t>stěny - garáže</t>
  </si>
  <si>
    <t>(4,45+5,85+6,00+4,15*2+7,70*5)*2*3,20+0,35*3,20*2-(3,20*2,80+3,20*3,10*4)+0,55*(3,20+2,80*2+(3,20+3,10*2)*4)</t>
  </si>
  <si>
    <t>10</t>
  </si>
  <si>
    <t>612325221</t>
  </si>
  <si>
    <t>Vápenocementová omítka jednotlivých malých ploch štuková na stěnách, plochy jednotlivě do 0,09 m2</t>
  </si>
  <si>
    <t>-753980500</t>
  </si>
  <si>
    <t>"zazdívky po VZT 150×150" 3</t>
  </si>
  <si>
    <t>"nové průrazy - vnitřní zapravení" 10</t>
  </si>
  <si>
    <t>11</t>
  </si>
  <si>
    <t>612325225</t>
  </si>
  <si>
    <t>Vápenocementová omítka jednotlivých malých ploch štuková na stěnách, plochy jednotlivě přes 1,0 do 4 m2</t>
  </si>
  <si>
    <t>145008267</t>
  </si>
  <si>
    <t>"zazdívky 1,50×1,30 a 1,30×1,80" 1+1</t>
  </si>
  <si>
    <t>"parapety 1,60×0,55 a 1,50×0,50" 2+1</t>
  </si>
  <si>
    <t>12</t>
  </si>
  <si>
    <t>619995001</t>
  </si>
  <si>
    <t>Začištění omítek (s dodáním hmot) kolem oken, dveří, podlah, obkladů apod.</t>
  </si>
  <si>
    <t>m</t>
  </si>
  <si>
    <t>25059789</t>
  </si>
  <si>
    <t>po osazení nových výplní otvorů, napojení na stávající omítky</t>
  </si>
  <si>
    <t>(1,60+1,55)*2*2+(1,55+1,65)*2+1,00+2,10*2+(1,25+1,70)*2*2</t>
  </si>
  <si>
    <t>(1,48+1,25)*2+(1,00+2,10*2)*2+(1,20+1,65)*2</t>
  </si>
  <si>
    <t>(1,15+1,25)*2+(1,65+1,75)*2*2+(2,20+1,75)*2*2+1,85+2,80*2</t>
  </si>
  <si>
    <t>(1,00+1,60)*2+(1,20+1,50)*2+(2,15+1,60)*2*2</t>
  </si>
  <si>
    <t>(1,55+1,60)*2+(3,20+2,80*2)*5</t>
  </si>
  <si>
    <t>(0,60+0,95)*2*2+(1,50+2,80)*2+(0,90+2,30*2)*2</t>
  </si>
  <si>
    <t>(2,10+1,50)*2*3+(1,80+1,50)*2</t>
  </si>
  <si>
    <t>1.N.P.- zazdívky</t>
  </si>
  <si>
    <t>(1,30+1,50)*2+(1,30+1,80)*2+(1,70+0,60)*2*2</t>
  </si>
  <si>
    <t>2.N.P.- zazdívky</t>
  </si>
  <si>
    <t>(1,60+0,60)*2</t>
  </si>
  <si>
    <t>62</t>
  </si>
  <si>
    <t>Úprava povrchů vnějších</t>
  </si>
  <si>
    <t>13</t>
  </si>
  <si>
    <t>621211011</t>
  </si>
  <si>
    <t>Montáž kontaktního zateplení lepením a mechanickým kotvením z polystyrenových desek nebo z kombinovaných desek na vnější podhledy, tloušťky desek přes 40 do 80 mm</t>
  </si>
  <si>
    <t>-285837029</t>
  </si>
  <si>
    <t>římsy - skladba D 7</t>
  </si>
  <si>
    <t>EPS70F tl.50 mm</t>
  </si>
  <si>
    <t>0,25*2*(16,20+15,90)*2</t>
  </si>
  <si>
    <t>(0,50+0,30)*11,70+0,30*2*12,30</t>
  </si>
  <si>
    <t>"podhled vstupu" 0,50*1,85</t>
  </si>
  <si>
    <t>14</t>
  </si>
  <si>
    <t>M</t>
  </si>
  <si>
    <t>28375933</t>
  </si>
  <si>
    <t>deska EPS 70 fasádní λ=0,039 tl 50mm</t>
  </si>
  <si>
    <t>1752646923</t>
  </si>
  <si>
    <t>49,765*1,05 'Přepočtené koeficientem množství</t>
  </si>
  <si>
    <t>621531021</t>
  </si>
  <si>
    <t>Omítka tenkovrstvá silikonová vnějších ploch probarvená, včetně penetrace podkladu zrnitá, tloušťky 2,0 mm podhledů</t>
  </si>
  <si>
    <t>980255803</t>
  </si>
  <si>
    <t>16</t>
  </si>
  <si>
    <t>114722513</t>
  </si>
  <si>
    <t>"nové průrazy - vnější zapravení" 10</t>
  </si>
  <si>
    <t>17</t>
  </si>
  <si>
    <t>629995101</t>
  </si>
  <si>
    <t>Očištění vnějších ploch tlakovou vodou omytím</t>
  </si>
  <si>
    <t>362071884</t>
  </si>
  <si>
    <t>"římsy" 49,765</t>
  </si>
  <si>
    <t>"fasáda" 547,010</t>
  </si>
  <si>
    <t>18</t>
  </si>
  <si>
    <t>622325103</t>
  </si>
  <si>
    <t>Oprava vápenocementové omítky vnějších ploch stupně členitosti 1 hladké stěn, v rozsahu opravované plochy přes 30 do 50%</t>
  </si>
  <si>
    <t>-2069812344</t>
  </si>
  <si>
    <t>"dle pozn.na v.č.: 11 - 40%" 596,775</t>
  </si>
  <si>
    <t>19</t>
  </si>
  <si>
    <t>622211021</t>
  </si>
  <si>
    <t>Montáž kontaktního zateplení lepením a mechanickým kotvením z polystyrenových desek nebo z kombinovaných desek na vnější stěny, tloušťky desek přes 80 do 120 mm</t>
  </si>
  <si>
    <t>1667289557</t>
  </si>
  <si>
    <t>XPS tl.100 mm</t>
  </si>
  <si>
    <t>"D 3" 2,65*0,60-1,00*0,60</t>
  </si>
  <si>
    <t>20</t>
  </si>
  <si>
    <t>28376017</t>
  </si>
  <si>
    <t>deska perimetrická fasádní soklová 150kPa λ=0,035 tl 100mm</t>
  </si>
  <si>
    <t>-865947727</t>
  </si>
  <si>
    <t>0,99*1,05 'Přepočtené koeficientem množství</t>
  </si>
  <si>
    <t>440912077</t>
  </si>
  <si>
    <t>EPS70F tl.100 mm</t>
  </si>
  <si>
    <t>"D 3" 2,65*2,50-1,00*1,50</t>
  </si>
  <si>
    <t>22</t>
  </si>
  <si>
    <t>28375938</t>
  </si>
  <si>
    <t>deska EPS 70 fasádní λ=0,039 tl 100mm</t>
  </si>
  <si>
    <t>-2064751892</t>
  </si>
  <si>
    <t>5,125*1,05 'Přepočtené koeficientem množství</t>
  </si>
  <si>
    <t>23</t>
  </si>
  <si>
    <t>622211041</t>
  </si>
  <si>
    <t>Montáž kontaktního zateplení lepením a mechanickým kotvením z polystyrenových desek nebo z kombinovaných desek na vnější stěny, tloušťky desek přes 160 do 200 mm</t>
  </si>
  <si>
    <t>-52169076</t>
  </si>
  <si>
    <t>zateplení soklu - XPS tl.180 mm</t>
  </si>
  <si>
    <t>skladba D 1</t>
  </si>
  <si>
    <t>(32,10+29,55+3,40)*0,60-3,60*0,60*5</t>
  </si>
  <si>
    <t>skladba D 2</t>
  </si>
  <si>
    <t>13,00*(1,00+0,60)*1/2+8,40*(1,00+0,60)*1/2+1,25*0,60+11,70*0,60</t>
  </si>
  <si>
    <t>24</t>
  </si>
  <si>
    <t>28376022</t>
  </si>
  <si>
    <t>deska perimetrická fasádní soklová 150kPa λ=0,035 tl 180mm</t>
  </si>
  <si>
    <t>2087083093</t>
  </si>
  <si>
    <t>53,12*1,05 'Přepočtené koeficientem množství</t>
  </si>
  <si>
    <t>25</t>
  </si>
  <si>
    <t>-1363318939</t>
  </si>
  <si>
    <t>EPS70F tl.180 mm</t>
  </si>
  <si>
    <t>16,20*3,60+15,90*3,90+16,20*3,40+15,90*3,70+2,00*0,80+3,40*2,00</t>
  </si>
  <si>
    <t>-(1,49*1,57+3,60*2,70*4+3,60*2,40+1,15*1,25+1,14*1,62)</t>
  </si>
  <si>
    <t>-(0,94*1,50*2+1,21*1,62+1,49+1,62+1,54*0,97*2)</t>
  </si>
  <si>
    <t>2,60*(0,40+1,30*1/2)</t>
  </si>
  <si>
    <t>(13,00+8,40)*(7,30-0,90)+0,50*(3,15-0,90)+0,85*(7,30-0,90)</t>
  </si>
  <si>
    <t>11,80*3,00+11,80*(2,80-0,90)</t>
  </si>
  <si>
    <t>-(2,09*1,47*2+2,09*0,77+1,14*1,47+0,94*1,57+2,04*1,47*3+1,74*1,47)</t>
  </si>
  <si>
    <t>-(0,84*2,27*2+1,44*2,77+0,54*0,92*2+2,25*1,30*2+1,65*1,30*2)</t>
  </si>
  <si>
    <t>skladba D 6</t>
  </si>
  <si>
    <t>8,20*3,85</t>
  </si>
  <si>
    <t>26</t>
  </si>
  <si>
    <t>28375953</t>
  </si>
  <si>
    <t>deska EPS 70 fasádní λ=0,039 tl 180mm</t>
  </si>
  <si>
    <t>-855488813</t>
  </si>
  <si>
    <t>372,867*1,05 'Přepočtené koeficientem množství</t>
  </si>
  <si>
    <t>27</t>
  </si>
  <si>
    <t>622221141</t>
  </si>
  <si>
    <t>Montáž kontaktního zateplení lepením a mechanickým kotvením z desek z minerální vlny s kolmou orientací vláken na vnější stěny, tloušťky desek přes 160 do 200 mm</t>
  </si>
  <si>
    <t>-422589024</t>
  </si>
  <si>
    <t>podrobná specifikace dle PD ozn.D 5</t>
  </si>
  <si>
    <t>"svislé požární pásy" 0,90*(0,90*3,95*2*2+0,90*7,21*2+1,20*3,00)</t>
  </si>
  <si>
    <t>"vodorovné požární pásy" (13,00+8,40+1,25+11,70)*0,90</t>
  </si>
  <si>
    <t>28</t>
  </si>
  <si>
    <t>63151534</t>
  </si>
  <si>
    <t>deska tepelně izolační minerální kontaktních fasád kolmé vlákno λ=0,041 tl 180mm</t>
  </si>
  <si>
    <t>948437928</t>
  </si>
  <si>
    <t>58,633*1,1 'Přepočtené koeficientem množství</t>
  </si>
  <si>
    <t>29</t>
  </si>
  <si>
    <t>622211011</t>
  </si>
  <si>
    <t>Montáž kontaktního zateplení lepením a mechanickým kotvením z polystyrenových desek nebo z kombinovaných desek na vnější stěny, tloušťky desek přes 40 do 80 mm</t>
  </si>
  <si>
    <t>-1385320696</t>
  </si>
  <si>
    <t>EPS70F tl.5,0 cm</t>
  </si>
  <si>
    <t>"D 4" (0,35+0,50)*3,00</t>
  </si>
  <si>
    <t>XPS tl.5,0 cm</t>
  </si>
  <si>
    <t>"D 4" (0,35+0,50)*0,60</t>
  </si>
  <si>
    <t>30</t>
  </si>
  <si>
    <t>635592929</t>
  </si>
  <si>
    <t>2,55*1,05 'Přepočtené koeficientem množství</t>
  </si>
  <si>
    <t>31</t>
  </si>
  <si>
    <t>28376013</t>
  </si>
  <si>
    <t>deska perimetrická fasádní soklová 150kPa λ=0,035 tl 50mm</t>
  </si>
  <si>
    <t>527783742</t>
  </si>
  <si>
    <t>0,51*1,05 'Přepočtené koeficientem množství</t>
  </si>
  <si>
    <t>32</t>
  </si>
  <si>
    <t>629991011</t>
  </si>
  <si>
    <t>Zakrytí vnějších ploch před znečištěním včetně pozdějšího odkrytí výplní otvorů a svislých ploch fólií přilepenou lepící páskou</t>
  </si>
  <si>
    <t>-938550547</t>
  </si>
  <si>
    <t>výplně otvorů - fasáda</t>
  </si>
  <si>
    <t>1,60*1,00*2+1,55*1,65+1,00*2,10*3+1,25*1,65+1,20*1,65+1,15*1,25+1,65*1,75*2+2,20*1,75*2</t>
  </si>
  <si>
    <t>1,85*2,80+1,00*1,60+1,20*1,50+2,15*1,60*2+2,15*0,80+1,55*1,60+3,20*2,80+3,20*3,10*4</t>
  </si>
  <si>
    <t>0,60*0,95*2+1,50*2,80+0,90*2,30*2+2,10*1,50*3+1,80*1,50</t>
  </si>
  <si>
    <t>33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</si>
  <si>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</si>
  <si>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</si>
  <si>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1492249087</t>
  </si>
  <si>
    <t>ostění, nadpraží</t>
  </si>
  <si>
    <t>(1,60+1,00*2)*2+1,55+1,65*2+(1,00+2,10*2)*2+1,25+1,65*2+1,20+1,65*2</t>
  </si>
  <si>
    <t>1,00+1,60*2+1,20+1,50*2+(2,15+1,60*2)*2+2,15+0,80*2+1,55+1,60*2</t>
  </si>
  <si>
    <t>(0,60+0,95*2)*2+1,50+2,80*2+(0,90+2,30*2)*2+(2,10+1,50*2)+1,80+1,50*2</t>
  </si>
  <si>
    <t>34</t>
  </si>
  <si>
    <t>28375931</t>
  </si>
  <si>
    <t>deska EPS 70 fasádní λ=0,039 tl 30mm</t>
  </si>
  <si>
    <t>571590385</t>
  </si>
  <si>
    <t>18,42*1,1 'Přepočtené koeficientem množství</t>
  </si>
  <si>
    <t>35</t>
  </si>
  <si>
    <t>622212051</t>
  </si>
  <si>
    <t>Montáž kontaktního zateplení vnějšího ostění, nadpraží nebo parapetu lepením z polystyrenových desek nebo z kombinovaných desek hloubky špalet přes 200 do 400 mm, tloušťky desek do 40 mm</t>
  </si>
  <si>
    <t>1094226205</t>
  </si>
  <si>
    <t>parapety</t>
  </si>
  <si>
    <t>1,60*2+1,55+1,25+1,20+1,00+1,20+2,15*3+1,55</t>
  </si>
  <si>
    <t>0,60*2+1,50+0,90*2+2,10*3+1,80</t>
  </si>
  <si>
    <t>36</t>
  </si>
  <si>
    <t>797900257</t>
  </si>
  <si>
    <t>9*1,1 'Přepočtené koeficientem množství</t>
  </si>
  <si>
    <t>37</t>
  </si>
  <si>
    <t>622325117</t>
  </si>
  <si>
    <t>Oprava vápenné omítky vnějších ploch stupně členitosti 1 hladké stěn, v rozsahu opravované plochy přes 50 do 65%</t>
  </si>
  <si>
    <t>2032568587</t>
  </si>
  <si>
    <t>oprava omítek stávajících atik</t>
  </si>
  <si>
    <t>6,40*4*0,30+7,50*0,50+2,50*1,25*1/2+0,15*0,50*4</t>
  </si>
  <si>
    <t>38</t>
  </si>
  <si>
    <t>622 R_001</t>
  </si>
  <si>
    <t>Provedení šambrán kolem oken v severní fasádě ( způsob provedení bude upřesněn )</t>
  </si>
  <si>
    <t>-1301712374</t>
  </si>
  <si>
    <t>(1,40+1,60)*2+(1,60+1,50)*2</t>
  </si>
  <si>
    <t>39</t>
  </si>
  <si>
    <t>622531021</t>
  </si>
  <si>
    <t>Omítka tenkovrstvá silikonová vnějších ploch probarvená, včetně penetrace podkladu zrnitá, tloušťky 2,0 mm stěn</t>
  </si>
  <si>
    <t>-407270027</t>
  </si>
  <si>
    <t>garáže</t>
  </si>
  <si>
    <t>pohled západní</t>
  </si>
  <si>
    <t>16,20*3,65+15,90*3,95+(16,20-3,20*5)*(0,55+0,40)*1/2+0,20*(3,40+3,00*2+(3,40+3,30*2)*4)</t>
  </si>
  <si>
    <t>-1,49*1,57+0,36*(1,49+1,57*2)</t>
  </si>
  <si>
    <t>pohled východní</t>
  </si>
  <si>
    <t>15,90*3,95+16,20*(3,95+4,20)*1/2</t>
  </si>
  <si>
    <t>-(1,54*0,97*2+1,49*1,62+0,94*2,07*2+1,19*1,62+1,14*1,62)</t>
  </si>
  <si>
    <t>0,36*((1,54+0,97*2)*2+1,49+1,62*2+(0,94+2,07*2)*2+1,19+1,62*2+1,14+1,62*2)</t>
  </si>
  <si>
    <t>administrativa</t>
  </si>
  <si>
    <t>pohledy - západní, východní, severní, jižní</t>
  </si>
  <si>
    <t>13,25*(8,30+7,75)*1/2+8,40*(8,30+7,60)*1/2+11,80*3,30+13,25*3,10+0,85*3,50</t>
  </si>
  <si>
    <t>-1,65*2,80+0,50*(1,65+2,80*2)</t>
  </si>
  <si>
    <t>(3,40+1,20+2,45)*3,00+8,20*3,85</t>
  </si>
  <si>
    <t>-(1,00*2,10+1,15*1,25+1,65*1,75*2+2,20*1,75*2+0,94*1,57+1,14*1,47+2,09*1,57*2+2,09*0,77)</t>
  </si>
  <si>
    <t>-(0,54*1,92*2+1,44*1,77+0,84*2,27*2+2,04*1,47*3+1,74*1,47)</t>
  </si>
  <si>
    <t>0,10*(1,00+2,10*2)+0,20*(1,15+1,25*2+(1,65+1,75*2)*2+(2,20+1,75*2)*2)</t>
  </si>
  <si>
    <t>0,36*(0,94+1,57*2+1,14+1,47*2+(2,09+1,57*2)*2+2,09+0,77*2)</t>
  </si>
  <si>
    <t>0,36*((0,54+1,92*2)*2+1,44+1,77*2+(0,84+2,27*2)*2+(2,04+1,47*2)*3+1,74+1,47*2)</t>
  </si>
  <si>
    <t>40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</si>
  <si>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</si>
  <si>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</si>
  <si>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-1647355749</t>
  </si>
  <si>
    <t>okna, vstupy, vrata</t>
  </si>
  <si>
    <t>vnější APU lišty</t>
  </si>
  <si>
    <t>(3,20+3,10*2)*4+3,20+2,80*2+(1,54+0,97*2)*2+1,49+1,62*2+(0,94+2,07*2)*3+1,19+1,62*2+1,14+1,62*2</t>
  </si>
  <si>
    <t>1,15+1,25*2+(1,65+1,75*2)*2+(2,20+1,75*2)*2+1,85+2,80*2+0,94+1,57*2+1,14+1,47*2</t>
  </si>
  <si>
    <t>(2,09+1,57*2)*2+2,09+0,77*2+1,49+1,57*2</t>
  </si>
  <si>
    <t>(0,54+0,92*2)*2+1,44+2,77*2+(0,84+2,27*2)*2+(2,04+1,47*2)*3+1,74+1,47*2</t>
  </si>
  <si>
    <t>vnitřní APU lišty</t>
  </si>
  <si>
    <t>41</t>
  </si>
  <si>
    <t>28342205</t>
  </si>
  <si>
    <t>profil začišťovací PVC 6mm s výztužnou tkaninou pro ostění ETICS</t>
  </si>
  <si>
    <t>744819333</t>
  </si>
  <si>
    <t>367,88*1,05 'Přepočtené koeficientem množství</t>
  </si>
  <si>
    <t>42</t>
  </si>
  <si>
    <t>622252001</t>
  </si>
  <si>
    <t>Montáž profilů kontaktního zateplení zakládacích soklových připevněných hmoždinkami</t>
  </si>
  <si>
    <t>-251116809</t>
  </si>
  <si>
    <t>"pro tl.50 - 180 mm" 45,15*2+11,70-1,65+0,50*2+1,25-3,60*5+12,30-0,90</t>
  </si>
  <si>
    <t>43</t>
  </si>
  <si>
    <t>28342210</t>
  </si>
  <si>
    <t xml:space="preserve">profil zakládací  protipožární s tkaninou pro ETICS</t>
  </si>
  <si>
    <t>1293169685</t>
  </si>
  <si>
    <t>96*1,05 'Přepočtené koeficientem množství</t>
  </si>
  <si>
    <t>44</t>
  </si>
  <si>
    <t>622252002</t>
  </si>
  <si>
    <t>Montáž profilů kontaktního zateplení ostatních stěnových, dilatačních apod. lepených do tmelu</t>
  </si>
  <si>
    <t>-125860474</t>
  </si>
  <si>
    <t>"okapní hrany" (16,20+15,90)*2+0,55*2+0,35*2+1,65</t>
  </si>
  <si>
    <t>"nadpraží" 1,54*2+1,49*2+0,94*4+1,19+1,14*2+2,09*3+1,15+1,65*2+2,20*2+3,60*5+0,54*2+1,44+0,84*2+2,04*3+1,74</t>
  </si>
  <si>
    <t>"ostění" 0,97*6+1,52*2+2,07*6+1,62*4+1,25*2+1,75*8+1,57*8+1,47*2+3,00*2+3,30*8</t>
  </si>
  <si>
    <t>"rohy a hrany budovy" 3,50+2,50+8,30+7,60+3,50+3,00*2+0,35*4</t>
  </si>
  <si>
    <t>"parapety" 1,60*2+1,55+1,25+1,20+1,15+1,65*2+2,25*2+1,00+1,20+2,15*3+1,55+0,60*2+1,50+0,90*2+2,10*3+1,80</t>
  </si>
  <si>
    <t>"dilatace" 4,20+4,50+4,25*3+4,05</t>
  </si>
  <si>
    <t>45</t>
  </si>
  <si>
    <t>59051510</t>
  </si>
  <si>
    <t>profil začišťovací s okapnicí PVC s výztužnou tkaninou pro nadpraží ETICS</t>
  </si>
  <si>
    <t>-1181173498</t>
  </si>
  <si>
    <t>126,12*1,05 'Přepočtené koeficientem množství</t>
  </si>
  <si>
    <t>46</t>
  </si>
  <si>
    <t>59051486</t>
  </si>
  <si>
    <t>profil rohový PVC 15x15mm s výztužnou tkaninou š 100mm pro ETICS</t>
  </si>
  <si>
    <t>517342913</t>
  </si>
  <si>
    <t>92,16*1,05 'Přepočtené koeficientem množství</t>
  </si>
  <si>
    <t>47</t>
  </si>
  <si>
    <t>59051480</t>
  </si>
  <si>
    <t>profil rohový Al 15x15mm s výztužnou tkaninou š 100mm pro ETICS</t>
  </si>
  <si>
    <t>51443568</t>
  </si>
  <si>
    <t>32,8*1,05 'Přepočtené koeficientem množství</t>
  </si>
  <si>
    <t>48</t>
  </si>
  <si>
    <t>59051512</t>
  </si>
  <si>
    <t>profil začišťovací s okapnicí PVC s výztužnou tkaninou pro parapet ETICS</t>
  </si>
  <si>
    <t>383943000</t>
  </si>
  <si>
    <t>38,95*1,05 'Přepočtené koeficientem množství</t>
  </si>
  <si>
    <t>49</t>
  </si>
  <si>
    <t>59051500</t>
  </si>
  <si>
    <t>profil dilatační stěnový PVC s výztužnou tkaninou pro ETICS</t>
  </si>
  <si>
    <t>-794435655</t>
  </si>
  <si>
    <t>25,5*1,05 'Přepočtené koeficientem množství</t>
  </si>
  <si>
    <t>50</t>
  </si>
  <si>
    <t>622 R_002</t>
  </si>
  <si>
    <t>Montáž a dodávka - venkovní nápis na fasádě - písmena plastická vyřezaná z polykarbonátových desek, jednotlivá písmena koztvena samostatně, typ a velikost upřesní investor ( 53 ks písmen )</t>
  </si>
  <si>
    <t>vlastní položka</t>
  </si>
  <si>
    <t>1209196959</t>
  </si>
  <si>
    <t>KRAJSKÁ SPRÁVA A ÚDRŽBA SILNIC VYSOČINY STŘEDISKO VELKÁ BÍTEŠ</t>
  </si>
  <si>
    <t>63</t>
  </si>
  <si>
    <t>Podlahy a podlahové konstrukce</t>
  </si>
  <si>
    <t>51</t>
  </si>
  <si>
    <t>631311136</t>
  </si>
  <si>
    <t>Mazanina z betonu prostého bez zvýšených nároků na prostředí tl. přes 120 do 240 mm tř. C 25/30</t>
  </si>
  <si>
    <t>-1058643011</t>
  </si>
  <si>
    <t>doplnění podlahy mezi vraty</t>
  </si>
  <si>
    <t>3,20*0,55*0,20*5</t>
  </si>
  <si>
    <t>52</t>
  </si>
  <si>
    <t>631319023</t>
  </si>
  <si>
    <t>Příplatek k cenám mazanin za úpravu povrchu mazaniny přehlazením s poprášením cementem pro konečnou úpravu, mazanina tl. přes 120 do 240 mm (10 kg/m3)</t>
  </si>
  <si>
    <t>271277612</t>
  </si>
  <si>
    <t>53</t>
  </si>
  <si>
    <t>631319175</t>
  </si>
  <si>
    <t>Příplatek k cenám mazanin za stržení povrchu spodní vrstvy mazaniny latí před vložením výztuže nebo pletiva pro tl. obou vrstev mazaniny přes 120 do 240 mm</t>
  </si>
  <si>
    <t>-610719552</t>
  </si>
  <si>
    <t>1,76*2 'Přepočtené koeficientem množství</t>
  </si>
  <si>
    <t>54</t>
  </si>
  <si>
    <t>631362021</t>
  </si>
  <si>
    <t>Výztuž mazanin ze svařovaných sítí z drátů typu KARI</t>
  </si>
  <si>
    <t>t</t>
  </si>
  <si>
    <t>1448145285</t>
  </si>
  <si>
    <t>"2 × Kari síť 100×100 d=8 mm" 3,20*0,55*5*7,99*1,25*0,001</t>
  </si>
  <si>
    <t>55</t>
  </si>
  <si>
    <t>632451456</t>
  </si>
  <si>
    <t>Potěr pískocementový běžný tl. přes 40 do 50 mm tř. C 25</t>
  </si>
  <si>
    <t>-647616385</t>
  </si>
  <si>
    <t>provedení vnitřních parapetů - celková tl.cca.100 mm</t>
  </si>
  <si>
    <t>(1,25*2+1,55+1,60*2)*0,50*2</t>
  </si>
  <si>
    <t>56</t>
  </si>
  <si>
    <t>632451491</t>
  </si>
  <si>
    <t>Potěr pískocementový běžný Příplatek k cenám za úpravu povrchu přehlazením</t>
  </si>
  <si>
    <t>188347390</t>
  </si>
  <si>
    <t>57</t>
  </si>
  <si>
    <t>632459175</t>
  </si>
  <si>
    <t>Příplatky k cenám potěrů za malou plochu do 5 m2 jednotlivě, tl. potěru přes 40 do 50 mm</t>
  </si>
  <si>
    <t>-206470519</t>
  </si>
  <si>
    <t>Ostatní konstrukce a práce, bourání</t>
  </si>
  <si>
    <t>94</t>
  </si>
  <si>
    <t>Lešení a stavební výtahy</t>
  </si>
  <si>
    <t>58</t>
  </si>
  <si>
    <t>941211111</t>
  </si>
  <si>
    <t>Montáž lešení řadového rámového lehkého pracovního s podlahami s provozním zatížením tř. 3 do 200 kg/m2 šířky tř. SW06 přes 0,6 do 0,9 m, výšky do 10 m</t>
  </si>
  <si>
    <t>-1841568774</t>
  </si>
  <si>
    <t>(16,10+1,00)*(2,40+2,60)*1/2+(15,05+1,00)*(2,70+2,45)*1/2</t>
  </si>
  <si>
    <t>(15,05+1,00)*2,45+(16,10+1,00)*(2,45+2,55)*1/2</t>
  </si>
  <si>
    <t>(13,25+1,00)*(6,00+6,50)*1/2+(8,20+1,00*3)*(6,50+5,80)*1/2</t>
  </si>
  <si>
    <t>(12,30+2,45+1,00*2)*2,75+12,30*2,00</t>
  </si>
  <si>
    <t>(3,40+2,45+1,20+1,00*4)*1,50</t>
  </si>
  <si>
    <t>59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</si>
  <si>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</si>
  <si>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</si>
  <si>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-398314136</t>
  </si>
  <si>
    <t>rozpočtováno 75 dnů / bude upřesněno dodavatelem</t>
  </si>
  <si>
    <t>411,333*75</t>
  </si>
  <si>
    <t>60</t>
  </si>
  <si>
    <t>941211811</t>
  </si>
  <si>
    <t>Demontáž lešení řadového rámového lehkého pracovního s provozním zatížením tř. 3 do 200 kg/m2 šířky tř. SW06 přes 0,6 do 0,9 m, výšky do 10 m</t>
  </si>
  <si>
    <t>84820118</t>
  </si>
  <si>
    <t>941 R_001</t>
  </si>
  <si>
    <t>Podkladní konstrukce z fošen pro roznesení zatížení lešení na střešní konstrukci - terasa ( bude upřesněno )</t>
  </si>
  <si>
    <t>-1833398875</t>
  </si>
  <si>
    <t>12,00*2</t>
  </si>
  <si>
    <t>943221111</t>
  </si>
  <si>
    <t>Montáž lešení prostorového rámového těžkého pracovního s podlahami s provozním zatížením tř. 4 do 300 kg/m2, výšky do 10 m</t>
  </si>
  <si>
    <t>-1583046118</t>
  </si>
  <si>
    <t>komín</t>
  </si>
  <si>
    <t>2,35*4,15*(5,50-1,80)</t>
  </si>
  <si>
    <t>943221211</t>
  </si>
  <si>
    <t>Montáž lešení prostorového rámového těžkého pracovního s podlahami Příplatek za první a každý další den použití lešení k ceně -1111</t>
  </si>
  <si>
    <t>-2038434437</t>
  </si>
  <si>
    <t>36,084*30</t>
  </si>
  <si>
    <t>64</t>
  </si>
  <si>
    <t>943221811</t>
  </si>
  <si>
    <t>Demontáž lešení prostorového rámového těžkého pracovního s podlahami s provozním zatížením tř. 4 do 300 kg/m2, výšky do 10 m</t>
  </si>
  <si>
    <t>2124398542</t>
  </si>
  <si>
    <t>65</t>
  </si>
  <si>
    <t>944511111</t>
  </si>
  <si>
    <t>Montáž ochranné sítě zavěšené na konstrukci lešení z textilie z umělých vláken</t>
  </si>
  <si>
    <t>-1442679738</t>
  </si>
  <si>
    <t>66</t>
  </si>
  <si>
    <t>944511211</t>
  </si>
  <si>
    <t>Montáž ochranné sítě Příplatek za první a každý další den použití sítě k ceně -1111</t>
  </si>
  <si>
    <t>1252027576</t>
  </si>
  <si>
    <t>67</t>
  </si>
  <si>
    <t>944511811</t>
  </si>
  <si>
    <t>Demontáž ochranné sítě zavěšené na konstrukci lešení z textilie z umělých vláken</t>
  </si>
  <si>
    <t>-807566862</t>
  </si>
  <si>
    <t>68</t>
  </si>
  <si>
    <t>949101111</t>
  </si>
  <si>
    <t>Lešení pomocné pracovní pro objekty pozemních staveb pro zatížení do 150 kg/m2, o výšce lešeňové podlahy do 1,9 m</t>
  </si>
  <si>
    <t>-430454665</t>
  </si>
  <si>
    <t>výměna výplní otvorů - okna + dveře - sv.v.2,80 m</t>
  </si>
  <si>
    <t>2,50*2,15+(11,00+3,10+3,45+4,45+3,80)*2,00</t>
  </si>
  <si>
    <t>výměna výplní otvorů - okna + dveře + vrata - sv.v.3,20 m</t>
  </si>
  <si>
    <t>(4,45+5,85+6,00+4,15*2)*2,00*2+(3,55+4,90)*2,00</t>
  </si>
  <si>
    <t>výměna výplní otvorů - okna + dveře - sv.v.2,70 m</t>
  </si>
  <si>
    <t>(1,57+0,80+3,60+4,00+2,85+3,85+2,52+5,40)*2,00</t>
  </si>
  <si>
    <t>95</t>
  </si>
  <si>
    <t>Různé dokončovací konstrukce a práce pozemních staveb</t>
  </si>
  <si>
    <t>69</t>
  </si>
  <si>
    <t>952901111</t>
  </si>
  <si>
    <t>Vyčištění budov nebo objektů před předáním do užívání budov bytové nebo občanské výstavby, světlé výšky podlaží do 4 m</t>
  </si>
  <si>
    <t>913539072</t>
  </si>
  <si>
    <t>dotčené prostory - výměna výplní otvorů - 50% celkové plochy; půda z 1/3 plochy</t>
  </si>
  <si>
    <t>"1.N.P." (29,45*9,26+3,40*11,71+12,32*10,33-0,78*2,15)*1/2</t>
  </si>
  <si>
    <t>"2.N.P." 13,23*8,16*1/2+(15,87+15,75)*8,90*1/3</t>
  </si>
  <si>
    <t>70</t>
  </si>
  <si>
    <t>95 R_001</t>
  </si>
  <si>
    <t>Demontáž stávajího svítidla u vstupu, prostavení vodičů, zpětná montáž</t>
  </si>
  <si>
    <t>-1034939360</t>
  </si>
  <si>
    <t>71</t>
  </si>
  <si>
    <t>95 R_002</t>
  </si>
  <si>
    <t>Montáž a dodávka - plastová dvířka pro vstup do rozvaděče osazená do líce fasádního zateplení ( velikost rozvaděče 800×600 mm )_x000d_
- stávající dvířka rozvaděče zůstanou zachována_x000d_
- nová dvířka budou většího rozměru - bude upřesněno</t>
  </si>
  <si>
    <t>1645079943</t>
  </si>
  <si>
    <t>72</t>
  </si>
  <si>
    <t>95 R_003</t>
  </si>
  <si>
    <t>Demontáž stávajícího zvonkového tabla u vstupu, prostavení vodičů. zpětná montáž a osazení do nového zateplení ( pozn.3 na v.č.: 11 )</t>
  </si>
  <si>
    <t>1841264716</t>
  </si>
  <si>
    <t>73</t>
  </si>
  <si>
    <t>644941112</t>
  </si>
  <si>
    <t>Montáž průvětrníků nebo mřížek odvětrávacích velikosti přes 150 x 200 do 300 x 300 mm</t>
  </si>
  <si>
    <t>1235706319</t>
  </si>
  <si>
    <t>"pozn.1 - 200×200" 10*2</t>
  </si>
  <si>
    <t>"poz.2 - 300×300" 1</t>
  </si>
  <si>
    <t>74</t>
  </si>
  <si>
    <t>55341426</t>
  </si>
  <si>
    <t>mřížka větrací nerezová se síťovinou 200x200 mm</t>
  </si>
  <si>
    <t>1060084218</t>
  </si>
  <si>
    <t>75</t>
  </si>
  <si>
    <t>55341425</t>
  </si>
  <si>
    <t>mřížka větrací nerezová se síťovinou 300x300 mm</t>
  </si>
  <si>
    <t>1640793529</t>
  </si>
  <si>
    <t>76</t>
  </si>
  <si>
    <t>751398051</t>
  </si>
  <si>
    <t>Montáž ostatních zařízení protidešťové žaluzie nebo žaluziové klapky na čtyřhranné potrubí, průřezu do 0,150 m2</t>
  </si>
  <si>
    <t>485779430</t>
  </si>
  <si>
    <t>77</t>
  </si>
  <si>
    <t>42972917</t>
  </si>
  <si>
    <t>žaluzie protidešťová s pevnými lamelami, nerez, pro potrubí 300x300 mm</t>
  </si>
  <si>
    <t>-707809752</t>
  </si>
  <si>
    <t>78</t>
  </si>
  <si>
    <t>95 R_007</t>
  </si>
  <si>
    <t>Demontáž stávajícího výlezu na střechu, prostavení kotev, zpětná montáž, povrchová úprava</t>
  </si>
  <si>
    <t>-1087642280</t>
  </si>
  <si>
    <t>96</t>
  </si>
  <si>
    <t>Bourání konstrukcí</t>
  </si>
  <si>
    <t>79</t>
  </si>
  <si>
    <t>765111801</t>
  </si>
  <si>
    <t>Demontáž krytiny keramické drážkové, sklonu do 30° na sucho do suti</t>
  </si>
  <si>
    <t>1821333818</t>
  </si>
  <si>
    <t>sklon 44° cos=0,719</t>
  </si>
  <si>
    <t>(15,90+16,05)*9,70*1/0,719*1,025</t>
  </si>
  <si>
    <t>80</t>
  </si>
  <si>
    <t>765111811</t>
  </si>
  <si>
    <t>Demontáž krytiny keramické Příplatek k cenám za sklon přes 30° do suti</t>
  </si>
  <si>
    <t>-1744501609</t>
  </si>
  <si>
    <t>81</t>
  </si>
  <si>
    <t>765111861</t>
  </si>
  <si>
    <t>Demontáž krytiny keramické hřebenů a nároží, sklonu do 30° z hřebenáčů na sucho do suti</t>
  </si>
  <si>
    <t>-1424737964</t>
  </si>
  <si>
    <t>15,90+16,05</t>
  </si>
  <si>
    <t>82</t>
  </si>
  <si>
    <t>765111881</t>
  </si>
  <si>
    <t>893853784</t>
  </si>
  <si>
    <t>83</t>
  </si>
  <si>
    <t>765192811</t>
  </si>
  <si>
    <t>Demontáž střešního výlezu jakékoliv plochy</t>
  </si>
  <si>
    <t>-1694377994</t>
  </si>
  <si>
    <t>84</t>
  </si>
  <si>
    <t>764002812</t>
  </si>
  <si>
    <t>Demontáž klempířských konstrukcí okapového plechu do suti, v krytině skládané</t>
  </si>
  <si>
    <t>690936931</t>
  </si>
  <si>
    <t>"S 2" 15,90*2+16,20*2</t>
  </si>
  <si>
    <t>"okapnice - mansarda" 13,50+8,40</t>
  </si>
  <si>
    <t>85</t>
  </si>
  <si>
    <t>767392802</t>
  </si>
  <si>
    <t>Demontáž krytin střech z plechů šroubovaných do suti</t>
  </si>
  <si>
    <t>1234159349</t>
  </si>
  <si>
    <t>"S 3" 3,40*2,50*1/0,998</t>
  </si>
  <si>
    <t>86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</si>
  <si>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</si>
  <si>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</si>
  <si>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1957408793</t>
  </si>
  <si>
    <t>"S 2" (15,90+16,05)*9,70*1/0,719*1,025</t>
  </si>
  <si>
    <t>"S 3" 3,40*2,50*1/0,999</t>
  </si>
  <si>
    <t>87</t>
  </si>
  <si>
    <t>764002881</t>
  </si>
  <si>
    <t>Demontáž klempířských konstrukcí lemování střešních prostupů do suti</t>
  </si>
  <si>
    <t>25319330</t>
  </si>
  <si>
    <t>"stávající komín" (0,45+0,90+0,40*2)*2*0,40</t>
  </si>
  <si>
    <t>88</t>
  </si>
  <si>
    <t>766674811</t>
  </si>
  <si>
    <t>Demontáž střešních oken na krytině hladké a drážkové, sklonu přes 30 do 45°</t>
  </si>
  <si>
    <t>-1451080530</t>
  </si>
  <si>
    <t>89</t>
  </si>
  <si>
    <t>919735112</t>
  </si>
  <si>
    <t>Řezání stávajícího živičného krytu nebo podkladu hloubky přes 50 do 100 mm</t>
  </si>
  <si>
    <t>-312912866</t>
  </si>
  <si>
    <t>"u vjezdových vrat" (3,40+0,30*2)*5</t>
  </si>
  <si>
    <t>90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</si>
  <si>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</si>
  <si>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</si>
  <si>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-286215775</t>
  </si>
  <si>
    <t>u vjezdových vrat</t>
  </si>
  <si>
    <t>3,40*0,30*5</t>
  </si>
  <si>
    <t>91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</si>
  <si>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</si>
  <si>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</si>
  <si>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1457168997</t>
  </si>
  <si>
    <t>92</t>
  </si>
  <si>
    <t>764002851</t>
  </si>
  <si>
    <t>Demontáž klempířských konstrukcí oplechování parapetů do suti</t>
  </si>
  <si>
    <t>2104635045</t>
  </si>
  <si>
    <t>"1.N.P." 2,30*2+1,70*2+1,20+1,25*2+1,53+1,30*2+1,60*2+1,65*2+2,20*2+1,05</t>
  </si>
  <si>
    <t>"2.N.P." 0,65*2+1,55+0,95+2,15*3+1,85</t>
  </si>
  <si>
    <t>93</t>
  </si>
  <si>
    <t>766441811</t>
  </si>
  <si>
    <t>Demontáž parapetních desek dřevěných nebo plastových šířky do 300 mm délky do 1 m</t>
  </si>
  <si>
    <t>936855240</t>
  </si>
  <si>
    <t>766441821</t>
  </si>
  <si>
    <t>Demontáž parapetních desek dřevěných nebo plastových šířky do 300 mm délky přes 1 m</t>
  </si>
  <si>
    <t>-1144755672</t>
  </si>
  <si>
    <t>781473810</t>
  </si>
  <si>
    <t>Demontáž obkladů z dlaždic keramických lepených</t>
  </si>
  <si>
    <t>627512862</t>
  </si>
  <si>
    <t>"parapety" 0,60*0,25*2</t>
  </si>
  <si>
    <t>968062455</t>
  </si>
  <si>
    <t>Vybourání dřevěných rámů oken s křídly, dveřních zárubní, vrat, stěn, ostění nebo obkladů dveřních zárubní, plochy do 2 m2</t>
  </si>
  <si>
    <t>1891877248</t>
  </si>
  <si>
    <t>"stávající dveře" 1,00*2,10</t>
  </si>
  <si>
    <t>97</t>
  </si>
  <si>
    <t>962081141</t>
  </si>
  <si>
    <t>Bourání zdiva příček nebo vybourání otvorů ze skleněných tvárnic, tl. do 150 mm</t>
  </si>
  <si>
    <t>-1323860568</t>
  </si>
  <si>
    <t>1,50*2,80+1,60*1,55*2+1,25*1,70*2+1,48*1,25</t>
  </si>
  <si>
    <t>98</t>
  </si>
  <si>
    <t>968072559</t>
  </si>
  <si>
    <t>Vybourání kovových rámů oken s křídly, dveřních zárubní, vrat, stěn, ostění nebo obkladů vrat, mimo posuvných a skládacích, plochy přes 5 m2</t>
  </si>
  <si>
    <t>-1247054139</t>
  </si>
  <si>
    <t>3,20*2,80+3,20*3,10*4</t>
  </si>
  <si>
    <t>99</t>
  </si>
  <si>
    <t>968082015</t>
  </si>
  <si>
    <t>Vybourání plastových rámů oken s křídly, dveřních zárubní, vrat rámu oken s křídly, plochy do 1 m2</t>
  </si>
  <si>
    <t>1493565000</t>
  </si>
  <si>
    <t>0,60*0,95*2</t>
  </si>
  <si>
    <t>100</t>
  </si>
  <si>
    <t>968082016</t>
  </si>
  <si>
    <t>Vybourání plastových rámů oken s křídly, dveřních zárubní, vrat rámu oken s křídly, plochy přes 1 do 2 m2</t>
  </si>
  <si>
    <t>-508888593</t>
  </si>
  <si>
    <t>1,20*1,65+1,15*1,25+1,00*1,60+1,20*1,50</t>
  </si>
  <si>
    <t>101</t>
  </si>
  <si>
    <t>968082017</t>
  </si>
  <si>
    <t>Vybourání plastových rámů oken s křídly, dveřních zárubní, vrat rámu oken s křídly, plochy přes 2 do 4 m2</t>
  </si>
  <si>
    <t>-1134458437</t>
  </si>
  <si>
    <t>1,80*1,50+2,10*1,50*3+0,90*2,30+1,55*1,65</t>
  </si>
  <si>
    <t>1,65*1,75*2+2,20*1,75*2+2,18*1,60*2+1,55*1,60</t>
  </si>
  <si>
    <t>102</t>
  </si>
  <si>
    <t>968082022</t>
  </si>
  <si>
    <t>Vybourání plastových rámů oken s křídly, dveřních zárubní, vrat dveřních zárubní, plochy přes 2 do 4 m2</t>
  </si>
  <si>
    <t>-1875913646</t>
  </si>
  <si>
    <t>1,00*2,10+0,90*2,30+1,85*2,80</t>
  </si>
  <si>
    <t>103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</si>
  <si>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</si>
  <si>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</si>
  <si>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-429044795</t>
  </si>
  <si>
    <t>0,60*((1,60+1,55)*2*2+(1,55+1,65)*2+1,00+2,10*2+(1,25+1,70)*2*2)</t>
  </si>
  <si>
    <t>0,30*((1,48+1,25)*2+(1,00+2,10*2)*2)+0,55*(1,20+1,65)*2</t>
  </si>
  <si>
    <t>0,30*((1,15+1,25)*2+(1,65+1,75)*2*2+(2,20+1,75)*2*2+1,85+2,80*2)</t>
  </si>
  <si>
    <t>0,70*((1,00+1,60)*2+(1,20+1,50)*2+(2,15+1,60)*2*2)</t>
  </si>
  <si>
    <t>0,45*(1,55+1,60)*2+0,50*(3,20+2,80*2)*5</t>
  </si>
  <si>
    <t>0,40*((0,60+0,95)*2*2+(1,50+2,80)*2+(0,90+2,30*2)*2)</t>
  </si>
  <si>
    <t>0,40*((2,10+1,50)*2*3+(1,80+1,50)*2)</t>
  </si>
  <si>
    <t>104</t>
  </si>
  <si>
    <t>764002871</t>
  </si>
  <si>
    <t>Demontáž klempířských konstrukcí lemování zdí do suti</t>
  </si>
  <si>
    <t>2030908211</t>
  </si>
  <si>
    <t>"lemování - vytažení pod atikový plech" 6,40*2*3</t>
  </si>
  <si>
    <t>105</t>
  </si>
  <si>
    <t>767810811</t>
  </si>
  <si>
    <t>Demontáž větracích mřížek ocelových čtyřhranných neho kruhových</t>
  </si>
  <si>
    <t>-2048152397</t>
  </si>
  <si>
    <t>3*2</t>
  </si>
  <si>
    <t>106</t>
  </si>
  <si>
    <t>919735124</t>
  </si>
  <si>
    <t>Řezání stávajícího betonového krytu nebo podkladu hloubky přes 150 do 200 mm</t>
  </si>
  <si>
    <t>1467214868</t>
  </si>
  <si>
    <t>vnitřní strana mezi vraty - podlaha</t>
  </si>
  <si>
    <t>3,20*2*5</t>
  </si>
  <si>
    <t>107</t>
  </si>
  <si>
    <t>965043431</t>
  </si>
  <si>
    <t>Bourání mazanin betonových s potěrem nebo teracem tl. do 150 mm, plochy do 4 m2</t>
  </si>
  <si>
    <t>1880470635</t>
  </si>
  <si>
    <t>3,20*0,55*5*0,20</t>
  </si>
  <si>
    <t>108</t>
  </si>
  <si>
    <t>965049112</t>
  </si>
  <si>
    <t>Bourání mazanin Příplatek k cenám za bourání mazanin betonových se svařovanou sítí, tl. přes 100 mm</t>
  </si>
  <si>
    <t>-1442930292</t>
  </si>
  <si>
    <t>109</t>
  </si>
  <si>
    <t>764004801</t>
  </si>
  <si>
    <t>Demontáž klempířských konstrukcí žlabu podokapního do suti</t>
  </si>
  <si>
    <t>-947415732</t>
  </si>
  <si>
    <t>"301" 15,90*2+16,20*2+12,35+3,50</t>
  </si>
  <si>
    <t>110</t>
  </si>
  <si>
    <t>764004861</t>
  </si>
  <si>
    <t>Demontáž klempířských konstrukcí svodu do suti</t>
  </si>
  <si>
    <t>-2075004320</t>
  </si>
  <si>
    <t>4,20+4,10+3,00+3,20+4,30+4,00+3,30+1,50*7</t>
  </si>
  <si>
    <t>111</t>
  </si>
  <si>
    <t>764002811</t>
  </si>
  <si>
    <t>Demontáž klempířských konstrukcí okapového plechu do suti, v krytině povlakové</t>
  </si>
  <si>
    <t>-20461641</t>
  </si>
  <si>
    <t>12,20+12,30</t>
  </si>
  <si>
    <t>112</t>
  </si>
  <si>
    <t>764002841</t>
  </si>
  <si>
    <t>Demontáž klempířských konstrukcí oplechování horních ploch zdí a nadezdívek do suti</t>
  </si>
  <si>
    <t>-1698503323</t>
  </si>
  <si>
    <t>6,40*2*2+2,00*2+12,90+7,80*2</t>
  </si>
  <si>
    <t>113</t>
  </si>
  <si>
    <t>762711810</t>
  </si>
  <si>
    <t>Demontáž prostorových vázaných konstrukcí z řeziva hraněného nebo polohraněného průřezové plochy do 120 cm2</t>
  </si>
  <si>
    <t>2096498106</t>
  </si>
  <si>
    <t>dřevěná konstrukce mansarty</t>
  </si>
  <si>
    <t>(0,30+0,40+0,50+0,60+4,00+4,00)*24</t>
  </si>
  <si>
    <t>12,90*2+7,80*2+2,10*6+1,80*2+0,90*2</t>
  </si>
  <si>
    <t>114</t>
  </si>
  <si>
    <t>762131811</t>
  </si>
  <si>
    <t>Demontáž bednění svislých stěn a nadstřešních stěn z hrubých prken, latí nebo tyčoviny</t>
  </si>
  <si>
    <t>1698372838</t>
  </si>
  <si>
    <t>(8,60+7,75)*1/2*4,00+(13,50+13,10)*1/2*4,00</t>
  </si>
  <si>
    <t>-(2,10*1,50*3+1,80*1,50+0,90*2,30)</t>
  </si>
  <si>
    <t>(0,70+0,50)*1/2*1,30*8+(0,70+0,45)*1/2*1,50*8+(2,10*3+1,80)*0,45</t>
  </si>
  <si>
    <t>(0,70+0,60)*1/2*0,50*2+(0,80+0,45)*1/2*2,30*2+0,90*0,45</t>
  </si>
  <si>
    <t>115</t>
  </si>
  <si>
    <t>766411821</t>
  </si>
  <si>
    <t>Demontáž obložení stěn palubkami</t>
  </si>
  <si>
    <t>-1038227434</t>
  </si>
  <si>
    <t>-(2,10*2,80*3+1,80*2,80+0,90*2,80)</t>
  </si>
  <si>
    <t>obklad parapetů - mansardy</t>
  </si>
  <si>
    <t>2,10*1,30*3+1,80*1,30+0,90*0,50</t>
  </si>
  <si>
    <t>116</t>
  </si>
  <si>
    <t>766411822</t>
  </si>
  <si>
    <t>Demontáž obložení stěn podkladových roštů</t>
  </si>
  <si>
    <t>-1274722339</t>
  </si>
  <si>
    <t>117</t>
  </si>
  <si>
    <t>766421821</t>
  </si>
  <si>
    <t>Demontáž obložení podhledů palubkami</t>
  </si>
  <si>
    <t>503389940</t>
  </si>
  <si>
    <t>"podbíjení římsy - mansarda" (13,50+8,40)*0,60</t>
  </si>
  <si>
    <t>118</t>
  </si>
  <si>
    <t>766421822</t>
  </si>
  <si>
    <t>Demontáž obložení podhledů podkladových roštů</t>
  </si>
  <si>
    <t>-1295727549</t>
  </si>
  <si>
    <t>119</t>
  </si>
  <si>
    <t>767161813</t>
  </si>
  <si>
    <t>Demontáž zábradlí do suti rovného nerozebíratelný spoj hmotnosti 1 m zábradlí do 20 kg</t>
  </si>
  <si>
    <t>-1069050870</t>
  </si>
  <si>
    <t>"francouzské okno v mansardě" 0,900</t>
  </si>
  <si>
    <t>"zábradlí - terasa" 12,30+2,10*2</t>
  </si>
  <si>
    <t>120</t>
  </si>
  <si>
    <t>766231814</t>
  </si>
  <si>
    <t>Demontáž sklápěcích schodů na půdu dřevěných nebo kovových</t>
  </si>
  <si>
    <t>1186863794</t>
  </si>
  <si>
    <t>121</t>
  </si>
  <si>
    <t>977151125</t>
  </si>
  <si>
    <t>Jádrové vrty diamantovými korunkami do stavebních materiálů (železobetonu, betonu, cihel, obkladů, dlažeb, kamene) průměru přes 180 do 200 mm</t>
  </si>
  <si>
    <t>-1039948247</t>
  </si>
  <si>
    <t>pro nové odvětrání garáží</t>
  </si>
  <si>
    <t>0,30*1+0,55*5+0,65*4</t>
  </si>
  <si>
    <t>122</t>
  </si>
  <si>
    <t>978013161</t>
  </si>
  <si>
    <t>Otlučení vápenných nebo vápenocementových omítek vnitřních ploch stěn s vyškrabáním spar, s očištěním zdiva, v rozsahu přes 30 do 50 %</t>
  </si>
  <si>
    <t>-1352428544</t>
  </si>
  <si>
    <t>123</t>
  </si>
  <si>
    <t>978015351</t>
  </si>
  <si>
    <t>Otlučení vápenných nebo vápenocementových omítek vnějších ploch s vyškrabáním spar a s očištěním zdiva stupně členitosti 1 a 2, v rozsahu přes 30 do 40 %</t>
  </si>
  <si>
    <t>-1291456642</t>
  </si>
  <si>
    <t>596,775</t>
  </si>
  <si>
    <t>96 - 1</t>
  </si>
  <si>
    <t>Demontáž AZC šablon, manipulace se sutí, odvoz</t>
  </si>
  <si>
    <t>124</t>
  </si>
  <si>
    <t>765131803</t>
  </si>
  <si>
    <t>Demontáž azbestocementové krytiny skládané sklonu do 30° do suti</t>
  </si>
  <si>
    <t>-1028203427</t>
  </si>
  <si>
    <t>125</t>
  </si>
  <si>
    <t>765131843</t>
  </si>
  <si>
    <t>Demontáž azbestocementové krytiny skládané Příplatek k cenám za sklon přes 30° demontáže krytiny</t>
  </si>
  <si>
    <t>-53913472</t>
  </si>
  <si>
    <t>126</t>
  </si>
  <si>
    <t>765191911</t>
  </si>
  <si>
    <t>Demontáž pojistné hydroizolační fólie kladené ve sklonu přes 30°</t>
  </si>
  <si>
    <t>-1782735652</t>
  </si>
  <si>
    <t>127</t>
  </si>
  <si>
    <t>997006002</t>
  </si>
  <si>
    <t>Úprava stavebního odpadu třídění na jednotlivé druhy</t>
  </si>
  <si>
    <t>-995732227</t>
  </si>
  <si>
    <t>128</t>
  </si>
  <si>
    <t>997006003</t>
  </si>
  <si>
    <t>Úprava stavebního odpadu pytlování závadného odpadu</t>
  </si>
  <si>
    <t>1672960392</t>
  </si>
  <si>
    <t>129</t>
  </si>
  <si>
    <t>997006004</t>
  </si>
  <si>
    <t>Úprava stavebního odpadu pytlování nebezpečného odpadu s obsahem azbestu ze šablon</t>
  </si>
  <si>
    <t>1169760771</t>
  </si>
  <si>
    <t>130</t>
  </si>
  <si>
    <t>997013501</t>
  </si>
  <si>
    <t>Odvoz suti a vybouraných hmot na skládku nebo meziskládku se složením, na vzdálenost do 1 km</t>
  </si>
  <si>
    <t>1848572851</t>
  </si>
  <si>
    <t>131</t>
  </si>
  <si>
    <t>997013509</t>
  </si>
  <si>
    <t>Odvoz suti a vybouraných hmot na skládku nebo meziskládku se složením, na vzdálenost Příplatek k ceně za každý další i započatý 1 km přes 1 km ( vzdálenost skládky bude upřesněna )</t>
  </si>
  <si>
    <t>-754151252</t>
  </si>
  <si>
    <t>1,087*9 'Přepočtené koeficientem množství</t>
  </si>
  <si>
    <t>132</t>
  </si>
  <si>
    <t>997013821</t>
  </si>
  <si>
    <t>Poplatek za uložení stavebního odpadu na skládce (skládkovné) ze stavebních materiálů obsahujících azbest zatříděných do Katalogu odpadů pod kódem 17 06 05</t>
  </si>
  <si>
    <t>-897107287</t>
  </si>
  <si>
    <t>997</t>
  </si>
  <si>
    <t>Přesun sutě</t>
  </si>
  <si>
    <t>133</t>
  </si>
  <si>
    <t>997013151</t>
  </si>
  <si>
    <t>Vnitrostaveništní doprava suti a vybouraných hmot vodorovně do 50 m svisle s omezením mechanizace pro budovy a haly výšky do 6 m</t>
  </si>
  <si>
    <t>613649369</t>
  </si>
  <si>
    <t>134</t>
  </si>
  <si>
    <t>282036187</t>
  </si>
  <si>
    <t>135</t>
  </si>
  <si>
    <t>674351836</t>
  </si>
  <si>
    <t>76,317*9 'Přepočtené koeficientem množství</t>
  </si>
  <si>
    <t>136</t>
  </si>
  <si>
    <t>997013631</t>
  </si>
  <si>
    <t>Poplatek za uložení stavebního odpadu na skládce (skládkovné) směsného stavebního a demoličního zatříděného do Katalogu odpadů pod kódem 17 09 04</t>
  </si>
  <si>
    <t>352838452</t>
  </si>
  <si>
    <t>998</t>
  </si>
  <si>
    <t>Přesun hmot</t>
  </si>
  <si>
    <t>137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</si>
  <si>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</si>
  <si>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</si>
  <si>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331279833</t>
  </si>
  <si>
    <t>PSV</t>
  </si>
  <si>
    <t>Práce a dodávky PSV</t>
  </si>
  <si>
    <t>711</t>
  </si>
  <si>
    <t>Izolace proti vodě, vlhkosti a plynům</t>
  </si>
  <si>
    <t>138</t>
  </si>
  <si>
    <t>711111001</t>
  </si>
  <si>
    <t>Provedení izolace proti zemní vlhkosti natěradly a tmely za studena na ploše vodorovné V nátěrem penetračním</t>
  </si>
  <si>
    <t>237599161</t>
  </si>
  <si>
    <t>"doplnění izolace u vrat" 3,20*0,55*5+(3,20+0,55)*2*0,20*2</t>
  </si>
  <si>
    <t>139</t>
  </si>
  <si>
    <t>11163150</t>
  </si>
  <si>
    <t>lak penetrační asfaltový</t>
  </si>
  <si>
    <t>-1463877937</t>
  </si>
  <si>
    <t>11,8*0,00034 'Přepočtené koeficientem množství</t>
  </si>
  <si>
    <t>140</t>
  </si>
  <si>
    <t>711141559</t>
  </si>
  <si>
    <t>Provedení izolace proti zemní vlhkosti pásy přitavením NAIP na ploše vodorovné V</t>
  </si>
  <si>
    <t>1814315091</t>
  </si>
  <si>
    <t>"doplnění izolace u vrat" 3,20*0,55*5+(3,20+0,55)*2*0,20*2*2</t>
  </si>
  <si>
    <t>141</t>
  </si>
  <si>
    <t>62855001</t>
  </si>
  <si>
    <t>pás asfaltový natavitelný modifikovaný SBS tl 4,0mm s vložkou z polyesterové rohože a spalitelnou PE fólií nebo jemnozrnným minerálním posypem na horním povrchu</t>
  </si>
  <si>
    <t>1054487932</t>
  </si>
  <si>
    <t>14,8*1,1655 'Přepočtené koeficientem množství</t>
  </si>
  <si>
    <t>142</t>
  </si>
  <si>
    <t>711199095</t>
  </si>
  <si>
    <t>Příplatek k cenám provedení izolace proti zemní vlhkosti za plochu do 10 m2 natěradly za studena nebo za horka</t>
  </si>
  <si>
    <t>-455616757</t>
  </si>
  <si>
    <t>143</t>
  </si>
  <si>
    <t>711199097</t>
  </si>
  <si>
    <t>Příplatek k cenám provedení izolace proti zemní vlhkosti za plochu do 10 m2 pásy přitavením NAIP nebo termoplasty</t>
  </si>
  <si>
    <t>-617405145</t>
  </si>
  <si>
    <t>144</t>
  </si>
  <si>
    <t>998711102</t>
  </si>
  <si>
    <t>Přesun hmot pro izolace proti vodě, vlhkosti a plynům stanovený z hmotnosti přesunovaného materiálu vodorovná dopravní vzdálenost do 50 m v objektech výšky přes 6 do 12 m</t>
  </si>
  <si>
    <t>-268814558</t>
  </si>
  <si>
    <t>712</t>
  </si>
  <si>
    <t>Povlakové krytiny</t>
  </si>
  <si>
    <t>145</t>
  </si>
  <si>
    <t>712 R_001</t>
  </si>
  <si>
    <t>Příprava stávajícího podkladu - očištění apod.</t>
  </si>
  <si>
    <t>-764530574</t>
  </si>
  <si>
    <t>"skladba S 1" (12,57*8,10+(2,45+1,35)*0,30+(12,17+7,40*2+2,45+1,35)*0,20)*1/0,999</t>
  </si>
  <si>
    <t>"skladba S 1 - terasa" (12,27*2,50+12,24*0,35)*1/0,999</t>
  </si>
  <si>
    <t>"skladba S 3" 3,48*2,63*1/0,998</t>
  </si>
  <si>
    <t>146</t>
  </si>
  <si>
    <t>712363513</t>
  </si>
  <si>
    <t>Provedení povlakové krytiny střech plochých do 10° s mechanicky kotvenou izolací včetně položení fólie a horkovzdušného svaření tl. tepelné izolace přes 140 mm do 200 mm budovy výšky do 18 m, kotvené do trapézového plechu nebo do dřeva rohové pole</t>
  </si>
  <si>
    <t>-790322932</t>
  </si>
  <si>
    <t>"skladba S 3" 3,48*2,63+(3,48+1,10)*0,30*2</t>
  </si>
  <si>
    <t>147</t>
  </si>
  <si>
    <t>28322012</t>
  </si>
  <si>
    <t>fólie hydroizolační střešní mPVC mechanicky kotvená tl 1,5mm šedá klasifikace Broof(t3) podrobná specifikace dle v.č.: 28 ozn."A"</t>
  </si>
  <si>
    <t>1059799131</t>
  </si>
  <si>
    <t>11,9*1,1655 'Přepočtené koeficientem množství</t>
  </si>
  <si>
    <t>148</t>
  </si>
  <si>
    <t>712363544</t>
  </si>
  <si>
    <t>Provedení povlakové krytiny střech plochých do 10° s mechanicky kotvenou izolací včetně položení fólie a horkovzdušného svaření tl. tepelné izolace přes 200 do 240 mm budovy výšky do 18 m, kotvené do betonu vnitřní pole</t>
  </si>
  <si>
    <t>-449413002</t>
  </si>
  <si>
    <t>skladba S 1</t>
  </si>
  <si>
    <t>13,23*8,16+12,27*0,17-4,00*0,48+(12,12+7,86*2)*((0,20+0,40)*1/2+0,30)</t>
  </si>
  <si>
    <t>12,27*2,50+(12,27+1,10)*0,30*2</t>
  </si>
  <si>
    <t>odpočet krajních polí</t>
  </si>
  <si>
    <t>-(12,12+6,68*2)*1,00-(12,27*2,50+(12,27+1,10)*0,30*2)</t>
  </si>
  <si>
    <t>149</t>
  </si>
  <si>
    <t>2004211164</t>
  </si>
  <si>
    <t>99,347*1,15 'Přepočtené koeficientem množství</t>
  </si>
  <si>
    <t>150</t>
  </si>
  <si>
    <t>712363545</t>
  </si>
  <si>
    <t>Provedení povlakové krytiny střech plochých do 10° s mechanicky kotvenou izolací včetně položení fólie a horkovzdušného svaření tl. tepelné izolace přes 200 do 240 mm budovy výšky do 18 m, kotvené do betonu krajní pole</t>
  </si>
  <si>
    <t>1564375989</t>
  </si>
  <si>
    <t>(12,12+6,68*2)*1,00+(12,27*2,50+(12,27+1,10)*0,30*2)-1,00*1,00*6</t>
  </si>
  <si>
    <t>151</t>
  </si>
  <si>
    <t>2056204509</t>
  </si>
  <si>
    <t>58,177*1,15 'Přepočtené koeficientem množství</t>
  </si>
  <si>
    <t>152</t>
  </si>
  <si>
    <t>712363546</t>
  </si>
  <si>
    <t>Provedení povlakové krytiny střech plochých do 10° s mechanicky kotvenou izolací včetně položení fólie a horkovzdušného svaření tl. tepelné izolace přes 200 do 240 mm budovy výšky do 18 m, kotvené do betonu rohové pole</t>
  </si>
  <si>
    <t>-1554915789</t>
  </si>
  <si>
    <t>1,00*1,00*6</t>
  </si>
  <si>
    <t>153</t>
  </si>
  <si>
    <t>1338895058</t>
  </si>
  <si>
    <t>6*1,15 'Přepočtené koeficientem množství</t>
  </si>
  <si>
    <t>154</t>
  </si>
  <si>
    <t>712363005</t>
  </si>
  <si>
    <t>Provedení povlakové krytiny střech plochých do 10° fólií termoplastickou mPVC (měkčené PVC) aplikace fólie na oplechování (na tzv. fóliový plech) horkovzdušným navařením v plné ploše</t>
  </si>
  <si>
    <t>-267910460</t>
  </si>
  <si>
    <t>"koutová lišta" 45,65*0,10</t>
  </si>
  <si>
    <t>"rohová lišta" 23,35*0,10</t>
  </si>
  <si>
    <t>"tmelící lišta" 22,30*0,10</t>
  </si>
  <si>
    <t>"okapnice" 28,10*0,20</t>
  </si>
  <si>
    <t>"závětrná lišta" 35,00*0,20</t>
  </si>
  <si>
    <t>155</t>
  </si>
  <si>
    <t>712363352</t>
  </si>
  <si>
    <t>Povlakové krytiny střech plochých do 10° z tvarovaných poplastovaných lišt pro mPVC vnitřní koutová lišta rš 100 mm</t>
  </si>
  <si>
    <t>-1844077290</t>
  </si>
  <si>
    <t>"koutová lišta" 12,15+7,60*2+12,30+1,40+3,50+1,10</t>
  </si>
  <si>
    <t>156</t>
  </si>
  <si>
    <t>712363353</t>
  </si>
  <si>
    <t>Povlakové krytiny střech plochých do 10° z tvarovaných poplastovaných lišt pro mPVC vnější koutová lišta rš 100 mm</t>
  </si>
  <si>
    <t>-1914847159</t>
  </si>
  <si>
    <t>"rohová lišta" 12,15+7,60*2-4,00</t>
  </si>
  <si>
    <t>157</t>
  </si>
  <si>
    <t>712363362</t>
  </si>
  <si>
    <t>Povlakové krytiny střech plochých do 10° z tvarovaných poplastovaných lišt pro mPVC tmelící lišta rš 100 mm</t>
  </si>
  <si>
    <t>-1454744366</t>
  </si>
  <si>
    <t>"tmelící lišta" 4,00+12,30+1,40+3,50+1,10</t>
  </si>
  <si>
    <t>158</t>
  </si>
  <si>
    <t>712363357</t>
  </si>
  <si>
    <t>Povlakové krytiny střech plochých do 10° z tvarovaných poplastovaných lišt pro mPVC okapnice rš 250 mm</t>
  </si>
  <si>
    <t>289559205</t>
  </si>
  <si>
    <t>"okapnice" 12,30*2+3,50</t>
  </si>
  <si>
    <t>159</t>
  </si>
  <si>
    <t>712363358</t>
  </si>
  <si>
    <t>Povlakové krytiny střech plochých do 10° z tvarovaných poplastovaných lišt pro mPVC závětrná lišta rš 250 mm</t>
  </si>
  <si>
    <t>-656005208</t>
  </si>
  <si>
    <t>"atika" 2,50+1,50+3,65+1,70+13,25+8,20*2-4,00</t>
  </si>
  <si>
    <t>160</t>
  </si>
  <si>
    <t>712391171</t>
  </si>
  <si>
    <t>Provedení povlakové krytiny střech plochých do 10° -ostatní práce provedení vrstvy textilní podkladní</t>
  </si>
  <si>
    <t>403555224</t>
  </si>
  <si>
    <t>161</t>
  </si>
  <si>
    <t>28343122</t>
  </si>
  <si>
    <t>rohož separační ze skelných vláken 120g/m2 pod hydroizolační fólie podrobná specifikace dle v.č.: 28 ozn."B"</t>
  </si>
  <si>
    <t>477076532</t>
  </si>
  <si>
    <t>175,424*1,15 'Přepočtené koeficientem množství</t>
  </si>
  <si>
    <t>162</t>
  </si>
  <si>
    <t>712331111</t>
  </si>
  <si>
    <t>Provedení povlakové krytiny střech plochých do 10° pásy na sucho podkladní samolepící asfaltový pás ( alternativa - natavený SBS pás )</t>
  </si>
  <si>
    <t>-660262468</t>
  </si>
  <si>
    <t>"skladba S 3" 3,48*2,63+(3,48+1,10)*(0,40+0,30)</t>
  </si>
  <si>
    <t>163</t>
  </si>
  <si>
    <t>62856003</t>
  </si>
  <si>
    <t>pás asfaltový samolepicí modifikovaný SBS tl 0,4mm s vrchní spřaženou speciální nosnou vložkou z hliníkové fólie, se sníženou hořlavostí</t>
  </si>
  <si>
    <t>-1527668240</t>
  </si>
  <si>
    <t>12,358*1,15 'Přepočtené koeficientem množství</t>
  </si>
  <si>
    <t>164</t>
  </si>
  <si>
    <t>762335133</t>
  </si>
  <si>
    <t>Montáž vázaných konstrukcí krovů krokví rovnoběžných s okapem (vlašských) z řeziva hraněného na betonový podklad, průřezové plochy přes 224 do 288 cm2</t>
  </si>
  <si>
    <t>1191859334</t>
  </si>
  <si>
    <t>"římsový profil 14×20" 12,30*2+3,50+1,20+2,50</t>
  </si>
  <si>
    <t>165</t>
  </si>
  <si>
    <t>762395000</t>
  </si>
  <si>
    <t>Spojovací prostředky krovů, bednění a laťování, nadstřešních konstrukcí svory, prkna, hřebíky, pásová ocel, vruty</t>
  </si>
  <si>
    <t>850981809</t>
  </si>
  <si>
    <t>římsové profily dl.do 6,0 m</t>
  </si>
  <si>
    <t>0,14*0,20*(3,50+1,20+2,50)</t>
  </si>
  <si>
    <t>římsové profily dl.přes 6,0 m do 8,0 m</t>
  </si>
  <si>
    <t>0,14*0,20*12,30*2</t>
  </si>
  <si>
    <t>166</t>
  </si>
  <si>
    <t>60512135</t>
  </si>
  <si>
    <t>hranol stavební řezivo průřezu do 288cm2 do dl 6m</t>
  </si>
  <si>
    <t>1806033934</t>
  </si>
  <si>
    <t>0,202*1,1 'Přepočtené koeficientem množství</t>
  </si>
  <si>
    <t>167</t>
  </si>
  <si>
    <t>60512136</t>
  </si>
  <si>
    <t>hranol stavební řezivo průřezu do 288cm2 dl 6-8m</t>
  </si>
  <si>
    <t>-154935098</t>
  </si>
  <si>
    <t>0,689*1,1 'Přepočtené koeficientem množství</t>
  </si>
  <si>
    <t>168</t>
  </si>
  <si>
    <t>783213021</t>
  </si>
  <si>
    <t>Preventivní napouštěcí nátěr tesařských prvků proti dřevokazným houbám, hmyzu a plísním nezabudovaných do konstrukce dvojnásobný syntetický</t>
  </si>
  <si>
    <t>1340195631</t>
  </si>
  <si>
    <t>římsové profily</t>
  </si>
  <si>
    <t>(0,14+0,20)*2*31,80</t>
  </si>
  <si>
    <t>169</t>
  </si>
  <si>
    <t>713141152</t>
  </si>
  <si>
    <t>Montáž tepelné izolace střech plochých rohožemi, pásy, deskami, dílci, bloky (izolační materiál ve specifikaci) kladenými volně dvouvrstvá</t>
  </si>
  <si>
    <t>-445738516</t>
  </si>
  <si>
    <t>EPS100 tl.100+100 mm</t>
  </si>
  <si>
    <t>"skladba S 1" (12,17*7,58+12,27*2,50)*1/0,999</t>
  </si>
  <si>
    <t>"skladba S 3" 3,48*2,50*1/0,998</t>
  </si>
  <si>
    <t>170</t>
  </si>
  <si>
    <t>28372309</t>
  </si>
  <si>
    <t>deska EPS 100 do plochých střech a podlah λ=0,037 tl 100mm</t>
  </si>
  <si>
    <t>322150350</t>
  </si>
  <si>
    <t>131,764*2,1 'Přepočtené koeficientem množství</t>
  </si>
  <si>
    <t>171</t>
  </si>
  <si>
    <t>712361701</t>
  </si>
  <si>
    <t>Provedení povlakové krytiny střech plochých do 10° fólií položenou volně s přilepením spojů</t>
  </si>
  <si>
    <t>-614729599</t>
  </si>
  <si>
    <t>12,87*7,80+12,27*0,30*2-4,00*0,30+(12,17+7,40*2)*((0,30+0,50)*1/2+0,30)</t>
  </si>
  <si>
    <t>12,30*2,50+(12,30+1,40)*(0,40+0,30)</t>
  </si>
  <si>
    <t>172</t>
  </si>
  <si>
    <t>69334120</t>
  </si>
  <si>
    <t>fólie separační PE tl 0,2 mm ( podrobná specifikace dle v.č.: 28 ozn."D" )</t>
  </si>
  <si>
    <t>-1386513060</t>
  </si>
  <si>
    <t>165,767*1,1655 'Přepočtené koeficientem množství</t>
  </si>
  <si>
    <t>173</t>
  </si>
  <si>
    <t>713131141</t>
  </si>
  <si>
    <t>Montáž tepelné izolace stěn rohožemi, pásy, deskami, dílci, bloky (izolační materiál ve specifikaci) lepením celoplošně</t>
  </si>
  <si>
    <t>-2110577924</t>
  </si>
  <si>
    <t>vnitřní strana atik</t>
  </si>
  <si>
    <t>EPS100 tl.50 mm</t>
  </si>
  <si>
    <t>12,25*0,40+7,60*(0,40+0,50)*1/2*2</t>
  </si>
  <si>
    <t>(12,30+1,40)*0,35+(3,50+1,20)*0,35</t>
  </si>
  <si>
    <t>174</t>
  </si>
  <si>
    <t>28375945</t>
  </si>
  <si>
    <t>deska EPS 100 fasádní λ=0,037 tl 50mm</t>
  </si>
  <si>
    <t>183273356</t>
  </si>
  <si>
    <t>18,18*1,05 'Přepočtené koeficientem množství</t>
  </si>
  <si>
    <t>175</t>
  </si>
  <si>
    <t>762361312</t>
  </si>
  <si>
    <t>Konstrukční vrstva pod klempířské prvky pro oplechování horních ploch zdí a nadezdívek (atik) z desek dřevoštěpkových šroubovaných do podkladu, tloušťky desky 22 mm ( alternativa - desky cementotřískové ) pozn.: cena obsahuje komprimační pásku u vnějšího líce atiky</t>
  </si>
  <si>
    <t>1965615122</t>
  </si>
  <si>
    <t>(13,25+8,16)*0,62+(8,16-4,00)*0,53</t>
  </si>
  <si>
    <t>176</t>
  </si>
  <si>
    <t>-1257008803</t>
  </si>
  <si>
    <t>"desky OSB" 15,479*0,022</t>
  </si>
  <si>
    <t>177</t>
  </si>
  <si>
    <t>713141358</t>
  </si>
  <si>
    <t>Montáž tepelné izolace střech plochých spádovými klíny na zhlaví atiky šířky do 500 mm mechanicky ukotvenými šrouby</t>
  </si>
  <si>
    <t>1228119424</t>
  </si>
  <si>
    <t>(13,25+8,16)+(8,16-4,00)</t>
  </si>
  <si>
    <t>178</t>
  </si>
  <si>
    <t>28376141</t>
  </si>
  <si>
    <t>klín izolační z pěnového polystyrenu EPS 100 spádový</t>
  </si>
  <si>
    <t>1986521087</t>
  </si>
  <si>
    <t>((13,25+8,16)*0,40+(8,16-4,00)*0,30)*(0,03+0,05)*1/2*1,10</t>
  </si>
  <si>
    <t>179</t>
  </si>
  <si>
    <t>60514105</t>
  </si>
  <si>
    <t>řezivo jehličnaté lať pevnostní třída S10-13 průřez 30x50mm</t>
  </si>
  <si>
    <t>-441759172</t>
  </si>
  <si>
    <t>"dle detailu na v.č.: 13" (13,25+8,16*2-4,00)*2*0,05*0,03</t>
  </si>
  <si>
    <t>0,077*1,1 'Přepočtené koeficientem množství</t>
  </si>
  <si>
    <t>180</t>
  </si>
  <si>
    <t>887274088</t>
  </si>
  <si>
    <t>"dle detailu na v.č.: 13" (13,25+8,16*2-4,00)*2*(0,05+0,03)*2</t>
  </si>
  <si>
    <t>181</t>
  </si>
  <si>
    <t>998712102</t>
  </si>
  <si>
    <t>Přesun hmot pro povlakové krytiny stanovený z hmotnosti přesunovaného materiálu vodorovná dopravní vzdálenost do 50 m v objektech výšky přes 6 do 12 m</t>
  </si>
  <si>
    <t>-1716274044</t>
  </si>
  <si>
    <t>713</t>
  </si>
  <si>
    <t>Úprava podloží pod sněhové zachytače</t>
  </si>
  <si>
    <t>182</t>
  </si>
  <si>
    <t>713 R_001</t>
  </si>
  <si>
    <t>Řezání tepelné izolace z polystyrenu tl.100 mm ( vyřezání stávající TI pro osazení nových sněhových zachytačů )</t>
  </si>
  <si>
    <t>-1764816403</t>
  </si>
  <si>
    <t>"střecha S 1" 12,20*2</t>
  </si>
  <si>
    <t>183</t>
  </si>
  <si>
    <t>713140861</t>
  </si>
  <si>
    <t>Odstranění tepelné izolace střech plochých z rohoží, pásů, dílců, desek, bloků nadstřešních izolací připevněných lepením z polystyrenu suchého, tloušťka izolace do 100 mm</t>
  </si>
  <si>
    <t>-464734541</t>
  </si>
  <si>
    <t>na střeše S 1 - odstranění pruhu TI v šířce 400 mm pro osazení nových sněhových zachytačů</t>
  </si>
  <si>
    <t>12,20*0,40</t>
  </si>
  <si>
    <t>184</t>
  </si>
  <si>
    <t>713141253</t>
  </si>
  <si>
    <t>Montáž tepelné izolace střech plochých mechanické přikotvení šrouby včetně dodávky šroubů, bez položení tepelné izolace tl. izolace přes 200 do 240 mm do betonu</t>
  </si>
  <si>
    <t>-1262701201</t>
  </si>
  <si>
    <t>střecha S 1</t>
  </si>
  <si>
    <t>doplnění mezi stávající TI v pruhu 400 mm - XPS tl.200 mm</t>
  </si>
  <si>
    <t>185</t>
  </si>
  <si>
    <t>28376408</t>
  </si>
  <si>
    <t>deska z polystyrénu XPS, hrana polodrážková a hladký povrch 500kPa ( cena za 1,0 m3 )</t>
  </si>
  <si>
    <t>-1697402923</t>
  </si>
  <si>
    <t>"tl.200 mm" 4,88*0,20*1,05</t>
  </si>
  <si>
    <t>186</t>
  </si>
  <si>
    <t>762343962</t>
  </si>
  <si>
    <t>Zabednění otvorů ve střeše deskami - montáž (materiál ve specifikaci) tvrdými (cementotřískovými, cementovými, dřevoštěpkovými apod), otvoru plochy jednotlivě přes 1 do 4 m2</t>
  </si>
  <si>
    <t>1982179006</t>
  </si>
  <si>
    <t>doplnění na TI z XPS tl.200 mm - dvouvrstvě 2×tl.25 mm</t>
  </si>
  <si>
    <t>12,20*0,40*2</t>
  </si>
  <si>
    <t>187</t>
  </si>
  <si>
    <t>60726286</t>
  </si>
  <si>
    <t>deska dřevoštěpková OSB 3 P+D broušená tl 25mm</t>
  </si>
  <si>
    <t>1801700611</t>
  </si>
  <si>
    <t>9,76*1,1 'Přepočtené koeficientem množství</t>
  </si>
  <si>
    <t>188</t>
  </si>
  <si>
    <t>-753391062</t>
  </si>
  <si>
    <t>"desky OSB" 9,760*0,025</t>
  </si>
  <si>
    <t>189</t>
  </si>
  <si>
    <t>712363210</t>
  </si>
  <si>
    <t>Provedení povlakové krytiny střech plochých do 10° fólií ostatní činnosti při pokládání hydroizolačních fólií (materiál ve specifikaci) přivaření pochozí střešní fólie horkovzdušným svarem</t>
  </si>
  <si>
    <t>606430920</t>
  </si>
  <si>
    <t>přelepení kotvení sněhových zachytačů</t>
  </si>
  <si>
    <t>12,20*0,50</t>
  </si>
  <si>
    <t>190</t>
  </si>
  <si>
    <t>173144300</t>
  </si>
  <si>
    <t>6,1*1,1655 'Přepočtené koeficientem množství</t>
  </si>
  <si>
    <t>191</t>
  </si>
  <si>
    <t>998713102</t>
  </si>
  <si>
    <t>Přesun hmot pro izolace tepelné stanovený z hmotnosti přesunovaného materiálu vodorovná dopravní vzdálenost do 50 m v objektech výšky přes 6 m do 12 m</t>
  </si>
  <si>
    <t>-1825803265</t>
  </si>
  <si>
    <t>713 - 1</t>
  </si>
  <si>
    <t>Tepelné izolace - skladba S 4 a S 5</t>
  </si>
  <si>
    <t>192</t>
  </si>
  <si>
    <t>952902121</t>
  </si>
  <si>
    <t>Čištění budov při provádění oprav a udržovacích prací podlah drsných nebo chodníků zametením</t>
  </si>
  <si>
    <t>423434424</t>
  </si>
  <si>
    <t>skladba S 4 a S 5</t>
  </si>
  <si>
    <t>16,05*8,10+15,75*8,10</t>
  </si>
  <si>
    <t>193</t>
  </si>
  <si>
    <t>771111011</t>
  </si>
  <si>
    <t>Příprava podkladu před provedením zateplení vysátí podlah</t>
  </si>
  <si>
    <t>1801794731</t>
  </si>
  <si>
    <t>194</t>
  </si>
  <si>
    <t>713121121</t>
  </si>
  <si>
    <t>Montáž tepelné izolace podlah rohožemi, pásy, deskami, dílci, bloky (izolační materiál ve specifikaci) kladenými volně dvouvrstvá</t>
  </si>
  <si>
    <t>-130081705</t>
  </si>
  <si>
    <t>MV tl.12+14 cm</t>
  </si>
  <si>
    <t>195</t>
  </si>
  <si>
    <t>63148105</t>
  </si>
  <si>
    <t>deska tepelně izolační minerální univerzální λ=0,038-0,039 tl 120mm</t>
  </si>
  <si>
    <t>2012040352</t>
  </si>
  <si>
    <t>257,58*1,05 'Přepočtené koeficientem množství</t>
  </si>
  <si>
    <t>196</t>
  </si>
  <si>
    <t>63148106</t>
  </si>
  <si>
    <t>deska tepelně izolační minerální univerzální λ=0,038-0,039 tl 140mm</t>
  </si>
  <si>
    <t>256686468</t>
  </si>
  <si>
    <t>197</t>
  </si>
  <si>
    <t>713191133</t>
  </si>
  <si>
    <t>Montáž tepelné izolace stavebních konstrukcí - doplňky a konstrukční součásti podlah, stropů vrchem nebo střech překrytím fólií položenou volně s přelepením spojů</t>
  </si>
  <si>
    <t>1116720798</t>
  </si>
  <si>
    <t>198</t>
  </si>
  <si>
    <t>28329030</t>
  </si>
  <si>
    <t>fólie kontaktní difuzně propustná pro doplňkovou hydroizolační vrstvu, monolitická třívrstvá PES/PP 150-160g/m2, integrovaná samolepící páska</t>
  </si>
  <si>
    <t>1029708375</t>
  </si>
  <si>
    <t>257,58*1,1655 'Přepočtené koeficientem množství</t>
  </si>
  <si>
    <t>199</t>
  </si>
  <si>
    <t>2012445306</t>
  </si>
  <si>
    <t>762</t>
  </si>
  <si>
    <t>Konstrukce tesařské</t>
  </si>
  <si>
    <t>200</t>
  </si>
  <si>
    <t>762085811</t>
  </si>
  <si>
    <t>Demontáž kotevních želez hmotnosti do 5 kg ( odhad )</t>
  </si>
  <si>
    <t>kg</t>
  </si>
  <si>
    <t>-1026321595</t>
  </si>
  <si>
    <t>201</t>
  </si>
  <si>
    <t>762331923</t>
  </si>
  <si>
    <t>Vyřezání části střešní vazby vázané konstrukce krovů průřezové plochy řeziva přes 120 do 224 cm2, délky vyřezané části krovového prvku do 8 m</t>
  </si>
  <si>
    <t>112517341</t>
  </si>
  <si>
    <t>"profil 12×14 - 20% celkových délek" (6,60*64+5,50*20)*0,20</t>
  </si>
  <si>
    <t>202</t>
  </si>
  <si>
    <t>762331933</t>
  </si>
  <si>
    <t>Vyřezání části střešní vazby vázané konstrukce krovů průřezové plochy řeziva přes 224 do 288 cm2, délky vyřezané části krovového prvku do 8 m</t>
  </si>
  <si>
    <t>283387172</t>
  </si>
  <si>
    <t>"profil 15×15 - 20% celkových délek" (15,75+16,05)*2*0,20</t>
  </si>
  <si>
    <t>"profil 16×18 - 20% celkových délek" (15,75+16,05)*2*0,20</t>
  </si>
  <si>
    <t>203</t>
  </si>
  <si>
    <t>762331953</t>
  </si>
  <si>
    <t>Vyřezání části střešní vazby vázané konstrukce krovů průřezové plochy řeziva přes 450 cm2, délky vyřezané části krovového prvku do 8 m</t>
  </si>
  <si>
    <t>2095486035</t>
  </si>
  <si>
    <t>"profil 20×24 - 20% celkových délek" 9,00*5*2*0,20</t>
  </si>
  <si>
    <t>204</t>
  </si>
  <si>
    <t>763793111</t>
  </si>
  <si>
    <t>Montáž a dodávka ostatních dílců ocelových spojovacích prostředků kotevních želez, příložek, patek, táhel ( odhad )</t>
  </si>
  <si>
    <t>-1928443135</t>
  </si>
  <si>
    <t>205</t>
  </si>
  <si>
    <t>762332922</t>
  </si>
  <si>
    <t>Doplnění střešní vazby řezivem (materiál v ceně) průřezové plochy přes 120 do 224 cm2</t>
  </si>
  <si>
    <t>-647236545</t>
  </si>
  <si>
    <t>206</t>
  </si>
  <si>
    <t>762332923</t>
  </si>
  <si>
    <t>Doplnění střešní vazby řezivem (materiál v ceně) průřezové plochy přes 224 do 288 cm2</t>
  </si>
  <si>
    <t>-1407263580</t>
  </si>
  <si>
    <t>207</t>
  </si>
  <si>
    <t>762332925</t>
  </si>
  <si>
    <t>Doplnění střešní vazby řezivem (materiál v ceně) průřezové plochy přes 450 do 600 cm2</t>
  </si>
  <si>
    <t>405983057</t>
  </si>
  <si>
    <t>208</t>
  </si>
  <si>
    <t>762342214</t>
  </si>
  <si>
    <t>Bednění a laťování montáž laťování střech jednoduchých sklonu do 60° při osové vzdálenosti latí přes 150 do 360 mm</t>
  </si>
  <si>
    <t>152916412</t>
  </si>
  <si>
    <t>sklon 44° cos=0,719 ( 1600,00 m latí 6×4 cm )</t>
  </si>
  <si>
    <t>209</t>
  </si>
  <si>
    <t>762342441</t>
  </si>
  <si>
    <t>Bednění a laťování montáž lišt trojúhelníkových nebo kontralatí</t>
  </si>
  <si>
    <t>-39173608</t>
  </si>
  <si>
    <t>"kontralatě 6×4 cm" 7,00*17*2*2</t>
  </si>
  <si>
    <t>210</t>
  </si>
  <si>
    <t>722822295</t>
  </si>
  <si>
    <t>"latě a kontralatě" 0,06*0,04*(1600,00+476,00)</t>
  </si>
  <si>
    <t>211</t>
  </si>
  <si>
    <t>60514106</t>
  </si>
  <si>
    <t>řezivo jehličnaté lať pevnostní třída S10-13 průřez 40x60mm</t>
  </si>
  <si>
    <t>535257588</t>
  </si>
  <si>
    <t>4,982*1,1 'Přepočtené koeficientem množství</t>
  </si>
  <si>
    <t>212</t>
  </si>
  <si>
    <t>762521108</t>
  </si>
  <si>
    <t>Položení podlah nehoblovaných na sraz z fošen hrubých</t>
  </si>
  <si>
    <t>1554388738</t>
  </si>
  <si>
    <t>"skladaba S 6" 30,50+33,50</t>
  </si>
  <si>
    <t>213</t>
  </si>
  <si>
    <t>762595001</t>
  </si>
  <si>
    <t>Spojovací prostředky podlah a podkladových konstrukcí hřebíky, vruty</t>
  </si>
  <si>
    <t>-18027998</t>
  </si>
  <si>
    <t>"skladaba S 6" (30,50+33,50)*0,04</t>
  </si>
  <si>
    <t>214</t>
  </si>
  <si>
    <t>60511135</t>
  </si>
  <si>
    <t>řezivo stavební fošny prismované středové š přes 220mm dl 2-5m</t>
  </si>
  <si>
    <t>-720389910</t>
  </si>
  <si>
    <t>2,56*1,1 'Přepočtené koeficientem množství</t>
  </si>
  <si>
    <t>215</t>
  </si>
  <si>
    <t>762381111</t>
  </si>
  <si>
    <t>Ukotvení komínu ke krovu do šikmé plochy nebo do hřebene</t>
  </si>
  <si>
    <t>-1399914894</t>
  </si>
  <si>
    <t>216</t>
  </si>
  <si>
    <t>998762102</t>
  </si>
  <si>
    <t>Přesun hmot pro konstrukce tesařské stanovený z hmotnosti přesunovaného materiálu vodorovná dopravní vzdálenost do 50 m v objektech výšky přes 6 do 12 m</t>
  </si>
  <si>
    <t>-858301462</t>
  </si>
  <si>
    <t>764</t>
  </si>
  <si>
    <t>Konstrukce klempířské</t>
  </si>
  <si>
    <t>217</t>
  </si>
  <si>
    <t>764212662</t>
  </si>
  <si>
    <t>Oplechování střešních prvků z pozinkovaného plechu s povrchovou úpravou okapu okapovým plechem střechy rovné rš 200 mm</t>
  </si>
  <si>
    <t>481403122</t>
  </si>
  <si>
    <t>okapnička pro odvod kondenzátu z mezistřešního prostoru</t>
  </si>
  <si>
    <t>(15,90+16,20)*2</t>
  </si>
  <si>
    <t>218</t>
  </si>
  <si>
    <t>764212664</t>
  </si>
  <si>
    <t>Oplechování střešních prvků z pozinkovaného plechu s povrchovou úpravou okapu okapovým plechem střechy rovné rš 330 mm</t>
  </si>
  <si>
    <t>-1350274797</t>
  </si>
  <si>
    <t>219</t>
  </si>
  <si>
    <t>764214604</t>
  </si>
  <si>
    <t>Oplechování horních ploch zdí a nadezdívek (atik) z pozinkovaného plechu s povrchovou úpravou mechanicky kotvené rš 330 mm</t>
  </si>
  <si>
    <t>-205646394</t>
  </si>
  <si>
    <t>"protipožární zídky - atiky" 6,80*2*2</t>
  </si>
  <si>
    <t>220</t>
  </si>
  <si>
    <t>764214605</t>
  </si>
  <si>
    <t>Oplechování horních ploch zdí a nadezdívek (atik) z pozinkovaného plechu s povrchovou úpravou mechanicky kotvené rš 400 mm</t>
  </si>
  <si>
    <t>-1434886033</t>
  </si>
  <si>
    <t>2,00*2</t>
  </si>
  <si>
    <t>221</t>
  </si>
  <si>
    <t>764223456</t>
  </si>
  <si>
    <t>Oplechování střešních prvků z hliníkového plechu sněhový zachytávač průbežný dvoutrubkový</t>
  </si>
  <si>
    <t>2128653440</t>
  </si>
  <si>
    <t>kotvení provedeno dle datailu "B"</t>
  </si>
  <si>
    <t>"na střeše S 1" 12,000</t>
  </si>
  <si>
    <t>222</t>
  </si>
  <si>
    <t>764311615</t>
  </si>
  <si>
    <t>Lemování zdí z pozinkovaného plechu s povrchovou úpravou boční nebo horní rovné, střech s krytinou skládanou mimo prejzovou rš do 400 mm</t>
  </si>
  <si>
    <t>1179074255</t>
  </si>
  <si>
    <t>223</t>
  </si>
  <si>
    <t>764314612</t>
  </si>
  <si>
    <t>Lemování prostupů z pozinkovaného plechu s povrchovou úpravou bez lišty, střech s krytinou skládanou nebo z plechu</t>
  </si>
  <si>
    <t>1968763862</t>
  </si>
  <si>
    <t>oplechování komínového tělesa</t>
  </si>
  <si>
    <t>(0,85+0,90+0,40*2)*2*0,40+(0,85+0,62)*2*1,50+0,85*0,65</t>
  </si>
  <si>
    <t>224</t>
  </si>
  <si>
    <t>764511602</t>
  </si>
  <si>
    <t>Žlab podokapní z pozinkovaného plechu s povrchovou úpravou včetně háků a čel půlkruhový rš 330 mm</t>
  </si>
  <si>
    <t>2063433812</t>
  </si>
  <si>
    <t>"302" 3,50+12,40+12,60</t>
  </si>
  <si>
    <t>225</t>
  </si>
  <si>
    <t>764511603</t>
  </si>
  <si>
    <t>Žlab podokapní z pozinkovaného plechu s povrchovou úpravou včetně háků a čel půlkruhový rš 400 mm</t>
  </si>
  <si>
    <t>-1863506836</t>
  </si>
  <si>
    <t>"301" 16,10*2+16,70*2</t>
  </si>
  <si>
    <t>226</t>
  </si>
  <si>
    <t>764511643</t>
  </si>
  <si>
    <t>Žlab podokapní z pozinkovaného plechu s povrchovou úpravou včetně háků a čel kotlík oválný (trychtýřový), rš žlabu/průměr svodu 330/125 mm</t>
  </si>
  <si>
    <t>1446260286</t>
  </si>
  <si>
    <t>227</t>
  </si>
  <si>
    <t>764511644</t>
  </si>
  <si>
    <t>Žlab podokapní z pozinkovaného plechu s povrchovou úpravou včetně háků a čel kotlík oválný (trychtýřový), rš žlabu/průměr svodu 400/125 mm</t>
  </si>
  <si>
    <t>-2120548852</t>
  </si>
  <si>
    <t>228</t>
  </si>
  <si>
    <t>764518623</t>
  </si>
  <si>
    <t>Svod z pozinkovaného plechu s upraveným povrchem včetně objímek, kolen a odskoků kruhový, průměru 125 mm</t>
  </si>
  <si>
    <t>1165213331</t>
  </si>
  <si>
    <t>"ozn.300A-G" 4,20+4,10+3,00+3,20+4,30+4,00+3,30+1,50*7</t>
  </si>
  <si>
    <t>229</t>
  </si>
  <si>
    <t>998764102</t>
  </si>
  <si>
    <t>Přesun hmot pro konstrukce klempířské stanovený z hmotnosti přesunovaného materiálu vodorovná dopravní vzdálenost do 50 m v objektech výšky přes 6 do 12 m</t>
  </si>
  <si>
    <t>1998859479</t>
  </si>
  <si>
    <t>765</t>
  </si>
  <si>
    <t>Krytina skládaná</t>
  </si>
  <si>
    <t>230</t>
  </si>
  <si>
    <t>765123013</t>
  </si>
  <si>
    <t>Krytina betonová drážková skládaná na sucho sklonu střechy do 30° z tašek s povrchovou úpravou se zvýšenou ochranou ( barva červenohnědá )</t>
  </si>
  <si>
    <t>-832926913</t>
  </si>
  <si>
    <t>231</t>
  </si>
  <si>
    <t>765123122</t>
  </si>
  <si>
    <t>Krytina betonová drážková skládaná na sucho sklonu střechy do 30° prvky okapové hrany větrací mřížka univerzální</t>
  </si>
  <si>
    <t>387237688</t>
  </si>
  <si>
    <t>(15,90+16,05)*2</t>
  </si>
  <si>
    <t>232</t>
  </si>
  <si>
    <t>765123313</t>
  </si>
  <si>
    <t>Krytina betonová drážková skládaná na sucho sklonu střechy do 30° hřeben provětrávaný z hřebenáčů s povrchovou úpravou se zvýšenou ochranou</t>
  </si>
  <si>
    <t>-485095951</t>
  </si>
  <si>
    <t>233</t>
  </si>
  <si>
    <t>59244346</t>
  </si>
  <si>
    <t xml:space="preserve">hřebenáč koncový betonová krytina  velmi hladká s povrchovou úpravou se zvýšenou ochranou</t>
  </si>
  <si>
    <t>645944845</t>
  </si>
  <si>
    <t>234</t>
  </si>
  <si>
    <t>765123712</t>
  </si>
  <si>
    <t>Krytina betonová drážková skládaná na sucho sklonu střechy do 30° lemování prostupů těsnicím pásem plochy jednotlivě přes 0,25 do 0,5 m2</t>
  </si>
  <si>
    <t>-1839416435</t>
  </si>
  <si>
    <t>"komín" 1</t>
  </si>
  <si>
    <t>"střešní výlez" 1</t>
  </si>
  <si>
    <t>"střešní okna" 8</t>
  </si>
  <si>
    <t>235</t>
  </si>
  <si>
    <t>765123912</t>
  </si>
  <si>
    <t>Krytina betonová drážková skládaná na sucho sklonu střechy do 30° Příplatek cenám za sklon přes 40° do 50°</t>
  </si>
  <si>
    <t>-1663411815</t>
  </si>
  <si>
    <t>236</t>
  </si>
  <si>
    <t>765125011</t>
  </si>
  <si>
    <t>Montáž střešních doplňků krytiny betonové speciálních tašek na sucho větracích, protisněhových, prosvětlovacích, hromosvodových, prostupových, nosných pro stoupací plošinu drážkových</t>
  </si>
  <si>
    <t>-1138843521</t>
  </si>
  <si>
    <t>237</t>
  </si>
  <si>
    <t>59244054</t>
  </si>
  <si>
    <t>taška betonová základní velmi hladká s povrchovou úpravou se zvýšenou ochranou</t>
  </si>
  <si>
    <t>947241131</t>
  </si>
  <si>
    <t>238</t>
  </si>
  <si>
    <t>-1272211376</t>
  </si>
  <si>
    <t>239</t>
  </si>
  <si>
    <t>59244057</t>
  </si>
  <si>
    <t>taška betonová větrací velmi hladká s povrchovou úpravou se zvýšenou ochranou</t>
  </si>
  <si>
    <t>1599626990</t>
  </si>
  <si>
    <t>240</t>
  </si>
  <si>
    <t>59244428</t>
  </si>
  <si>
    <t>taška betonová protisněhová velmi hladká s povrchovou úpravou se zvýšenou ochranou ( 4 ks/m2 = 442×4=1768 ks )</t>
  </si>
  <si>
    <t>-1437581179</t>
  </si>
  <si>
    <t>241</t>
  </si>
  <si>
    <t>59244410</t>
  </si>
  <si>
    <t>taška betonová nosná stoupací plošiny bez držáku velmi hladká s povrchovou úpravou se zvýšenou ochranou</t>
  </si>
  <si>
    <t>-1421725667</t>
  </si>
  <si>
    <t>242</t>
  </si>
  <si>
    <t>765125302</t>
  </si>
  <si>
    <t>Montáž střešních doplňků krytiny betonové střešního výlezu plochy jednotlivě přes 0,25 m2</t>
  </si>
  <si>
    <t>-1031868227</t>
  </si>
  <si>
    <t>243</t>
  </si>
  <si>
    <t>59244245</t>
  </si>
  <si>
    <t>okno střešní výstupní Al 450x730mm</t>
  </si>
  <si>
    <t>961574869</t>
  </si>
  <si>
    <t>244</t>
  </si>
  <si>
    <t>765125352</t>
  </si>
  <si>
    <t>Montáž střešních doplňků krytiny betonové stoupací plošiny délky přes 450 do 900 mm</t>
  </si>
  <si>
    <t>-736066569</t>
  </si>
  <si>
    <t>245</t>
  </si>
  <si>
    <t>59244027</t>
  </si>
  <si>
    <t>plošina stoupací kovová šíře 880x250mm</t>
  </si>
  <si>
    <t>1073735190</t>
  </si>
  <si>
    <t>246</t>
  </si>
  <si>
    <t>59244096</t>
  </si>
  <si>
    <t>držák stoupací plošiny</t>
  </si>
  <si>
    <t>-1359944158</t>
  </si>
  <si>
    <t>247</t>
  </si>
  <si>
    <t>765191011</t>
  </si>
  <si>
    <t>Montáž pojistné hydroizolační nebo parotěsné fólie kladené ve sklonu přes 20° volně na krokve</t>
  </si>
  <si>
    <t>2088869798</t>
  </si>
  <si>
    <t>248</t>
  </si>
  <si>
    <t>63150819</t>
  </si>
  <si>
    <t>fólie kontaktní difuzně propustná pro doplňkovou hydroizolační vrstvu, jednovrstvá mikrovláknitá s funkční vrstvou tl 220μm</t>
  </si>
  <si>
    <t>-1111078471</t>
  </si>
  <si>
    <t>441,812*1,1 'Přepočtené koeficientem množství</t>
  </si>
  <si>
    <t>249</t>
  </si>
  <si>
    <t>998765102</t>
  </si>
  <si>
    <t>Přesun hmot pro krytiny skládané stanovený z hmotnosti přesunovaného materiálu vodorovná dopravní vzdálenost do 50 m na objektech výšky přes 6 do 12 m</t>
  </si>
  <si>
    <t>1805485445</t>
  </si>
  <si>
    <t>766</t>
  </si>
  <si>
    <t>Konstrukce truhlářské</t>
  </si>
  <si>
    <t>250</t>
  </si>
  <si>
    <t>766671021</t>
  </si>
  <si>
    <t>Montáž střešních oken dřevěných nebo plastových kyvných, výklopných/kyvných s okenním rámem a lemováním, s plisovaným límcem, s napojením na krytinu do krytiny tvarované, rozměru 55 x 78 cm</t>
  </si>
  <si>
    <t>-873545591</t>
  </si>
  <si>
    <t>251</t>
  </si>
  <si>
    <t>61140820</t>
  </si>
  <si>
    <t>okno střešní dřevěné kyvné, izolační dvojsklo 55x78cm, Uw=1,4W/m2K Al oplechování</t>
  </si>
  <si>
    <t>-53232150</t>
  </si>
  <si>
    <t>252</t>
  </si>
  <si>
    <t>61124160</t>
  </si>
  <si>
    <t>lemování střešních oken 55x78cm</t>
  </si>
  <si>
    <t>1135337342</t>
  </si>
  <si>
    <t>253</t>
  </si>
  <si>
    <t>61124046</t>
  </si>
  <si>
    <t>zateplovací sada střešních oken rám 55x78cm</t>
  </si>
  <si>
    <t>sada</t>
  </si>
  <si>
    <t>-1054671451</t>
  </si>
  <si>
    <t>254</t>
  </si>
  <si>
    <t>61124230</t>
  </si>
  <si>
    <t>manžeta z parotěsné fólie pro střešní okno 55x78cm</t>
  </si>
  <si>
    <t>-1754237528</t>
  </si>
  <si>
    <t>255</t>
  </si>
  <si>
    <t>766231113</t>
  </si>
  <si>
    <t>Montáž poklopů pro výlez do půdního prostoru s vyřezáním otvoru a kompletizací</t>
  </si>
  <si>
    <t>842657847</t>
  </si>
  <si>
    <t>256</t>
  </si>
  <si>
    <t>611 R_101</t>
  </si>
  <si>
    <t>Dodávka - zateplený poklop z předepsanou požární odolností dle PBŘ pro výlez na půdu, rozměr130×110 cm ozn.22 na v.č.: 12</t>
  </si>
  <si>
    <t>898536650</t>
  </si>
  <si>
    <t>257</t>
  </si>
  <si>
    <t>766 R_001</t>
  </si>
  <si>
    <t>Úprava otvoru a doplnění konstrukce po osazení poklopů pro výlez do půdního prostoru ( bede upřesněno )</t>
  </si>
  <si>
    <t>-1899718250</t>
  </si>
  <si>
    <t>258</t>
  </si>
  <si>
    <t>766 R_002</t>
  </si>
  <si>
    <t>Vyřezání části podbíjení římsy pro zatažení zateplení do římsy, zpětné doplnění konstrukce, povrchová úprava</t>
  </si>
  <si>
    <t>-1745556293</t>
  </si>
  <si>
    <t>259</t>
  </si>
  <si>
    <t>998766102</t>
  </si>
  <si>
    <t>Přesun hmot pro konstrukce truhlářské stanovený z hmotnosti přesunovaného materiálu vodorovná dopravní vzdálenost do 50 m v objektech výšky přes 6 do 12 m</t>
  </si>
  <si>
    <t>-1006376003</t>
  </si>
  <si>
    <t>766 - 1</t>
  </si>
  <si>
    <t>Výplně otvorů z plastových profilů</t>
  </si>
  <si>
    <t>260</t>
  </si>
  <si>
    <t>766_1 R_001</t>
  </si>
  <si>
    <t xml:space="preserve">Montáž výplní otvorů z plastových profilů </t>
  </si>
  <si>
    <t>-792623991</t>
  </si>
  <si>
    <t>dle PSV ozn.50-69</t>
  </si>
  <si>
    <t>(2,15+0,80)*2+(1,55+1,60)*2+(2,15+1,60)*2*2+(1,20+1,50)*2</t>
  </si>
  <si>
    <t>(1,00+1,50)*2+(1,60+1,00)*2*2+(1,55+1,65)*2+(1,25+1,65)*2</t>
  </si>
  <si>
    <t>(1,20+1,65)*2+(1,15+1,25)*2+(1,65+1,75)*2*2+(2,20+1,75)*2*2</t>
  </si>
  <si>
    <t>(1,00+2,10)*2*2+(1,00+2,10)*2+(1,80+1,50)*2+(2,10+1,50)*2*3</t>
  </si>
  <si>
    <t>(0,90+2,30)*2+(0,60+0,95)*2*2+(1,50+2,30)*2+(0,90+2,30)*2</t>
  </si>
  <si>
    <t>261</t>
  </si>
  <si>
    <t>611 R_001</t>
  </si>
  <si>
    <t>Dodávka - výplně otvorů z plastových profilů - okna; barva bílá/bílá RAL9010; Un=0,9 W/m2K - parametry dle PSV; bude upřesněno cenovou nabídkou specializované firmy ( podrobná specifikace dle ozn.50-69 )</t>
  </si>
  <si>
    <t>celkem</t>
  </si>
  <si>
    <t>1228416822</t>
  </si>
  <si>
    <t>50 - 215×80 OS 2 křídl. - 1 ks</t>
  </si>
  <si>
    <t>51 - 155×160 OS 2 křídl. - 1 ks</t>
  </si>
  <si>
    <t>52 - 215×160 OS 2 křídl. - 2 ks</t>
  </si>
  <si>
    <t>53 - 120×150 OS 1 křídl. - 1 ks</t>
  </si>
  <si>
    <t>54 - 100×150 OS 1 křídl. - 1 ks</t>
  </si>
  <si>
    <t>55 - 160×100 OS 1 křídl. - 2 ks</t>
  </si>
  <si>
    <t>56 - 155×165 OS 2 křídl. - 1 ks</t>
  </si>
  <si>
    <t>57 - 125×165 OS 2 křídl. - 1 ks</t>
  </si>
  <si>
    <t>58 - 120×165 OS 2 křídl. - 1 ks</t>
  </si>
  <si>
    <t>59 - 115×125 OS 1 křídl. - 1 ks</t>
  </si>
  <si>
    <t>60 - 165×175 FIX 2 křídl. - 2 ks</t>
  </si>
  <si>
    <t>61 - 220×175 FIX+OS+FIX 3 křídl. - 2 ks</t>
  </si>
  <si>
    <t>62 - 100×210/80×197 dveře s rámem a plnou výplní Un=1,2 W/(M2.K) - 2 ks</t>
  </si>
  <si>
    <t>63 - 100×210/80×197 dveře s rámem a zasklením Un=1,2 W/(M2.K) - 1 ks</t>
  </si>
  <si>
    <t>64 - 180×150 OS 2 křídl. - 1 ks</t>
  </si>
  <si>
    <t>65 - 210×150 OS 2 křídl. - 3 ks</t>
  </si>
  <si>
    <t>66 - 90×230 OS 1 křídl. - 1 ks</t>
  </si>
  <si>
    <t>67 - 60×95 OS 1 křídl. - 2 ks</t>
  </si>
  <si>
    <t>68 - 150×230 FIX 2 křídl. - 1 ks</t>
  </si>
  <si>
    <t>69 - 90×230 OS 1 křídl. - 1 ks</t>
  </si>
  <si>
    <t>262</t>
  </si>
  <si>
    <t>766_1 R_002</t>
  </si>
  <si>
    <t>Montáž a dodávka - systém certifikovaný parotěsný a paropropustný systém pro montážní spáru</t>
  </si>
  <si>
    <t>-591315694</t>
  </si>
  <si>
    <t>(2,15+0,80*2)*1+(1,55+1,60*2)*1+(2,15+1,60*2)*2+(1,20+1,50*2)*1</t>
  </si>
  <si>
    <t>(1,00+1,50*2)*1+(1,60+1,00*2)*2+(1,55+1,65*2)*1+(1,25+1,65*2)*1</t>
  </si>
  <si>
    <t>(1,20+1,65*2)*1+(1,15+1,25*2)*1+(1,65+1,75*2)*2+(2,20+1,75*2)*2</t>
  </si>
  <si>
    <t>(1,00+2,10*2)*2+(1,00+2,10*2)*1+(1,80+1,50*2)*1+(2,10+1,50*2)*3</t>
  </si>
  <si>
    <t>(0,90+2,30*2)*1+(0,60+0,95*2)*2+(1,50+2,30*2)*1+(0,90+2,30*2)*1</t>
  </si>
  <si>
    <t>263</t>
  </si>
  <si>
    <t>766694111</t>
  </si>
  <si>
    <t>Montáž ostatních truhlářských konstrukcí parapetních desek dřevěných nebo plastových šířky do 300 mm</t>
  </si>
  <si>
    <t>-1728701925</t>
  </si>
  <si>
    <t>"šířka 250 mm" 1,20+1,70*2+2,25*2+1,70+0,95</t>
  </si>
  <si>
    <t>"šířka 300 mm" 1,60+1,85+2,15*3</t>
  </si>
  <si>
    <t>264</t>
  </si>
  <si>
    <t>61144401</t>
  </si>
  <si>
    <t>parapet plastový vnitřní komůrkový tl 20mm š 250mm</t>
  </si>
  <si>
    <t>-1427181923</t>
  </si>
  <si>
    <t>11,75*1,05 'Přepočtené koeficientem množství</t>
  </si>
  <si>
    <t>265</t>
  </si>
  <si>
    <t>61144402</t>
  </si>
  <si>
    <t>parapet plastový vnitřní komůrkový tl 20mm š 300mm</t>
  </si>
  <si>
    <t>-1240017306</t>
  </si>
  <si>
    <t>9,9*1,05 'Přepočtené koeficientem množství</t>
  </si>
  <si>
    <t>266</t>
  </si>
  <si>
    <t>61144019</t>
  </si>
  <si>
    <t>koncovka k parapetu plastovému vnitřnímu 1 pár</t>
  </si>
  <si>
    <t>-880741065</t>
  </si>
  <si>
    <t>267</t>
  </si>
  <si>
    <t>766694121</t>
  </si>
  <si>
    <t>Montáž ostatních truhlářských konstrukcí parapetních desek dřevěných nebo plastových šířky přes 300 mm</t>
  </si>
  <si>
    <t>-967596256</t>
  </si>
  <si>
    <t>"šířka 350" 1,25*1</t>
  </si>
  <si>
    <t>"šířka 400" 2,20*3+1,25+1,05+0,65*2+1,65*2+1,60+1,30+0,95</t>
  </si>
  <si>
    <t>268</t>
  </si>
  <si>
    <t>61144403</t>
  </si>
  <si>
    <t>parapet plastový vnitřní komůrkový tl 20mm š 350mm</t>
  </si>
  <si>
    <t>-1360002284</t>
  </si>
  <si>
    <t>1,25*1,05 'Přepočtené koeficientem množství</t>
  </si>
  <si>
    <t>269</t>
  </si>
  <si>
    <t>61144404</t>
  </si>
  <si>
    <t>parapet plastový vnitřní komůrkový tl 20mm š 400mm</t>
  </si>
  <si>
    <t>-1565282522</t>
  </si>
  <si>
    <t>17,35*1,05 'Přepočtené koeficientem množství</t>
  </si>
  <si>
    <t>270</t>
  </si>
  <si>
    <t>1505570680</t>
  </si>
  <si>
    <t>271</t>
  </si>
  <si>
    <t>998766202</t>
  </si>
  <si>
    <t>Přesun hmot pro konstrukce truhlářské stanovený procentní sazbou (%) z ceny vodorovná dopravní vzdálenost do 50 m v objektech výšky přes 6 do 12 m</t>
  </si>
  <si>
    <t>%</t>
  </si>
  <si>
    <t>-47427072</t>
  </si>
  <si>
    <t>767</t>
  </si>
  <si>
    <t>Konstrukce zámečnické</t>
  </si>
  <si>
    <t>272</t>
  </si>
  <si>
    <t>767995114</t>
  </si>
  <si>
    <t>Montáž ostatních atypických zámečnických konstrukcí hmotnosti přes 20 do 50 kg</t>
  </si>
  <si>
    <t>1107077454</t>
  </si>
  <si>
    <t>L 100×100×6 - dorazy vrat</t>
  </si>
  <si>
    <t>"vrata 320" (3,20*9,26+0,20*7*1,57)*5</t>
  </si>
  <si>
    <t>273</t>
  </si>
  <si>
    <t>553 R_001</t>
  </si>
  <si>
    <t>Dodávka - zámečnický výrobek, povrchová úprava žárový pozink ( L 100×100×6 dl.3,50 m + kotvy 40×5....200 - 7 ks )</t>
  </si>
  <si>
    <t>962879654</t>
  </si>
  <si>
    <t>274</t>
  </si>
  <si>
    <t>767 R_001</t>
  </si>
  <si>
    <t>Montáž a dodávka - zábradlí francouzského okna - materiál nerez dl.1,00 m ( provedeno dle platných ČSN ) cena obsahuje dílenskou dokumentaci</t>
  </si>
  <si>
    <t>-514447026</t>
  </si>
  <si>
    <t>275</t>
  </si>
  <si>
    <t>767 R_002</t>
  </si>
  <si>
    <t>Montáž a dodávka - zábradlí na terase - materiál nerez dl.12,30+2×2,10 m; výška 1,00 m; kotvení ( provedeno dle platných ČSN ) cena obsahuje dílenskou dokumentaci</t>
  </si>
  <si>
    <t>539371730</t>
  </si>
  <si>
    <t>276</t>
  </si>
  <si>
    <t>998767102</t>
  </si>
  <si>
    <t>Přesun hmot pro zámečnické konstrukce stanovený z hmotnosti přesunovaného materiálu vodorovná dopravní vzdálenost do 50 m v objektech výšky přes 6 do 12 m</t>
  </si>
  <si>
    <t>-1536689937</t>
  </si>
  <si>
    <t>767 - 1</t>
  </si>
  <si>
    <t>Výplně otvorů z hliníkových profilů</t>
  </si>
  <si>
    <t>277</t>
  </si>
  <si>
    <t>767_1 R_001</t>
  </si>
  <si>
    <t>Montáž a dodávka - hliníková stěna s dveřmi rozměr 185×280/80×197 cm z dveřních profilů ( např.ADS 90.SI ) nadsvětlík a 2 boční světlíky; Un=1,2 W/(M.K) izolační 2sklo průsvitné pískované, bezp.sklo IN.a EX.; kování nerez pro Al dveře, klika/koule, zámek bezp.vložkový; elektrický otevírač 12 Vss; samozavírač; barva RAL9010 bílá ( podrobná specifikace dle PSV ozn.80 )</t>
  </si>
  <si>
    <t>-1084900330</t>
  </si>
  <si>
    <t>278</t>
  </si>
  <si>
    <t>767_1 R_002</t>
  </si>
  <si>
    <t>Montáž a dodávka - skládací hliníková vrata 1+2 křídla vč.dveří; rozměr 320×310 cm; rám z Jäcklů 60×40×3 mm žárový pozink ( podrobná specifikace vrat dle PSV ozn. 100 )</t>
  </si>
  <si>
    <t>119552330</t>
  </si>
  <si>
    <t>279</t>
  </si>
  <si>
    <t>767_1 R_003</t>
  </si>
  <si>
    <t>Montáž a dodávka - skládací hliníková vrata 1+2 křídla vč.dveří; rozměr 320×280 cm; rám z Jäcklů 60×40×3 mm žárový pozink ( podrobná specifikace vrat dle PSV ozn. 101 )</t>
  </si>
  <si>
    <t>-813808524</t>
  </si>
  <si>
    <t>280</t>
  </si>
  <si>
    <t>998767202</t>
  </si>
  <si>
    <t>Přesun hmot pro zámečnické konstrukce stanovený procentní sazbou (%) z ceny vodorovná dopravní vzdálenost do 50 m v objektech výšky přes 6 do 12 m</t>
  </si>
  <si>
    <t>1441924860</t>
  </si>
  <si>
    <t>781</t>
  </si>
  <si>
    <t>Dokončovací práce - obklady</t>
  </si>
  <si>
    <t>281</t>
  </si>
  <si>
    <t>781 R_001</t>
  </si>
  <si>
    <t>Montáž a dodávka - obklad z keramických obkladaček do tmelu - obklad ostění, parapetu, doplnění kolem výplní otvorů</t>
  </si>
  <si>
    <t>373485672</t>
  </si>
  <si>
    <t>"č.m.: 209,211" (0,20*(0,60+0,50*2)+1,00*1,00-0,60*0,50)*2</t>
  </si>
  <si>
    <t>282</t>
  </si>
  <si>
    <t>781121011</t>
  </si>
  <si>
    <t>Příprava podkladu před provedením obkladu nátěr penetrační na stěnu</t>
  </si>
  <si>
    <t>390545077</t>
  </si>
  <si>
    <t>283</t>
  </si>
  <si>
    <t>781151014</t>
  </si>
  <si>
    <t>Příprava podkladu před provedením obkladu lokální vyrovnání podkladu stěrkou, tloušťky do 3 mm, plochy přes 0,5 do 1,0 m2</t>
  </si>
  <si>
    <t>2006581983</t>
  </si>
  <si>
    <t>284</t>
  </si>
  <si>
    <t>998781102</t>
  </si>
  <si>
    <t>Přesun hmot pro obklady keramické stanovený z hmotnosti přesunovaného materiálu vodorovná dopravní vzdálenost do 50 m v objektech výšky přes 6 do 12 m</t>
  </si>
  <si>
    <t>496037676</t>
  </si>
  <si>
    <t>783</t>
  </si>
  <si>
    <t>Dokončovací práce - nátěry</t>
  </si>
  <si>
    <t>285</t>
  </si>
  <si>
    <t>783201201</t>
  </si>
  <si>
    <t>Příprava podkladu tesařských konstrukcí před provedením nátěru - částečné obroušení, očištění</t>
  </si>
  <si>
    <t>57261901</t>
  </si>
  <si>
    <t>"profil 12×14 - 80% celkových délek" (0,12+0,14)*2*(6,60*64+5,50*20)*0,80</t>
  </si>
  <si>
    <t>"profil 15×15 - 80% celkových délek" 0,15*4*(15,75+16,05)*2*0,80</t>
  </si>
  <si>
    <t>"profil 16×18 - 80% celkových délek" (0,16+0,18)*2*(15,75+16,05)*2*0,80</t>
  </si>
  <si>
    <t>"profil 20×24 - 80% celkových délek" (0,20+0,24)*2*9,00*4*2*0,80</t>
  </si>
  <si>
    <t>286</t>
  </si>
  <si>
    <t>-1887310487</t>
  </si>
  <si>
    <t>"latě a kontralatě 6×4" (0,06+0,04)*2*(1600,00+476,00)</t>
  </si>
  <si>
    <t>"fošny - pochůzí lávka" (0,20+0,04)*2*(30,50+33,50)*1/0,20</t>
  </si>
  <si>
    <t>vyměňované profily v krovu</t>
  </si>
  <si>
    <t>"profil 12×14 - 20% celkových délek" (0,12+0,14)*2*(6,60*64+5,50*20)*0,20</t>
  </si>
  <si>
    <t>"profil 15×15 - 20% celkových délek" 0,15*4*(15,75+16,05)*2*0,20</t>
  </si>
  <si>
    <t>"profil 16×18 - 20% celkových délek" (0,16+0,18)*2*(15,75+16,05)*2*0,20</t>
  </si>
  <si>
    <t>"profil 20×24 - 20% celkových délek" (0,20+0,24)*2*9,00*4*2*0,20</t>
  </si>
  <si>
    <t>287</t>
  </si>
  <si>
    <t>783213121</t>
  </si>
  <si>
    <t>Preventivní napouštěcí nátěr tesařských prvků proti dřevokazným houbám, hmyzu a plísním zabudovaných do konstrukce dvojnásobný syntetický</t>
  </si>
  <si>
    <t>-25631122</t>
  </si>
  <si>
    <t>784</t>
  </si>
  <si>
    <t>Dokončovací práce - malby a tapety</t>
  </si>
  <si>
    <t>288</t>
  </si>
  <si>
    <t>619991011</t>
  </si>
  <si>
    <t>Zakrytí vnitřních ploch před znečištěním včetně pozdějšího odkrytí konstrukcí a prvků obalením fólií a přelepením páskou</t>
  </si>
  <si>
    <t>454269820</t>
  </si>
  <si>
    <t>keramické obklady</t>
  </si>
  <si>
    <t>"108,109,110" (1,20+0,90+1,60*2+2,20+1,45)*2*2,00</t>
  </si>
  <si>
    <t>"113,114" (1,00+2,05+3,80+2,05+0,90*2)*2*2,00</t>
  </si>
  <si>
    <t>"207" (2,25+1,80)*2*2,00</t>
  </si>
  <si>
    <t>"208-212" (0,80+1,50+1,57*2+0,80*2+1,30+1,60+1,07+1,40)*2*2,00</t>
  </si>
  <si>
    <t>"204" (2,40+0,70*2)*0,80</t>
  </si>
  <si>
    <t>289</t>
  </si>
  <si>
    <t>784171111</t>
  </si>
  <si>
    <t>Zakrytí nemalovaných ploch (materiál ve specifikaci) včetně pozdějšího odkrytí svislých ploch např. stěn, oken, dveří v místnostech výšky do 3,80</t>
  </si>
  <si>
    <t>-1032293383</t>
  </si>
  <si>
    <t>okna a vstupní dveře a vjezdová vrata</t>
  </si>
  <si>
    <t>1,60*1,00*2+1,55*1,65+1,00*2,10*3+1,25*1,65+1,20*1,65+1,15*1,25+1,65*1,75*2+2,20*1,75*2+1,85*2,80+0,70*0,60*2*2</t>
  </si>
  <si>
    <t>1,00*1,60+1,20*1,50+2,15*1,60*2+2,15*0,80+1,55*1,60+3,20*,280+3,20*3,10*4</t>
  </si>
  <si>
    <t>vnitřní parapety</t>
  </si>
  <si>
    <t>(1,60*2+1,55+1,25+1,20+1,00+1,20+2,15*3)*0,60</t>
  </si>
  <si>
    <t>(1,15+1,65*2+2,20*2+1,55)*0,30</t>
  </si>
  <si>
    <t>(0,60*2+1,50+0,90+2,10*3+1,80)*0,30</t>
  </si>
  <si>
    <t>vnitřní dveře</t>
  </si>
  <si>
    <t>1,00*2,00*(11+9)*2+1,25*2,00*2</t>
  </si>
  <si>
    <t>290</t>
  </si>
  <si>
    <t>58124844</t>
  </si>
  <si>
    <t>fólie pro malířské potřeby zakrývací tl 25µ 4x5m</t>
  </si>
  <si>
    <t>-1866017655</t>
  </si>
  <si>
    <t>160,643*1,1 'Přepočtené koeficientem množství</t>
  </si>
  <si>
    <t>291</t>
  </si>
  <si>
    <t>784211101</t>
  </si>
  <si>
    <t>Malby z malířských směsí otěruvzdorných za mokra dvojnásobné, bílé za mokra otěruvzdorné výborně v místnostech výšky do 3,80 m</t>
  </si>
  <si>
    <t>-822653849</t>
  </si>
  <si>
    <t>dle poznámky na v.č.: 11 - malby v celém objektu</t>
  </si>
  <si>
    <t>stropy - nocležna</t>
  </si>
  <si>
    <t>2,45*2,15-1,35*0,30+4,90*2,15+2,35*2,25+3,10*0,10+3,55*3,30+1,20*3,35</t>
  </si>
  <si>
    <t>stěny - nocležna</t>
  </si>
  <si>
    <t>(2,45+2,15+4,90+4,50+0,10+3,55+3,30+1,20+3,35)*2*3,20</t>
  </si>
  <si>
    <t>stropy - administrativa</t>
  </si>
  <si>
    <t>3,45*3,10+1,50*2,80+2,35*1,20+1,20*3,10+2,20*2,80+3,20*1,30+(1,00+3,80)*2,05+6,45*3,45+1,70+2,35*0,60</t>
  </si>
  <si>
    <t>11,00*2,05-3,30*0,20+2,50*2,15</t>
  </si>
  <si>
    <t>stěny - administrativa</t>
  </si>
  <si>
    <t>(3,45+3,10+4,00+2,80+3,55+3,10+8,15+3,45+0,10+3,20+1,30)*2*2,80</t>
  </si>
  <si>
    <t>(11,00+2,05)*2*2,85+(2,50+2,15)*2*2,80</t>
  </si>
  <si>
    <t>((2,20+2,80)*2+1,00+3,80+2,05*3)*(2,80-2,00)</t>
  </si>
  <si>
    <t>5,70*2,85+3,85*3,70+(2,52+5,40)*2,40+(2,65+5,40)*1,20+3,60*1,25+1,20*2,05+2,25*1,80</t>
  </si>
  <si>
    <t>0,80*1,50+1,57*0,80+1,57*0,80+1,30*1,25+1,07*1,05</t>
  </si>
  <si>
    <t>(5,70+2,85+3,85+3,70+2,52+5,40+2,40*2+2,62+5,40+1,20*2)*2*2,70-1,20*2,525+0,35*(3,30+2,40*2)</t>
  </si>
  <si>
    <t>(3,60+3,30)*2*2,70-1,20*2,525</t>
  </si>
  <si>
    <t>(0,80+1,50+1,57*2+0,80*2+1,30+1,25+1,07+1,05)*(2,70-2,00)</t>
  </si>
  <si>
    <t>292</t>
  </si>
  <si>
    <t>784111001</t>
  </si>
  <si>
    <t>Oprášení (ometení) podkladu v místnostech výšky do 3,80 m</t>
  </si>
  <si>
    <t>795514625</t>
  </si>
  <si>
    <t>786</t>
  </si>
  <si>
    <t>Dokončovací práce - čalounické úpravy</t>
  </si>
  <si>
    <t>293</t>
  </si>
  <si>
    <t>786626121</t>
  </si>
  <si>
    <t>Montáž zastiňujících žaluzií lamelových vnitřních nebo do oken dvojitých kovových</t>
  </si>
  <si>
    <t>-305854415</t>
  </si>
  <si>
    <t>ozn.50-54,58-61,64-66,69</t>
  </si>
  <si>
    <t>2,15*0,80+1,55*1,60+2,15*1,60*2+1,20*1,50+1,00*1,50</t>
  </si>
  <si>
    <t>1,20*1,65+1,15*1,25+1,65*1,75*2+2,20*1,75*2</t>
  </si>
  <si>
    <t>1,80*1,50+2,10*1,50*3+0,90*2,30+0,90*2,30</t>
  </si>
  <si>
    <t>294</t>
  </si>
  <si>
    <t>611 R_201</t>
  </si>
  <si>
    <t xml:space="preserve">žaluzie vnitřní lamelová manuálně ovládaná  barva bílá ( cena obsahuje veškerý montážní materiál )</t>
  </si>
  <si>
    <t>-988073196</t>
  </si>
  <si>
    <t>47,563*1,05 'Přepočtené koeficientem množství</t>
  </si>
  <si>
    <t>295</t>
  </si>
  <si>
    <t>998786202</t>
  </si>
  <si>
    <t>Přesun hmot pro stínění a čalounické úpravy stanovený procentní sazbou (%) z ceny vodorovná dopravní vzdálenost do 50 m v objektech výšky přes 6 do 12 m</t>
  </si>
  <si>
    <t>1325559261</t>
  </si>
  <si>
    <t>Soupis:</t>
  </si>
  <si>
    <t>01 - ústřední vytápění</t>
  </si>
  <si>
    <t>Ing.Jiří Jánský</t>
  </si>
  <si>
    <t xml:space="preserve">D1 - INFORMATIVNÍ ROZPOČET  D1.4a VYTÁPĚNÍ</t>
  </si>
  <si>
    <t xml:space="preserve">    D2 - Vytápění - strojní část</t>
  </si>
  <si>
    <t xml:space="preserve">      D3 - PŘÍSLUŠENSTVÍ ODVODU SPALIN</t>
  </si>
  <si>
    <t xml:space="preserve">      D4 - potrubí z trubek ocelových v kotelnách a strojovnách</t>
  </si>
  <si>
    <t xml:space="preserve">      D5 - ARMATURY</t>
  </si>
  <si>
    <t xml:space="preserve">      D6 - FILTR ZÁVITOVÝ</t>
  </si>
  <si>
    <t xml:space="preserve">    D7 - IZOLACE TEPELNÉ</t>
  </si>
  <si>
    <t xml:space="preserve">      D8 - IZOLACE TEPELNÉ Z MINERÁLNÍCH POUZDER S AL POLEPEM</t>
  </si>
  <si>
    <t xml:space="preserve">    D9 - NÁTĚRY</t>
  </si>
  <si>
    <t xml:space="preserve">    D10 - DEMONTÁŽE</t>
  </si>
  <si>
    <t xml:space="preserve">    D11 - HODINOVÉ SAZBY:</t>
  </si>
  <si>
    <t>D1</t>
  </si>
  <si>
    <t xml:space="preserve">INFORMATIVNÍ ROZPOČET  D1.4a VYTÁPĚNÍ</t>
  </si>
  <si>
    <t>D2</t>
  </si>
  <si>
    <t>Vytápění - strojní část</t>
  </si>
  <si>
    <t>Pol6</t>
  </si>
  <si>
    <t>TEPLOVODNÍ PLYNOVÝ KONDENZAČNÍ KOTEL S OHŘEM TV V 40 L ZÁSOBNÍKU S VÝKONEM 3,3-33 Kw po ohřev tv, 3,3-24 Kw pro vytápění, zemní plyn 2 kPa, odvod spalin do společného kouřovodu s plastovou vložkou a přívodem spalovacího vzduchu samostatným přívodem</t>
  </si>
  <si>
    <t>KS</t>
  </si>
  <si>
    <t>Pol7</t>
  </si>
  <si>
    <t>sada děleného odkouření</t>
  </si>
  <si>
    <t>ks</t>
  </si>
  <si>
    <t>Pol8</t>
  </si>
  <si>
    <t>expanzní nádova TV- 2 l</t>
  </si>
  <si>
    <t>Pol9</t>
  </si>
  <si>
    <t>TEPLOVODNÍ PLYNOVÝ KONDENZAČNÍ KOTEL S VÝKONEM 2,4-24 kW, zemní plyn 2 kPa, odvod spalin do společného plastové kouřovodu a přívodem spalovacího vzduchu samostatným přívodem</t>
  </si>
  <si>
    <t>Pol10</t>
  </si>
  <si>
    <t>regulace - interfrace OCI 345</t>
  </si>
  <si>
    <t>Pol11</t>
  </si>
  <si>
    <t>AVS 75.391 VČETNĚ ČIDLA</t>
  </si>
  <si>
    <t>Pol12</t>
  </si>
  <si>
    <t>VNĚJŠÍ SONDA QAC34</t>
  </si>
  <si>
    <t>Pol13</t>
  </si>
  <si>
    <t>PROSTOROVÝ REGULÁTOR PRO TOPNÉ OKRUHY</t>
  </si>
  <si>
    <t>D3</t>
  </si>
  <si>
    <t>PŘÍSLUŠENSTVÍ ODVODU SPALIN</t>
  </si>
  <si>
    <t>Pol14</t>
  </si>
  <si>
    <t>kaskádový paket OFFSETpro dva kotle 125/80</t>
  </si>
  <si>
    <t>Pol15</t>
  </si>
  <si>
    <t>zpětná klapka d 80</t>
  </si>
  <si>
    <t>Pol16</t>
  </si>
  <si>
    <t>trubka PPh 80-délka 0,5 m</t>
  </si>
  <si>
    <t>Pol17</t>
  </si>
  <si>
    <t>trubka PPh 125-délka 1 m</t>
  </si>
  <si>
    <t>Pol18</t>
  </si>
  <si>
    <t>trubka PPh 125-délka 2 m</t>
  </si>
  <si>
    <t>Pol19</t>
  </si>
  <si>
    <t>patní koleno 125</t>
  </si>
  <si>
    <t>Pol20</t>
  </si>
  <si>
    <t>dilatační objímka</t>
  </si>
  <si>
    <t>bal</t>
  </si>
  <si>
    <t>Pol21</t>
  </si>
  <si>
    <t>kompletní plastová hlavice s odolnotí proti UV záření DN 125</t>
  </si>
  <si>
    <t>Pol22</t>
  </si>
  <si>
    <t>MONTÁŽ KOTLŮ a kouřovodu</t>
  </si>
  <si>
    <t>732331621</t>
  </si>
  <si>
    <t>tlaková expanzní nádoba 200 l, tlaková únosnost nad 3 bar, plnící tlak 0,5 bar</t>
  </si>
  <si>
    <t>732331778</t>
  </si>
  <si>
    <t>revizní armatura tlakoví nádoby 1"</t>
  </si>
  <si>
    <t>731341130</t>
  </si>
  <si>
    <t>hadIce plnící a vypouštěcí 16/23</t>
  </si>
  <si>
    <t>Pol23</t>
  </si>
  <si>
    <t>ČERPADLOVÁ SESTAVA SVOU SMĚŠOVACÍCH TOPNÝCH OKRUHŮ, DO VÝKONU 25 Kw, včetně oběhového čerpadla, směšovacího ventilu kvs=2,9 a pohonem 230V, včetně regulace a společného rozdělovače a sběrače</t>
  </si>
  <si>
    <t>D4</t>
  </si>
  <si>
    <t>potrubí z trubek ocelových v kotelnách a strojovnách</t>
  </si>
  <si>
    <t>733111115</t>
  </si>
  <si>
    <t>potrubí z trubek ocelových v kotelnách a strojovnách - dn 25</t>
  </si>
  <si>
    <t>733121218</t>
  </si>
  <si>
    <t>potrubí z trubek ocelových v kotelnách a strojovnách - 57/2,9</t>
  </si>
  <si>
    <t>733124118</t>
  </si>
  <si>
    <t>přechod 50/25</t>
  </si>
  <si>
    <t>733190108</t>
  </si>
  <si>
    <t>TLAKOVÉ ZKOUŠKY POTRUBÍ</t>
  </si>
  <si>
    <t>D5</t>
  </si>
  <si>
    <t>ARMATURY</t>
  </si>
  <si>
    <t>734291123</t>
  </si>
  <si>
    <t>KOHOUTY PLNÍCÍ A VYPOUŠTĚCÍ G 1/2"</t>
  </si>
  <si>
    <t>734242414</t>
  </si>
  <si>
    <t>ZPĚTNÁ KLAPKA G 1"</t>
  </si>
  <si>
    <t>734292715</t>
  </si>
  <si>
    <t>KULOVÝ KOHOUT G 1"</t>
  </si>
  <si>
    <t>734292719</t>
  </si>
  <si>
    <t>KULOVÝ KOHOUT G 2"</t>
  </si>
  <si>
    <t>D6</t>
  </si>
  <si>
    <t>FILTR ZÁVITOVÝ</t>
  </si>
  <si>
    <t>734291247</t>
  </si>
  <si>
    <t>G 2"</t>
  </si>
  <si>
    <t>Pol24</t>
  </si>
  <si>
    <t>PŘESUN HMOT</t>
  </si>
  <si>
    <t>D7</t>
  </si>
  <si>
    <t>IZOLACE TEPELNÉ</t>
  </si>
  <si>
    <t>D8</t>
  </si>
  <si>
    <t>IZOLACE TEPELNÉ Z MINERÁLNÍCH POUZDER S AL POLEPEM</t>
  </si>
  <si>
    <t>Pol25</t>
  </si>
  <si>
    <t>D 28/30</t>
  </si>
  <si>
    <t>Pol26</t>
  </si>
  <si>
    <t>d 60/50</t>
  </si>
  <si>
    <t>Pol27</t>
  </si>
  <si>
    <t>MONTÁŽNÍ PÁSKA</t>
  </si>
  <si>
    <t>Pol28</t>
  </si>
  <si>
    <t>MONTÁŽ TEPELNÉ IZOLACE</t>
  </si>
  <si>
    <t>D9</t>
  </si>
  <si>
    <t>NÁTĚRY</t>
  </si>
  <si>
    <t>Pol29</t>
  </si>
  <si>
    <t>potrubí do dn 50</t>
  </si>
  <si>
    <t>Pol30</t>
  </si>
  <si>
    <t>D10</t>
  </si>
  <si>
    <t>DEMONTÁŽE</t>
  </si>
  <si>
    <t>731200826</t>
  </si>
  <si>
    <t>DEMONTÁŽ KOTLŮ OCELOVÝCH O VÝKONU 40-90 K</t>
  </si>
  <si>
    <t>733110806</t>
  </si>
  <si>
    <t>DEMONTÁŽ POTRUBÍ DO DN 32</t>
  </si>
  <si>
    <t>733120826</t>
  </si>
  <si>
    <t>DEMONTÁŽ POTRUBÍ PŘES DN 32 DO DN 89</t>
  </si>
  <si>
    <t>732420812</t>
  </si>
  <si>
    <t>DEMONTÁŽ ČERPADEL DO DN 40</t>
  </si>
  <si>
    <t>Pol31</t>
  </si>
  <si>
    <t>DEMONTÁŽ OHŘÍVAČŮ PLYNOVÝCH Q7-40 NORS/E</t>
  </si>
  <si>
    <t>D11</t>
  </si>
  <si>
    <t>HODINOVÉ SAZBY:</t>
  </si>
  <si>
    <t>Pol32</t>
  </si>
  <si>
    <t>ZAREGULOVÁNÍ, OŽIVENÍ A ZAŠKOLENÍ OBSLUHY ZDROJE TEPLA</t>
  </si>
  <si>
    <t>HOD</t>
  </si>
  <si>
    <t>Pol33</t>
  </si>
  <si>
    <t>DOKUMENTACE SKUTEČNÉHO PROVEDENÍ</t>
  </si>
  <si>
    <t>Pol34</t>
  </si>
  <si>
    <t>NAPUŠTĚNÍ SYSTÉMU, ODVZDUŠNĚNÍ</t>
  </si>
  <si>
    <t>Pol35</t>
  </si>
  <si>
    <t>PROPLACH TLAKOVOU VODOU</t>
  </si>
  <si>
    <t>Pol36</t>
  </si>
  <si>
    <t>TOPNÁ ZKOUŠKA</t>
  </si>
  <si>
    <t>Pol37</t>
  </si>
  <si>
    <t>OSTATNÍ PRÁCE / STAVEBNÍ VÝPOMOC/</t>
  </si>
  <si>
    <t>Pol38</t>
  </si>
  <si>
    <t>NESPECIFIKOVANÉ DEMONTÁŽE</t>
  </si>
  <si>
    <t>Pol39</t>
  </si>
  <si>
    <t>NOSNÉ KONSTRUKCE</t>
  </si>
  <si>
    <t>Pol40</t>
  </si>
  <si>
    <t>NAPOJENÍ NA ROZVODY STUDENÉ A TEPOLÉ VODY</t>
  </si>
  <si>
    <t>SB</t>
  </si>
  <si>
    <t>Pol41</t>
  </si>
  <si>
    <t>ODVOD KONDENZÁTU DO JÍMKY</t>
  </si>
  <si>
    <t>02 - silnoproudá elektrotechnika, ochrana před bleskem</t>
  </si>
  <si>
    <t>Ing.Zbyněk Pecina</t>
  </si>
  <si>
    <t>Rozpočet a výkaz výměr zpracován v SW ASTRA Zlín - rozpočtování v oboru elektro, aktuální cenová úroveň (2021). Import do KROS4.</t>
  </si>
  <si>
    <t>D1 - Zařízení silnoproudé elektrotechniky, ochrana před bleskem</t>
  </si>
  <si>
    <t xml:space="preserve">    D2 - Doplnění rozvaděče RH</t>
  </si>
  <si>
    <t xml:space="preserve">    D3 - Zařízení silnoproudé elektrotechniky</t>
  </si>
  <si>
    <t xml:space="preserve">      D4 - KABEL SILOVÝ,IZOLACE PVC S VODIČEM PE</t>
  </si>
  <si>
    <t xml:space="preserve">      D5 - LED REFLEKTOR</t>
  </si>
  <si>
    <t xml:space="preserve">      D6 - ZÁSUVKA PRŮMYSLOVÁ, IP 44, IP 67</t>
  </si>
  <si>
    <t xml:space="preserve">      D7 - SPÍNAČ, PŘEPÍNAČ IP 44</t>
  </si>
  <si>
    <t xml:space="preserve">      D8 - ZÁSUVKA, IP 44</t>
  </si>
  <si>
    <t xml:space="preserve">      D9 - RÁMEČEK</t>
  </si>
  <si>
    <t xml:space="preserve">      D10 - Odbočovaci krabice</t>
  </si>
  <si>
    <t xml:space="preserve">      D11 - SVORKOVNICE KRABICOVÁ</t>
  </si>
  <si>
    <t xml:space="preserve">      D12 - LIŠTY</t>
  </si>
  <si>
    <t xml:space="preserve">      D13 - Revizní dvířka na venkovní fasádu</t>
  </si>
  <si>
    <t xml:space="preserve">      D14 - PROVEDENI REVIZNICH ZKOUSEK HODINOVE ZUCTOVACI SAZBY</t>
  </si>
  <si>
    <t xml:space="preserve">      D15 -  PROVEDENI REVIZNICH ZKOUSEK  DLE ČSN 33 2000-6</t>
  </si>
  <si>
    <t xml:space="preserve">    D16 - Ochrana před bleskem</t>
  </si>
  <si>
    <t xml:space="preserve">      D17 - OCELOVÝ DRÁT POZINKOVANÝ</t>
  </si>
  <si>
    <t xml:space="preserve">      D18 - DRŽÁK JÍMACÍ TYČE A OCHRANNÉ TRUBKY</t>
  </si>
  <si>
    <t xml:space="preserve">      D19 - PODPĚRA VEDENÍ</t>
  </si>
  <si>
    <t xml:space="preserve">      D20 - SVORKA HROMOSVODNÍ,UZEMŇOVACÍ</t>
  </si>
  <si>
    <t xml:space="preserve">      D21 - OCHRANNÝ ÚHELNÍK A DRŽÁKY</t>
  </si>
  <si>
    <t xml:space="preserve">      D22 - JÍMACÍ TYČ A OCHRANNÁ TRUBKA</t>
  </si>
  <si>
    <t xml:space="preserve">      D23 - ODDÁLENÝ HROMOSVOD</t>
  </si>
  <si>
    <t xml:space="preserve">      D24 - OCHRANNÁ STŘÍŠKA </t>
  </si>
  <si>
    <t xml:space="preserve">      D25 - ZEMNIČE</t>
  </si>
  <si>
    <t xml:space="preserve">      D26 - MONTÁŽNÍ PRÁCE</t>
  </si>
  <si>
    <t xml:space="preserve">      D27 - Anténí držák</t>
  </si>
  <si>
    <t xml:space="preserve">      D28 -  HODINOVE ZUCTOVACI SAZBY</t>
  </si>
  <si>
    <t xml:space="preserve">      D29 - PROVEDENI REVIZNICH ZKOUSEK DLE CSN 33 2000-6</t>
  </si>
  <si>
    <t>Zařízení silnoproudé elektrotechniky, ochrana před bleskem</t>
  </si>
  <si>
    <t>Doplnění rozvaděče RH</t>
  </si>
  <si>
    <t>1182-14008</t>
  </si>
  <si>
    <t>16B-1N-030AC Proudový chránič s nadproudovou ochranou</t>
  </si>
  <si>
    <t>Ks</t>
  </si>
  <si>
    <t>1221-13555</t>
  </si>
  <si>
    <t>Vývodka PG 16 s maticí, 10-14mm</t>
  </si>
  <si>
    <t>Zařízení silnoproudé elektrotechniky</t>
  </si>
  <si>
    <t>KABEL SILOVÝ,IZOLACE PVC S VODIČEM PE</t>
  </si>
  <si>
    <t>7004-8069</t>
  </si>
  <si>
    <t>CYKY-J 3x2.5 mm2</t>
  </si>
  <si>
    <t>7004-8068</t>
  </si>
  <si>
    <t>CYKY-J 3x1.5 mm2</t>
  </si>
  <si>
    <t>LED REFLEKTOR</t>
  </si>
  <si>
    <t>1263-2617</t>
  </si>
  <si>
    <t>Reflektor LED, IP66</t>
  </si>
  <si>
    <t>ZÁSUVKA PRŮMYSLOVÁ, IP 44, IP 67</t>
  </si>
  <si>
    <t>1002-12794</t>
  </si>
  <si>
    <t>Zásuvka průmyslová, nástěnná montáž, bezšroubová; řazení 3P+N+PE; b. IP 44, 16 A</t>
  </si>
  <si>
    <t>SPÍNAČ, PŘEPÍNAČ IP 44</t>
  </si>
  <si>
    <t>1002-12683</t>
  </si>
  <si>
    <t>Přepínač střídavý IP 44, zapuštěná montáž; řazení 6; b. jasně bílá</t>
  </si>
  <si>
    <t>1002-14</t>
  </si>
  <si>
    <t>Kryt spínače kolébkového; b. bílá (do hořl. podkladů B až E - při použití bezšroubových přístrojů)</t>
  </si>
  <si>
    <t>ZÁSUVKA, IP 44</t>
  </si>
  <si>
    <t>1002-12698</t>
  </si>
  <si>
    <t>Zásuvka jednonásobná IP 44, s ochranným kolíkem, s clonkami, s víčkem, zapuštěná montáž; řazení 2P+PE; d; b. jasně bílá</t>
  </si>
  <si>
    <t>RÁMEČEK</t>
  </si>
  <si>
    <t>1002-716</t>
  </si>
  <si>
    <t>Rámeček pro elektroinstalační přístroje, jednonásobný; b. jasně bílá</t>
  </si>
  <si>
    <t>Odbočovaci krabice</t>
  </si>
  <si>
    <t>1123-7084</t>
  </si>
  <si>
    <t>KRABICE EL. DO ZATEPLENÍ</t>
  </si>
  <si>
    <t>1123-9025</t>
  </si>
  <si>
    <t>Krabice DO ZAT.S TUB.A VÍKEM</t>
  </si>
  <si>
    <t>SVORKOVNICE KRABICOVÁ</t>
  </si>
  <si>
    <t>1265-19</t>
  </si>
  <si>
    <t>2273-204 4x0,5-2,5mm2</t>
  </si>
  <si>
    <t>D12</t>
  </si>
  <si>
    <t>LIŠTY</t>
  </si>
  <si>
    <t>1123-4118</t>
  </si>
  <si>
    <t>18X13 LIŠTA VKLÁDACÍ (3m)</t>
  </si>
  <si>
    <t>D13</t>
  </si>
  <si>
    <t>Revizní dvířka na venkovní fasádu</t>
  </si>
  <si>
    <t>Pol1</t>
  </si>
  <si>
    <t>Revizní dvířka 150x150 mm</t>
  </si>
  <si>
    <t>Pol2</t>
  </si>
  <si>
    <t>Revizní dvířka dvojkřídlá 1000x1000 mm</t>
  </si>
  <si>
    <t>Pol3</t>
  </si>
  <si>
    <t>Nálepka na dvířka</t>
  </si>
  <si>
    <t>D14</t>
  </si>
  <si>
    <t>PROVEDENI REVIZNICH ZKOUSEK HODINOVE ZUCTOVACI SAZBY</t>
  </si>
  <si>
    <t>9999-1281</t>
  </si>
  <si>
    <t>Montáže na stavbě, připojení na stávající rozvody ve stávajícím rozvaděči, ostatní nespecifikované montáže</t>
  </si>
  <si>
    <t>hod</t>
  </si>
  <si>
    <t>D15</t>
  </si>
  <si>
    <t xml:space="preserve"> PROVEDENI REVIZNICH ZKOUSEK  DLE ČSN 33 2000-6</t>
  </si>
  <si>
    <t>9999-1298</t>
  </si>
  <si>
    <t>Revizni technik - výchozí revize, vypracování revizní zprávy</t>
  </si>
  <si>
    <t>D16</t>
  </si>
  <si>
    <t>Ochrana před bleskem</t>
  </si>
  <si>
    <t>D17</t>
  </si>
  <si>
    <t>OCELOVÝ DRÁT POZINKOVANÝ</t>
  </si>
  <si>
    <t>1244-2</t>
  </si>
  <si>
    <t>Drát 8 drát ø 8mm(0,40kg/m), pevně</t>
  </si>
  <si>
    <t>1244-3</t>
  </si>
  <si>
    <t>Drát 10 drát ø 10mm(0,62kg/m), pevně</t>
  </si>
  <si>
    <t>D18</t>
  </si>
  <si>
    <t>DRŽÁK JÍMACÍ TYČE A OCHRANNÉ TRUBKY</t>
  </si>
  <si>
    <t>1244-397</t>
  </si>
  <si>
    <t>PV 17pp N na svody a pro vlnitý eternit nerez, vrut 8/200mm</t>
  </si>
  <si>
    <t>D19</t>
  </si>
  <si>
    <t>PODPĚRA VEDENÍ</t>
  </si>
  <si>
    <t>1244-180</t>
  </si>
  <si>
    <t>PV 21d na ploché střechy, plast s betonovou kostkou</t>
  </si>
  <si>
    <t>1244-388</t>
  </si>
  <si>
    <t>PV 11b N pod tašky nerez, L 105mm</t>
  </si>
  <si>
    <t>1244-390</t>
  </si>
  <si>
    <t>PV 15a N na hřebenáče nerez, L/H 190-220/100mm</t>
  </si>
  <si>
    <t>D20</t>
  </si>
  <si>
    <t>SVORKA HROMOSVODNÍ,UZEMŇOVACÍ</t>
  </si>
  <si>
    <t>1244-412</t>
  </si>
  <si>
    <t>SS N spojovací nerez</t>
  </si>
  <si>
    <t>1244-414</t>
  </si>
  <si>
    <t>SZc N zkušební nerez</t>
  </si>
  <si>
    <t>1244-419</t>
  </si>
  <si>
    <t>SOc N na okapové žlaby nerez</t>
  </si>
  <si>
    <t>D21</t>
  </si>
  <si>
    <t>OCHRANNÝ ÚHELNÍK A DRŽÁKY</t>
  </si>
  <si>
    <t>1244-405</t>
  </si>
  <si>
    <t>DUDa-22 N držák ochranného úhelníku nerez, L 220mm</t>
  </si>
  <si>
    <t>1244-403</t>
  </si>
  <si>
    <t>OU 1,7 N ochranný úhelník, L 1700mm</t>
  </si>
  <si>
    <t>D22</t>
  </si>
  <si>
    <t>JÍMACÍ TYČ A OCHRANNÁ TRUBKA</t>
  </si>
  <si>
    <t>1244-377</t>
  </si>
  <si>
    <t>JR 3,0 N s rovným koncem nerez, L 3000mm</t>
  </si>
  <si>
    <t>1244-376</t>
  </si>
  <si>
    <t>JR 2,0 N s rovným koncem nerez, L 2000mm</t>
  </si>
  <si>
    <t>D23</t>
  </si>
  <si>
    <t>ODDÁLENÝ HROMOSVOD</t>
  </si>
  <si>
    <t>1244-601</t>
  </si>
  <si>
    <t>Podl. PB9 podložka gumová</t>
  </si>
  <si>
    <t>1244-602</t>
  </si>
  <si>
    <t>PB9 podstavec betonový 9kg</t>
  </si>
  <si>
    <t>D24</t>
  </si>
  <si>
    <t xml:space="preserve">OCHRANNÁ STŘÍŠKA </t>
  </si>
  <si>
    <t>1244-35</t>
  </si>
  <si>
    <t>OSH horní, D20mm</t>
  </si>
  <si>
    <t>1244-136</t>
  </si>
  <si>
    <t>DJ 4h držák jímače na krov horní, D20mm</t>
  </si>
  <si>
    <t>1244-137</t>
  </si>
  <si>
    <t>DJ 4d držák jímače na krov dolní, D20mm</t>
  </si>
  <si>
    <t>1244-506</t>
  </si>
  <si>
    <t>ITJ 68 izolační tyč pro jímací tyč 680mm</t>
  </si>
  <si>
    <t>1244-214</t>
  </si>
  <si>
    <t>SJ 1 k jímací tyči,D=18</t>
  </si>
  <si>
    <t>1244-490</t>
  </si>
  <si>
    <t>DOHT držák oddáleného hromosvodu na trubku</t>
  </si>
  <si>
    <t>1244-503</t>
  </si>
  <si>
    <t>ITV 68 izolační tyč pro vodič 680mm</t>
  </si>
  <si>
    <t>1244-424</t>
  </si>
  <si>
    <t>ST 3 N na potrubí D=1" nerez</t>
  </si>
  <si>
    <t>D25</t>
  </si>
  <si>
    <t>ZEMNIČE</t>
  </si>
  <si>
    <t>1244-255</t>
  </si>
  <si>
    <t>ZT 2,0s zemnící tyč se svorkou ø 25mm, L 2000mm</t>
  </si>
  <si>
    <t>D26</t>
  </si>
  <si>
    <t>MONTÁŽNÍ PRÁCE</t>
  </si>
  <si>
    <t>9999-839</t>
  </si>
  <si>
    <t>Štítek pro označení svodu</t>
  </si>
  <si>
    <t>9999-840</t>
  </si>
  <si>
    <t>Tvarování mont.dílu</t>
  </si>
  <si>
    <t>9999-840.1</t>
  </si>
  <si>
    <t>bezpečnostní tabulka</t>
  </si>
  <si>
    <t>9999-840.2</t>
  </si>
  <si>
    <t>Smršťovací návlek - přechod ze země na vzduch, z betonu na vzduch</t>
  </si>
  <si>
    <t>D27</t>
  </si>
  <si>
    <t>Anténí držák</t>
  </si>
  <si>
    <t>Pol4</t>
  </si>
  <si>
    <t>Anténí držák do krovu, stavitelný</t>
  </si>
  <si>
    <t>D28</t>
  </si>
  <si>
    <t xml:space="preserve"> HODINOVE ZUCTOVACI SAZBY</t>
  </si>
  <si>
    <t>9999-1281.1</t>
  </si>
  <si>
    <t>Demontáže stávajícího zařízení</t>
  </si>
  <si>
    <t>D29</t>
  </si>
  <si>
    <t>PROVEDENI REVIZNICH ZKOUSEK DLE CSN 33 2000-6</t>
  </si>
  <si>
    <t>SO_02 - garáže a dílny údržby</t>
  </si>
  <si>
    <t xml:space="preserve">    1 - Zemní práce</t>
  </si>
  <si>
    <t xml:space="preserve">    4 - Vodorovné konstrukce</t>
  </si>
  <si>
    <t xml:space="preserve">    5 - 1 - Okapový chodník</t>
  </si>
  <si>
    <t xml:space="preserve">    98 - 1 - Kotvení nových konstrukcí ke stávajícím</t>
  </si>
  <si>
    <t xml:space="preserve">    767 - 3 - Lanový kotvící systém ( bude upřesněno )</t>
  </si>
  <si>
    <t>HZS - Hodinové zúčtovací sazby</t>
  </si>
  <si>
    <t>Zemní práce</t>
  </si>
  <si>
    <t>132212112</t>
  </si>
  <si>
    <t>Hloubení rýh šířky do 800 mm ručně zapažených i nezapažených, s urovnáním dna do předepsaného profilu a spádu v hornině třídy těžitelnosti I skupiny 3 nesoudržných</t>
  </si>
  <si>
    <t>-560806604</t>
  </si>
  <si>
    <t>prohloubení pro zatažení XPS pod upravený terén</t>
  </si>
  <si>
    <t>40,00*0,55*0,30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</si>
  <si>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</si>
  <si>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</si>
  <si>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1066025617</t>
  </si>
  <si>
    <t>171251201</t>
  </si>
  <si>
    <t>Uložení sypaniny na skládky nebo meziskládky bez hutnění s upravením uložené sypaniny do předepsaného tvaru</t>
  </si>
  <si>
    <t>1510886030</t>
  </si>
  <si>
    <t>171201221</t>
  </si>
  <si>
    <t>Poplatek za uložení stavebního odpadu na skládce (skládkovné) zeminy a kamení zatříděného do Katalogu odpadů pod kódem 17 05 04</t>
  </si>
  <si>
    <t>-1886028143</t>
  </si>
  <si>
    <t>6,6*1,6 'Přepočtené koeficientem množství</t>
  </si>
  <si>
    <t>310239411</t>
  </si>
  <si>
    <t>Zazdívka otvorů ve zdivu nadzákladovém cihlami pálenými plochy přes 1 m2 do 4 m2 na maltu cementovou</t>
  </si>
  <si>
    <t>2099426377</t>
  </si>
  <si>
    <t>"parapety" 1,55*0,80*0,45*4</t>
  </si>
  <si>
    <t>"otvory" 2,40*0,90*0,45*2+1,00*1,80*0,45*1</t>
  </si>
  <si>
    <t>po vybouraných výplní otvorů - úprava velikosti otvorzu pro osazení nových výplní</t>
  </si>
  <si>
    <t>0,45*((2,20+1,45*2)*2+(2,40+1,45*2)*2+(1,55+1,00*2)*4)</t>
  </si>
  <si>
    <t>0,45*(2,10+1,75*2+(0,60+1,15*2)*2+1,40+1,45+(1,00+2,10*2)*2)</t>
  </si>
  <si>
    <t>0,30*(1,00+0,60*2)+0,45*((3,50+3,65*2)*3+(3,80+3,65*2)*2)</t>
  </si>
  <si>
    <t>319202331</t>
  </si>
  <si>
    <t>Vyrovnání nerovného povrchu vnitřního i vnějšího zdiva přizděním, tl. přes 80 do 150 mm</t>
  </si>
  <si>
    <t>1962480817</t>
  </si>
  <si>
    <t>0,45*1,45</t>
  </si>
  <si>
    <t>Vodorovné konstrukce</t>
  </si>
  <si>
    <t>417321414</t>
  </si>
  <si>
    <t>Ztužující pásy a věnce z betonu železového (bez výztuže) tř. C 20/25</t>
  </si>
  <si>
    <t>16312024</t>
  </si>
  <si>
    <t>nadbetonování stávajících atik o tl.200 mm</t>
  </si>
  <si>
    <t>"prostřední sekce" 13,00*0,30*0,20*2</t>
  </si>
  <si>
    <t>417351115</t>
  </si>
  <si>
    <t>Bednění bočnic ztužujících pásů a věnců včetně vzpěr zřízení</t>
  </si>
  <si>
    <t>-1820408981</t>
  </si>
  <si>
    <t>"prostřední sekce" 13,00*0,25*2*2</t>
  </si>
  <si>
    <t>417351116</t>
  </si>
  <si>
    <t>Bednění bočnic ztužujících pásů a věnců včetně vzpěr odstranění</t>
  </si>
  <si>
    <t>940389727</t>
  </si>
  <si>
    <t>5 - 1</t>
  </si>
  <si>
    <t>Okapový chodník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</si>
  <si>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</si>
  <si>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</si>
  <si>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851509229</t>
  </si>
  <si>
    <t>"okapový chodník" 40,00*0,40</t>
  </si>
  <si>
    <t>59246002</t>
  </si>
  <si>
    <t>dlažba plošná betonová terasová hladká 400x400x40mm</t>
  </si>
  <si>
    <t>1190737332</t>
  </si>
  <si>
    <t>16*1,03 'Přepočtené koeficientem množství</t>
  </si>
  <si>
    <t>564851111</t>
  </si>
  <si>
    <t>Podklad ze štěrkodrti ŠD s rozprostřením a zhutněním, po zhutnění tl. 150 mm</t>
  </si>
  <si>
    <t>-866028180</t>
  </si>
  <si>
    <t>916331112</t>
  </si>
  <si>
    <t>Osazení zahradního obrubníku betonového s ložem tl. od 50 do 100 mm z betonu prostého tř. C 12/15 s boční opěrou z betonu prostého tř. C 12/15</t>
  </si>
  <si>
    <t>1192667516</t>
  </si>
  <si>
    <t>"okapový chodník" 40,00+0,50*2</t>
  </si>
  <si>
    <t>59217001</t>
  </si>
  <si>
    <t>obrubník betonový zahradní 1000x50x250mm</t>
  </si>
  <si>
    <t>864653686</t>
  </si>
  <si>
    <t>41*1,01 'Přepočtené koeficientem množství</t>
  </si>
  <si>
    <t>181912112</t>
  </si>
  <si>
    <t>Úprava pláně vyrovnáním výškových rozdílů ručně v hornině třídy těžitelnosti I skupiny 3 se zhutněním</t>
  </si>
  <si>
    <t>229639087</t>
  </si>
  <si>
    <t>40,00*0,50</t>
  </si>
  <si>
    <t>"u vjezdových vrat" (3,70*3+4,00*2)*0,30</t>
  </si>
  <si>
    <t>44148866</t>
  </si>
  <si>
    <t>"zazdívky otvorů 240×90" 2</t>
  </si>
  <si>
    <t>"zazdívka otvoru 100×180" 2*1</t>
  </si>
  <si>
    <t>"zazdívka parapetu 155×80" 4</t>
  </si>
  <si>
    <t>(1,65+1,90)*2*4+(2,50+1,55)*2*2+(2,50+1,00)*2*2</t>
  </si>
  <si>
    <t>(2,30+1,55)*2*2+(2,20+1,85)*2*1+(0,70+1,25)*2*2</t>
  </si>
  <si>
    <t>1,10+2,15*2+(1,50+1,55)*2*1+(1,10+0,70)*2*1</t>
  </si>
  <si>
    <t>(1,10+2,05*2)*2+(1,10+1,90)*2*2</t>
  </si>
  <si>
    <t>(3,60+3,70*2)*3+(3,90+3,70*2)*2</t>
  </si>
  <si>
    <t>římsy</t>
  </si>
  <si>
    <t>EPS70F tl.150 mm</t>
  </si>
  <si>
    <t>(0,50+0,95)*15,76*2+(0,40+0,60)*12,66*2+(0,20+0,45)*12,10*2</t>
  </si>
  <si>
    <t>86,754*1,05 'Přepočtené koeficientem množství</t>
  </si>
  <si>
    <t>Očištění podkladu pod terénem, vyrovnání pod zateplení</t>
  </si>
  <si>
    <t>-595160695</t>
  </si>
  <si>
    <t>pod zateplení soklu - zatažení pod upravený terén</t>
  </si>
  <si>
    <t>40,00*0,60</t>
  </si>
  <si>
    <t>fasáda</t>
  </si>
  <si>
    <t>15,60*4,60+15,60*(4,60+5,40)*1/2+12,00*6,00+0,60*1,50*2</t>
  </si>
  <si>
    <t>12,50*5,35+12,50*(5,10+5,50)*1/2+12,00*(2,90+3,80)*1/2+2,05*0,80+0,60*0,60*2</t>
  </si>
  <si>
    <t>11,90*4,75+11,90*(4,75+4,30)*1/2+1,90*(2,60+0,15)</t>
  </si>
  <si>
    <t>10,10*(2,50+2,65)*1/2+5,20*(4,05+3,90)*1/2+0,85*1,00</t>
  </si>
  <si>
    <t>1,90*(2,60+0,15)</t>
  </si>
  <si>
    <t>-(1,55*1,00*4+2,40*1,45*2+2,20*1,45*2+2,10*1,75+0,60*1,15*2)</t>
  </si>
  <si>
    <t>-(1,00*2,10+1,40*1,45+1,00*0,60+3,50*3,65*3+3,80*3,65*2)</t>
  </si>
  <si>
    <t>0,15*((1,55+1,00*2)*4+(2,40+1,45*2)*2+(2,20+1,45*2)*2+2,10+1,75*2+(0,60+1,15*2)*2)</t>
  </si>
  <si>
    <t>0,15*(1,00+2,10*2+1,40+1,45*2+1,00+0,60*2)</t>
  </si>
  <si>
    <t>"dle pozn.na v.č.: 29 - 40%" 567,675</t>
  </si>
  <si>
    <t>622211031</t>
  </si>
  <si>
    <t>Montáž kontaktního zateplení lepením a mechanickým kotvením z polystyrenových desek nebo z kombinovaných desek na vnější stěny, tloušťky desek přes 120 do 160 mm</t>
  </si>
  <si>
    <t>zateplení soklu - XPS tl.160 mm</t>
  </si>
  <si>
    <t>40,32*0,60+(12,32+15,76+12,50+2,90+9,16+10,42)*0,30*1,10</t>
  </si>
  <si>
    <t>28376021</t>
  </si>
  <si>
    <t>deska perimetrická fasádní soklová 150kPa λ=0,035 tl 160mm</t>
  </si>
  <si>
    <t>45,002*1,05 'Přepočtené koeficientem množství</t>
  </si>
  <si>
    <t>EPS70F tl.160 mm</t>
  </si>
  <si>
    <t>(15,60+0,16)*4,30+(15,60+0,16)*(4,30+4,80)*1/2+12,32*5,70+0,60*1,50*2</t>
  </si>
  <si>
    <t>12,50*5,05+12,50*(4,80+5,20)*1/2+12,32*(2,90+3,80)*1/2+2,05*0,80+0,60*0,60*2</t>
  </si>
  <si>
    <t>(11,90+0,16)*4,45+(11,90+0,16)*(4,45+4,00)*1/2</t>
  </si>
  <si>
    <t>(10,10+0,16*2)*(2,50+2,65)*1/2+5,20*(3,75+3,60)*1/2+0,85*1,00</t>
  </si>
  <si>
    <t>-(1,49*0,97*4+2,34*1,42*2+2,14*1,42*2+2,04*1,72+0,54*1,12*2)</t>
  </si>
  <si>
    <t>-(0,94*2,07+1,34*1,42+0,94*0,57+3,90*3,65*3+4,20*3,65*2)</t>
  </si>
  <si>
    <t>28375952</t>
  </si>
  <si>
    <t>deska EPS 70 fasádní λ=0,039 tl 160mm</t>
  </si>
  <si>
    <t>431,198*1,05 'Přepočtené koeficientem množství</t>
  </si>
  <si>
    <t>622221131</t>
  </si>
  <si>
    <t>Montáž kontaktního zateplení lepením a mechanickým kotvením z desek z minerální vlny s kolmou orientací vláken na vnější stěny, tloušťky desek přes 120 do 160 mm</t>
  </si>
  <si>
    <t>podrobná specifikace dle v.č.: 29 pozn.: C 3</t>
  </si>
  <si>
    <t>"požární pásy" 0,90*(4,15+3,60+4,00+4,35)</t>
  </si>
  <si>
    <t>63151533</t>
  </si>
  <si>
    <t>deska tepelně izolační minerální kontaktních fasád kolmé vlákno λ=0,041 tl 160mm</t>
  </si>
  <si>
    <t>14,49*1,1 'Přepočtené koeficientem množství</t>
  </si>
  <si>
    <t>5,225*1,05 'Přepočtené koeficientem množství</t>
  </si>
  <si>
    <t>1,55*1,00*4+2,40*1,45*2+2,20*1,45*2+2,10*1,75+0,60*1,15*2+1,40*1,45+1,00*0,60</t>
  </si>
  <si>
    <t>1,00*2,10+3,50*3,65*3+3,80*3,65*2</t>
  </si>
  <si>
    <t>629991001</t>
  </si>
  <si>
    <t>Zakrytí vnějších ploch před znečištěním včetně pozdějšího odkrytí ploch podélných rovných (např. chodníků) fólií položenou volně</t>
  </si>
  <si>
    <t>2124205482</t>
  </si>
  <si>
    <t>venkovní zpevněné plochy, schody</t>
  </si>
  <si>
    <t>1,05*1,20+1,05*0,20*3</t>
  </si>
  <si>
    <t>(1,55+1,00*2)*4+(2,40+1,45*2)*2+(2,20+1,45*2)*2+2,10+1,75*2</t>
  </si>
  <si>
    <t>(0,60+1,15*2)*2+1,40+1,45*2+1,00+0,60*2+1,00+2,10*2</t>
  </si>
  <si>
    <t>11,62*1,1 'Přepočtené koeficientem množství</t>
  </si>
  <si>
    <t>"parapety" 1,55*4+2,40*2+2,20*2+2,10+0,60*2+1,40+1,00</t>
  </si>
  <si>
    <t>6,33*1,1 'Přepočtené koeficientem množství</t>
  </si>
  <si>
    <t>(15,60+0,16)*4,60+(15,60+0,16)*(4,60+5,40)*1/2+12,32*6,00+0,60*1,50*2</t>
  </si>
  <si>
    <t>12,50*5,35+12,50*(5,10+5,50)*1/2+12,32*(2,90+3,80)*1/2+2,05*0,80+0,60*0,60*2</t>
  </si>
  <si>
    <t>(11,90+0,16)*4,75+(11,90+0,16)*(4,75+4,30)*1/2+1,90*(2,60+0,15)</t>
  </si>
  <si>
    <t>(10,10+0,16*2)*(2,50+2,65)*1/2+5,20*(4,05+3,90)*1/2+0,85*1,00</t>
  </si>
  <si>
    <t>0,30*((1,49+0,97*2)*4+(2,34+1,42*2)*2+(2,14+1,42*2)*2+2,04+1,72*2+(0,54+1,12*2)*2)</t>
  </si>
  <si>
    <t>0,30*(0,94+2,07*2+1,34+1,42*2+0,94+0,57*2)</t>
  </si>
  <si>
    <t>0,16*((3,90+3,65*2)*3+(4,20+3,65*2)*2)</t>
  </si>
  <si>
    <t>(0,60+1,15*2)*2+1,00+2,10*2+1,40+1,45*2+1,00+0,60*2</t>
  </si>
  <si>
    <t>(3,90+3,85*2)*3+(4,20+3,85*2)*2</t>
  </si>
  <si>
    <t>233,4*1,05 'Přepočtené koeficientem množství</t>
  </si>
  <si>
    <t>"pro tl.160 mm" (40,32+12,32)*2-(1,00+3,90*3+4,20*2)</t>
  </si>
  <si>
    <t>84,18*1,05 'Přepočtené koeficientem množství</t>
  </si>
  <si>
    <t>"nadpraží + okapní hrany" 1,55*4+2,40*2+2,20*2+2,10+0,60*2+1,00+1,40+1,00+3,90*3+4,20*2+15,76*2+12,50*2+12,00*2</t>
  </si>
  <si>
    <t>"ostění" 1,00*2*4+1,45*2*5+1,75*2+1,15*2*2+2,10*2++0,60*2+3,85*2*5</t>
  </si>
  <si>
    <t>"rohy a hrany budovy" 4,60*2+1,45*2+1,875+3,00+0,60*2+3,30*2+0,45*2</t>
  </si>
  <si>
    <t>"dilatace" 5,65*2+3,60*2</t>
  </si>
  <si>
    <t>122,72*1,05 'Přepočtené koeficientem množství</t>
  </si>
  <si>
    <t>74,5*1,05 'Přepočtené koeficientem množství</t>
  </si>
  <si>
    <t>25,675*1,05 'Přepočtené koeficientem množství</t>
  </si>
  <si>
    <t>21,1*1,05 'Přepočtené koeficientem množství</t>
  </si>
  <si>
    <t>18,5*1,05 'Přepočtené koeficientem množství</t>
  </si>
  <si>
    <t>(3,50*3+3,80*2)*0,45*0,20</t>
  </si>
  <si>
    <t>1,629*2 'Přepočtené koeficientem množství</t>
  </si>
  <si>
    <t>"2 × Kari síť 100×100 d=8 mm" (3,50*3+3,80*2)*0,45*7,99*1,25*0,001</t>
  </si>
  <si>
    <t>(2,20*2+2,40*2+1,55*4)*0,25*2</t>
  </si>
  <si>
    <t>(12,50+15,60+1,00*2)*(6,05-1,80)*2+2,00*1,00*4+(2,00+1,00)*1,00*2</t>
  </si>
  <si>
    <t>(12,32+1,00*2)*5,40+(12,32+1,00*2)*2,20+(1,90+1,00)*1,20</t>
  </si>
  <si>
    <t>(9,16+1,00*2)*2,30*2+(10,42+1,00*2)*2,50+(2,95+1,90+1,00*2)*1,30</t>
  </si>
  <si>
    <t>473,453*75</t>
  </si>
  <si>
    <t>Podkladní konstrukce z fošen pro roznesení zatížení lešení na střešní konstrukci - severní štít ( bede upřesněno )</t>
  </si>
  <si>
    <t>výměna výplní otvorů - okna + vrata - sv.v.2,800 a 2,975 m</t>
  </si>
  <si>
    <t>(6,00*2+2,60+6,10+2,95)*2,00</t>
  </si>
  <si>
    <t>949101112</t>
  </si>
  <si>
    <t>Lešení pomocné pracovní pro objekty pozemních staveb pro zatížení do 150 kg/m2, o výšce lešeňové podlahy přes 1,9 do 3,5 m</t>
  </si>
  <si>
    <t>1970292525</t>
  </si>
  <si>
    <t>výměna výplní otvorů - okna + vrata - sv.v.5,550 a 5,075 m</t>
  </si>
  <si>
    <t>(11,60*2+14,70)*2,00</t>
  </si>
  <si>
    <t>dotčené prostory - výměna výplní otvorů - 50% celkové plochy</t>
  </si>
  <si>
    <t>((14,70+11,60)*11,10+6,00*4,25+6,00*4,45+5,15*6,10+5,15*2,95)*1/2</t>
  </si>
  <si>
    <t>Úprava stávajícího oplocení z důvodu zateplení ( roh - jižní/východní pohled+severní/východní pohled )</t>
  </si>
  <si>
    <t>Demontáž stříška nad vstupem z polykarbonátu, prostavení kotvení, zpětná montáž po provedení zateplení</t>
  </si>
  <si>
    <t>Úprava a zaříznutí venkovního zábradlí u vstupu, očištění, nátěr ( podrobná specifikace dle v.č.: 29, pozn.: 6 )</t>
  </si>
  <si>
    <t>95 R_004</t>
  </si>
  <si>
    <t>Prostavení stávajících výdechů d=200 mm pře zateplení ( podrobná specifikace dle v.č.: 29 pozn.: 1 )</t>
  </si>
  <si>
    <t>-1351699849</t>
  </si>
  <si>
    <t>"pozn.2" 2+2</t>
  </si>
  <si>
    <t>55341413</t>
  </si>
  <si>
    <t>průvětrník mřížový s klapkami 200x300 mm</t>
  </si>
  <si>
    <t>-1600471644</t>
  </si>
  <si>
    <t>mřížka větrací nerezová se síťovinou 200x300 mm</t>
  </si>
  <si>
    <t>95 R_005</t>
  </si>
  <si>
    <t>Prostavení stávajících výdechů d=300 mm pře zateplení ( podrobná specifikace dle v.č.: 29 pozn.: 3 )</t>
  </si>
  <si>
    <t>1763367201</t>
  </si>
  <si>
    <t>644941111</t>
  </si>
  <si>
    <t>Montáž průvětrníků nebo mřížek odvětrávacích velikosti do 150 x 200 mm</t>
  </si>
  <si>
    <t>-1873278912</t>
  </si>
  <si>
    <t>podrobná specifikace dle v.č.: 29 pozn.: 4</t>
  </si>
  <si>
    <t>mřížka větrací nerezová se síťovinou 150x200 mm</t>
  </si>
  <si>
    <t>1820619720</t>
  </si>
  <si>
    <t>95 R_006</t>
  </si>
  <si>
    <t>Prostavení odtahu zplodin z plynového ohřívače ( podrobná specifikace dle v.č.: 29 pozn.: 5 )</t>
  </si>
  <si>
    <t>-365789503</t>
  </si>
  <si>
    <t>podrobná specifikace dle v.č.: 29 pozn.: 7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</si>
  <si>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</si>
  <si>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</si>
  <si>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-1624547400</t>
  </si>
  <si>
    <t>"stávající okapový chodník" 40,00*0,40</t>
  </si>
  <si>
    <t>"u vjezdových vrat" (3,70+0,30*2)*3+(4,00+0,30*2)*2</t>
  </si>
  <si>
    <t>3,70*0,30*3+4,00*0,30*2</t>
  </si>
  <si>
    <t>stávající okapový chodník</t>
  </si>
  <si>
    <t>40,00*0,40</t>
  </si>
  <si>
    <t>2,25*2+2,45*4+1,60*4+2,15+0,65*2+1,55+1,05</t>
  </si>
  <si>
    <t>968072456</t>
  </si>
  <si>
    <t>Vybourání kovových rámů oken s křídly, dveřních zárubní, vrat, stěn, ostění nebo obkladů dveřních zárubní, plochy přes 2 m2</t>
  </si>
  <si>
    <t>2,20*1,45*2+2,40*1,45*2+1,55*1,80*4+2,40*0,90*2+1,00*1,80</t>
  </si>
  <si>
    <t>968072354</t>
  </si>
  <si>
    <t>Vybourání kovových rámů oken s křídly, dveřních zárubní, vrat, stěn, ostění nebo obkladů okenních rámů s křídly zdvojených, plochy do 1 m2</t>
  </si>
  <si>
    <t>1,00*0,60</t>
  </si>
  <si>
    <t>3,50*3,65*3+3,80*3,65*2</t>
  </si>
  <si>
    <t>0,60*1,15*2</t>
  </si>
  <si>
    <t>1,50*1,45+2,10*1,75</t>
  </si>
  <si>
    <t>1,00*2,10</t>
  </si>
  <si>
    <t>0,45*((2,20+1,45)*2*2+(2,40+1,45)*2*2+(1,55+1,80)*2*4+(2,40+0,90)*2*2)</t>
  </si>
  <si>
    <t>0,45*((2,10+1,75)*2+(0,60+1,15)*2*2+(1,50+1,45)*2+(1,00+1,80)*2)</t>
  </si>
  <si>
    <t>0,45*(1,00+2,10*2)+0,30*(1,00+2,10*2)</t>
  </si>
  <si>
    <t>0,45*(1,00+2,10*2)+0,45*(3,50+3,65*2)*5</t>
  </si>
  <si>
    <t>"ve styku s kotelnou" 5,000</t>
  </si>
  <si>
    <t>"svislé oplechování" 10,70+13,00*3</t>
  </si>
  <si>
    <t>"150×200" 4</t>
  </si>
  <si>
    <t>"d=300" 2</t>
  </si>
  <si>
    <t>(3,50*3+3,80*2)*2</t>
  </si>
  <si>
    <t>"rš400" 16,00*2+13,00*2</t>
  </si>
  <si>
    <t>"rš330" 12,50*2+11,00+2,50</t>
  </si>
  <si>
    <t>6,00*2+7,00*2+4,00*2+3,00+1,50*7</t>
  </si>
  <si>
    <t>15,60*2+12,50*2+12,10*2+10,50</t>
  </si>
  <si>
    <t>13,00*4</t>
  </si>
  <si>
    <t>-1365886689</t>
  </si>
  <si>
    <t>98 - 1</t>
  </si>
  <si>
    <t>Kotvení nových konstrukcí ke stávajícím</t>
  </si>
  <si>
    <t>985331111</t>
  </si>
  <si>
    <t>Dodatečné vlepování betonářské výztuže včetně vyvrtání a vyčištění otvoru cementovou aktivovanou maltou průměr výztuže 8 mm</t>
  </si>
  <si>
    <t>-74931321</t>
  </si>
  <si>
    <t>prokotvení stávajícího atikového zdiva s novou nadbetonávkou</t>
  </si>
  <si>
    <t>"R 6 dl.0,30 m po 0,30 m" 0,30*44*2</t>
  </si>
  <si>
    <t>13021011</t>
  </si>
  <si>
    <t>tyč ocelová žebírková jakost BSt 500S (10 505) výztuž do betonu D 8mm</t>
  </si>
  <si>
    <t>-1072156323</t>
  </si>
  <si>
    <t>10,428*0,0011 'Přepočtené koeficientem množství</t>
  </si>
  <si>
    <t>38,255*9 'Přepočtené koeficientem množství</t>
  </si>
  <si>
    <t>-1647923641</t>
  </si>
  <si>
    <t>"doplnění izolace u vrat" (2,70*3+4,00*2)*0,45+(2,70*3+4,00*2+0,45*5)*2*0,20</t>
  </si>
  <si>
    <t>-1049041202</t>
  </si>
  <si>
    <t>14,585*0,00033 'Přepočtené koeficientem množství</t>
  </si>
  <si>
    <t>711112001</t>
  </si>
  <si>
    <t>Provedení izolace proti zemní vlhkosti natěradly a tmely za studena na ploše svislé S nátěrem penetračním</t>
  </si>
  <si>
    <t>"oprava svislé izolace proti zemní vlhkosti" 40,00*0,60</t>
  </si>
  <si>
    <t>24*0,00034 'Přepočtené koeficientem množství</t>
  </si>
  <si>
    <t>1367126137</t>
  </si>
  <si>
    <t>"doplnění izolace u vrat" (2,70*3+4,00*2)*0,45+(2,70*3+4,00*2+0,45*5)*2*0,20*2</t>
  </si>
  <si>
    <t>-504832026</t>
  </si>
  <si>
    <t>21,925*1,1655 'Přepočtené koeficientem množství</t>
  </si>
  <si>
    <t>711142559</t>
  </si>
  <si>
    <t>Provedení izolace proti zemní vlhkosti pásy přitavením NAIP na ploše svislé S</t>
  </si>
  <si>
    <t>861478143</t>
  </si>
  <si>
    <t>oprava svislé izolace proti zemní vlhkost a doplnění izolace u vrati</t>
  </si>
  <si>
    <t>40,00*(0,60+0,30)+(3,70*3+4,00*2)*0,20</t>
  </si>
  <si>
    <t>-494825399</t>
  </si>
  <si>
    <t>39,82*1,221 'Přepočtené koeficientem množství</t>
  </si>
  <si>
    <t>-551903668</t>
  </si>
  <si>
    <t>-124202179</t>
  </si>
  <si>
    <t>"skladba S 1" (15,00*13,00+11,90*13,00)*1/0,997</t>
  </si>
  <si>
    <t>"skladba S 2" 12,15*10,60*1/0,999</t>
  </si>
  <si>
    <t>712 R_002</t>
  </si>
  <si>
    <t>Příprava podkladu - vyspravení stávajícího spádového betonu, očištění</t>
  </si>
  <si>
    <t>343112536</t>
  </si>
  <si>
    <t>"skladba S 3" 2,90*2,06+(2,90+2,06)*0,30</t>
  </si>
  <si>
    <t>712363406</t>
  </si>
  <si>
    <t>Provedení povlakové krytiny střech plochých do 10° s mechanicky kotvenou izolací včetně položení fólie a horkovzdušného svaření tl. tepelné izolace do 100 mm budovy výšky do 18 m, kotvené do betonu rohové pole</t>
  </si>
  <si>
    <t>7,462*1,1655 'Přepočtené koeficientem množství</t>
  </si>
  <si>
    <t>(15,76*13,00+12,66*13,00+13,00*0,50*2*2+3,50*0,40*2*2)*1/0,997</t>
  </si>
  <si>
    <t>(5,50*(1,00+0,30)*2+13,00*0,30*2)*1/0,997</t>
  </si>
  <si>
    <t>-(15,00*2+11,90)*2*1,00</t>
  </si>
  <si>
    <t>skladba S 2</t>
  </si>
  <si>
    <t>12,15*10,60*1/0,999+10,60*0,30*2</t>
  </si>
  <si>
    <t>-(12,15*2+8,60)*1,00</t>
  </si>
  <si>
    <t>443,012*1,15 'Přepočtené koeficientem množství</t>
  </si>
  <si>
    <t>(15,00*2+11,90)*2*1,00-1,00*1,00*8</t>
  </si>
  <si>
    <t>(12,15*2+8,60)*1,00-1,00*1,00*4</t>
  </si>
  <si>
    <t>104,7*1,15 'Přepočtené koeficientem množství</t>
  </si>
  <si>
    <t>1,00*1,00*8</t>
  </si>
  <si>
    <t>1,00*1,00*4</t>
  </si>
  <si>
    <t>12*1,15 'Přepočtené koeficientem množství</t>
  </si>
  <si>
    <t>"koutová lišta" (13,10*2+3,00*2+13,05*2+10,60+3,05+2,10)*0,10</t>
  </si>
  <si>
    <t>"rohová lišta" (13,00*2+3,60*2+13,05*2)*0,10</t>
  </si>
  <si>
    <t>"tmelící lišta" (10,50+3,05+2,10)*0,10</t>
  </si>
  <si>
    <t>"okapnice" (15,76*2+12,66*2+12,15*2+10,60+2,10)*0,20</t>
  </si>
  <si>
    <t>"závětrná lišta" (13,00*2+3,05)*0,20</t>
  </si>
  <si>
    <t>"koutová lišta" 13,10*2+3,00*2+13,05*2+10,60+3,05+2,10</t>
  </si>
  <si>
    <t>"rohová lišta" 13,00*2+3,60*2+13,05*2</t>
  </si>
  <si>
    <t>"tmelící lišta" 10,50+3,05+2,10</t>
  </si>
  <si>
    <t>"okapnice" 15,76*2+12,66*2+12,15*2+10,60+2,10</t>
  </si>
  <si>
    <t>548170058</t>
  </si>
  <si>
    <t>"závětrná lišta" 13,00*2+3,05</t>
  </si>
  <si>
    <t>559,712*1,15 'Přepočtené koeficientem množství</t>
  </si>
  <si>
    <t>712311101</t>
  </si>
  <si>
    <t>Provedení povlakové krytiny střech plochých do 10° natěradly a tmely za studena nátěrem lakem penetračním nebo asfaltovým</t>
  </si>
  <si>
    <t>312273735</t>
  </si>
  <si>
    <t>"skladba S 3" 2,90*2,06+(2,90+2,06)*0,20</t>
  </si>
  <si>
    <t>1797647876</t>
  </si>
  <si>
    <t>6,966*0,0003 'Přepočtené koeficientem množství</t>
  </si>
  <si>
    <t>Provedení povlakové krytiny střech plochých do 10° pásy na sucho podkladní samolepící asfaltový pás</t>
  </si>
  <si>
    <t>6,966*1,15 'Přepočtené koeficientem množství</t>
  </si>
  <si>
    <t>762335132</t>
  </si>
  <si>
    <t>Montáž vázaných konstrukcí krovů krokví rovnoběžných s okapem (vlašských) z řeziva hraněného na betonový podklad, průřezové plochy přes 120 do 224 cm2</t>
  </si>
  <si>
    <t>1667754158</t>
  </si>
  <si>
    <t>"římsový profil 2×14×12" (15,00*2+11,90*2)*2</t>
  </si>
  <si>
    <t>"římsový profil 14×20" 12,10*2+10,65</t>
  </si>
  <si>
    <t>0,12*0,14*107,60</t>
  </si>
  <si>
    <t>0,14*0,20*34,85</t>
  </si>
  <si>
    <t>60512131</t>
  </si>
  <si>
    <t>hranol stavební řezivo průřezu do 224cm2 dl 6-8m</t>
  </si>
  <si>
    <t>1,808*1,1 'Přepočtené koeficientem množství</t>
  </si>
  <si>
    <t>0,976*1,1 'Přepočtené koeficientem množství</t>
  </si>
  <si>
    <t>(0,12+0,14)*2*107,60</t>
  </si>
  <si>
    <t>(0,14+0,20)*2*34,85</t>
  </si>
  <si>
    <t>EPS100 tl.100+150 mm</t>
  </si>
  <si>
    <t>EPS100 tl.50+50 mm</t>
  </si>
  <si>
    <t>"skladba S 3" 2,90*2,06</t>
  </si>
  <si>
    <t>28372305</t>
  </si>
  <si>
    <t>deska EPS 100 do plochých střech a podlah λ=0,037 tl 50mm</t>
  </si>
  <si>
    <t>782367526</t>
  </si>
  <si>
    <t>11,948*1,05 'Přepočtené koeficientem množství</t>
  </si>
  <si>
    <t>608,59*1,05 'Přepočtené koeficientem množství</t>
  </si>
  <si>
    <t>28372317</t>
  </si>
  <si>
    <t>deska EPS 100 do plochých střech a podlah λ=0,037 tl 150mm</t>
  </si>
  <si>
    <t>-254017832</t>
  </si>
  <si>
    <t>350,752*1,05 'Přepočtené koeficientem množství</t>
  </si>
  <si>
    <t>566,678*1,1655 'Přepočtené koeficientem množství</t>
  </si>
  <si>
    <t>13,00*(0,825+0,325)*1/2*2+13,00*(1,175+0,075)*1/2+3,50*0,30*1/2+13,00*0,575</t>
  </si>
  <si>
    <t>31,075*1,05 'Přepočtené koeficientem množství</t>
  </si>
  <si>
    <t>Konstrukční vrstva pod klempířské prvky pro oplechování horních ploch zdí a nadezdívek (atik) z desek dřevoštěpkových šroubovaných do podkladu, tloušťky desky 22 mm ( alternativa - desky cementotřískové )</t>
  </si>
  <si>
    <t>13,00*0,50*2+13,00*0,52</t>
  </si>
  <si>
    <t>"desky OSB" 19,076*0,022</t>
  </si>
  <si>
    <t>13,00*3</t>
  </si>
  <si>
    <t>1,755*1,1 'Přepočtené koeficientem množství</t>
  </si>
  <si>
    <t>"dle detailu na v.č.: 28" 13,00*2*3*0,05*0,03</t>
  </si>
  <si>
    <t>0,117*1,1 'Přepočtené koeficientem množství</t>
  </si>
  <si>
    <t>"dle detailu na v.č.: 28" 13,00*2*3*(0,05+0,03)*2</t>
  </si>
  <si>
    <t>"střecha S 2" (12,00*2+9,30)*2</t>
  </si>
  <si>
    <t>na střeše S 2 - odstranění pruhu TI v šířce 400 mm pro osazení nových sněhových zachytačů</t>
  </si>
  <si>
    <t>(12,00*2+9,30)*0,40</t>
  </si>
  <si>
    <t>XPS tl.200 mm v pruhu 400 mm</t>
  </si>
  <si>
    <t>(12,50*2+15,60*2)*0,40</t>
  </si>
  <si>
    <t>střecha S 2</t>
  </si>
  <si>
    <t>doplnění mezi stávající TI v pruhu 400 mm - XPS tl.250 mm</t>
  </si>
  <si>
    <t>"tl.200 mm" 22,48*0,20*1,05</t>
  </si>
  <si>
    <t>"tl.250 mm" 13,32*0,25*1,05</t>
  </si>
  <si>
    <t>(12,50*2+15,60*2)*0,40*2</t>
  </si>
  <si>
    <t>doplnění na TI z XPS tl.250 mm - dvouvrstvě 2×tl.25 mm</t>
  </si>
  <si>
    <t>(12,00*2+9,30)*0,40*2</t>
  </si>
  <si>
    <t>71,6*1,1 'Přepočtené koeficientem množství</t>
  </si>
  <si>
    <t>"desky OSB" 71,600*0,025</t>
  </si>
  <si>
    <t>(12,00*2+15,00*2)*0,50</t>
  </si>
  <si>
    <t>(12,00*2+10,00)*0,50</t>
  </si>
  <si>
    <t>44*1,1655 'Přepočtené koeficientem množství</t>
  </si>
  <si>
    <t>"na střeše S 1" 11,70*2+14,80*2</t>
  </si>
  <si>
    <t>"na střeše S 2" 11,50*2+9,60</t>
  </si>
  <si>
    <t>-946735295</t>
  </si>
  <si>
    <t>"302" 11,20*2+11,00+2,50</t>
  </si>
  <si>
    <t>"301" 16,00*2+13,00*2</t>
  </si>
  <si>
    <t>764511622</t>
  </si>
  <si>
    <t>Žlab podokapní z pozinkovaného plechu s povrchovou úpravou včetně háků a čel roh nebo kout, žlabu půlkruhového rš 330 mm</t>
  </si>
  <si>
    <t>1300195227</t>
  </si>
  <si>
    <t>-1793618423</t>
  </si>
  <si>
    <t>Svod z pozinkovaného plechu s upraveným povrchem včetně objímek, kolen a odskoků kruhový, průměru 120 mm</t>
  </si>
  <si>
    <t>1472392568</t>
  </si>
  <si>
    <t>"ozn.300A-D" 6,00*2+7,00*2+4,00*2+3,00+1,50*7</t>
  </si>
  <si>
    <t>Lemování z pozinkovaného plechu s povrchovou úpravou ( navazující objekt kotelny )</t>
  </si>
  <si>
    <t>552632726</t>
  </si>
  <si>
    <t>5,00*0,50</t>
  </si>
  <si>
    <t>"50" (1,55+1,00)*2*4</t>
  </si>
  <si>
    <t>"51" (2,40+1,45)*2*2</t>
  </si>
  <si>
    <t>"52" (2,20+1,45)*2*2</t>
  </si>
  <si>
    <t>"53" (2,10+1,75)*2*1</t>
  </si>
  <si>
    <t>"54" (0,60+1,15)*2*2</t>
  </si>
  <si>
    <t>"55" (1,40+1,45)*2*1</t>
  </si>
  <si>
    <t>"56" (1,00+0,60)*2*1</t>
  </si>
  <si>
    <t>"57" (1,00+2,10)*2*1</t>
  </si>
  <si>
    <t>Dodávka - výplně otvorů z plastových profilů - okna; barva bílá/bílá RAL9010; Un=0,9 W/m2K - parametry dle PSV; bude upřesněno cenovou nabídkou specializované firmy ( sklo průsvitné pískované ) (podrobná specifikace dle ozn.50-57 )</t>
  </si>
  <si>
    <t>50 - 155×100 FIX 1 křídl. - 4 ks</t>
  </si>
  <si>
    <t>51 - 240×145 FIX 2 křídl. - 2 ks</t>
  </si>
  <si>
    <t>52 - 220×145 FIX 2 křídl. - 2 ks</t>
  </si>
  <si>
    <t>53 - 210×175 OS 2 křídl. - 1 ks</t>
  </si>
  <si>
    <t>54 - 60×115 OS 1 křídl. - 2 ks</t>
  </si>
  <si>
    <t>55 - 140×145 OS 2 křídl. - 1 ks</t>
  </si>
  <si>
    <t>56 - 100×60 FIX 1 křídl. - 1 ks</t>
  </si>
  <si>
    <t>57 - 100×210/80×197 dveře s rámem a zasklením Un=1,2 W/(M2.K) - 1 ks</t>
  </si>
  <si>
    <t>"50" (1,55+1,00*2)*4</t>
  </si>
  <si>
    <t>"51" (2,40+1,45*2)*2</t>
  </si>
  <si>
    <t>"52" (2,20+1,45*2)*2</t>
  </si>
  <si>
    <t>"53" (2,10+1,75*2)*1</t>
  </si>
  <si>
    <t>"54" (0,60+1,15*2)*2</t>
  </si>
  <si>
    <t>"55" (1,40+1,45*2)*1</t>
  </si>
  <si>
    <t>"56" (1,00+0,60*2)*1</t>
  </si>
  <si>
    <t>"57" (1,00+2,10*2)*1</t>
  </si>
  <si>
    <t>"šířka 280 mm" 1,60*4+2,45*2+2,25*2+2,15+0,65*2+1,45</t>
  </si>
  <si>
    <t>"šířka 220 mm" 1,05*1</t>
  </si>
  <si>
    <t>parapet plastový vnitřní komůrkový tl.20 mm š.280 mm</t>
  </si>
  <si>
    <t>1,60*4+2,45*2+2,25*2+2,15+0,65*2+1,45</t>
  </si>
  <si>
    <t>20,7*1,05 'Přepočtené koeficientem množství</t>
  </si>
  <si>
    <t>parapet plastový vnitřní komůrkový tl.20 mm š.220 mm</t>
  </si>
  <si>
    <t>1,05*1</t>
  </si>
  <si>
    <t>1,05*1,05 'Přepočtené koeficientem množství</t>
  </si>
  <si>
    <t>"vrata 350" (3,50*9,26+0,20*7*1,57)*3</t>
  </si>
  <si>
    <t>"vrata 380" (3,80*9,26+0,20*8*1,57)*2</t>
  </si>
  <si>
    <t>553 R_002</t>
  </si>
  <si>
    <t>Dodávka - zámečnický výrobek, povrchová úprava žárový pozink ( L 100×100×6 dl.3,80 m + kotvy 40×5....200 - 8 ks )</t>
  </si>
  <si>
    <t>-2001754568</t>
  </si>
  <si>
    <t>Montáž a dodávka - hliníkové dveře s rámem U=1,20 W/(M2.K) 105×210/80×190 cm, plné, výplň z izolačních desek v tech.dveří, barva hnědá/hnědá, kování typové nerez klika/klika, zámek bezp.vložkový, samozavírač ( podrobná specifikace dle PSV ozn.58 )</t>
  </si>
  <si>
    <t>Montáž a dodávka - skládací hliníková vrata 1+2 křídla; rozměr 350×365 cm; rám z Jäcklů 60×40×3 mm žárový pozink; výplň vrat - spodní část sendvič, horní část akrylát 16 mm ( podrobná specifikace vrat dle PSV ozn. 100 )</t>
  </si>
  <si>
    <t>998329984</t>
  </si>
  <si>
    <t>Montáž a dodávka - skládací hliníková vrata 1+2 křídla vč.dveří; rozměr 380×365 cm; rám z Jäcklů 60×40×3 mm žárový pozink; výplň vrat - spodní část sendvič, horní část akrylát 16 mm ( podrobná specifikace vrat dle PSV ozn. 101 )</t>
  </si>
  <si>
    <t>-486046367</t>
  </si>
  <si>
    <t>767 - 3</t>
  </si>
  <si>
    <t>Lanový kotvící systém ( bude upřesněno )</t>
  </si>
  <si>
    <t>767881112</t>
  </si>
  <si>
    <t>Montáž záchytného systému proti pádu bodů samostatných nebo v systému s poddajným kotvícím vedením do železobetonu chemickou kotvou</t>
  </si>
  <si>
    <t>1024263019</t>
  </si>
  <si>
    <t>70921319</t>
  </si>
  <si>
    <t>kotvicí bod pro betonové konstrukce do předvrtaného otvoru pomocí hmoždinky nebo chemické kotvy dl 400mm</t>
  </si>
  <si>
    <t>-810883579</t>
  </si>
  <si>
    <t>767881161</t>
  </si>
  <si>
    <t>Montáž záchytného systému proti pádu nástavců určených k upevnění na sloupky nebo body v systému poddajného kotvícího vedení montáž lana uchycení lana k nástavcům</t>
  </si>
  <si>
    <t>CS ÚRS 2020 01</t>
  </si>
  <si>
    <t>1195379610</t>
  </si>
  <si>
    <t>31452200</t>
  </si>
  <si>
    <t>nerezové lano určené pro systémy s požadavkem na permanentní kotvicí vedení tl 6mm</t>
  </si>
  <si>
    <t>713405906</t>
  </si>
  <si>
    <t>31452204</t>
  </si>
  <si>
    <t>koncovka k nerez lanu pevná určená k nalisování na nerezové lano lano tl 6mm</t>
  </si>
  <si>
    <t>1647454519</t>
  </si>
  <si>
    <t>-490923304</t>
  </si>
  <si>
    <t>"č.m.: 106,107" (0,20*(0,60+0,55*2)+1,00*1,00-0,60*0,55)*2</t>
  </si>
  <si>
    <t>"106" (3,25+1,55)*2*2,00-(0,70+0,80*2)*2,00</t>
  </si>
  <si>
    <t>"107,108,109" (0,90*2+1,25+1,30*3)*2*2,00-(0,70*2+1,20)*2,00</t>
  </si>
  <si>
    <t>okna a vstupní dveře</t>
  </si>
  <si>
    <t>(1,55*4+2,40*2+2,20*2+2,10+0,60*2+1,40+1,00)*0,30</t>
  </si>
  <si>
    <t>1,00*2,00*2*6+1,25*2,00*2+1,50*2,00*2</t>
  </si>
  <si>
    <t>136,72*1,1 'Přepočtené koeficientem množství</t>
  </si>
  <si>
    <t>dle poznámky na v.č.: 29 - malby v celém objektu</t>
  </si>
  <si>
    <t>"103" 2,60*1,60+(2,60+1,60)*2,60</t>
  </si>
  <si>
    <t>"104" 6,00*4,25*2+5,70*0,30*2+(6,00+4,25)*22,80*2-2,40*2,50*2</t>
  </si>
  <si>
    <t>"105" 1,75*2,95+(1,75+2,95)*2*2,975</t>
  </si>
  <si>
    <t>"106" 3,25*1,55+(3,25+1,55)*2*(2,975-2,00)</t>
  </si>
  <si>
    <t>"107,108,109" (0,90*2+1,25)*1,30+(0,90*2+1,25+1,30*3)*2*(2,975-2,00)</t>
  </si>
  <si>
    <t>"110" 5,15*6,10+5,15*0,30*2+(5,15+6,10)*2*2,975</t>
  </si>
  <si>
    <t>784211105</t>
  </si>
  <si>
    <t>Malby z malířských směsí otěruvzdorných za mokra dvojnásobné, bílé za mokra otěruvzdorné výborně v místnostech výšky přes 5,00 m</t>
  </si>
  <si>
    <t>-569218821</t>
  </si>
  <si>
    <t>"101" 14,70*11,10+11,10*(1,00+0,575)*1/2*2*2+14,70*5,075*2+11,10*(5,075+5,50)*1/2*2</t>
  </si>
  <si>
    <t xml:space="preserve">        -(3,50*3,65*2+3,80*3,65)+0,45*((3,50+3,65*2)*2+3,80+3,65*2)</t>
  </si>
  <si>
    <t>"102" 11,60*11,10+11,10*(0,45+1,425)*1/2*2*3*2/3+11,60*5,55*2+11,10*(5,55+6,525)*1/2*2</t>
  </si>
  <si>
    <t xml:space="preserve">        -(3,50*3,65+3,80*3,65)+0,45*(3,50+3,65*2+3,80+3,65*2)</t>
  </si>
  <si>
    <t>784111005</t>
  </si>
  <si>
    <t>Oprášení (ometení) podkladu v místnostech výšky přes 5,00 m</t>
  </si>
  <si>
    <t>-1280208753</t>
  </si>
  <si>
    <t>HZS</t>
  </si>
  <si>
    <t>Hodinové zúčtovací sazby</t>
  </si>
  <si>
    <t>HZS2232</t>
  </si>
  <si>
    <t>Hodinové zúčtovací sazby profesí PSV - provádění stavebních instalací elektrikář odborný ( stavebně lektrikářské práce neobsažené v PD ) viz.pozn.na v.č.: 27</t>
  </si>
  <si>
    <t>512</t>
  </si>
  <si>
    <t>964770714</t>
  </si>
  <si>
    <t>40,000</t>
  </si>
  <si>
    <t>pozn.: veškeré práce je nutné konzultovat s investorem, který upřesní přesný postup prací.</t>
  </si>
  <si>
    <t>PD počítá s celkovým počtem 40 hodin.</t>
  </si>
  <si>
    <t>- celkový počet hodin bude fakturován dle skutečnosti a odsouhlasení IDS</t>
  </si>
  <si>
    <t xml:space="preserve">D1 - INFORMATIVNÍ ROZPOČET  D2.4b VYTÁPĚNÍ</t>
  </si>
  <si>
    <t xml:space="preserve">      D3 - ARMATURY</t>
  </si>
  <si>
    <t xml:space="preserve">      D4 - FILTR ZÁVITOVÝ</t>
  </si>
  <si>
    <t xml:space="preserve">    D5 - IZOLACE TEPELNÉ</t>
  </si>
  <si>
    <t xml:space="preserve">      D6 - IZOLACE TEPELNÉ Z MINERÁLNÍCH POUZDER S AL POLEPEM</t>
  </si>
  <si>
    <t xml:space="preserve">    D7 - NÁTĚRY</t>
  </si>
  <si>
    <t xml:space="preserve">    D8 - DEMONTÁŽE</t>
  </si>
  <si>
    <t xml:space="preserve">    D9 - HODINOVÉ SAZBY:</t>
  </si>
  <si>
    <t xml:space="preserve">INFORMATIVNÍ ROZPOČET  D2.4b VYTÁPĚNÍ</t>
  </si>
  <si>
    <t>Pol42</t>
  </si>
  <si>
    <t>TEPLOVODNÍ PLYNOVÝ KONDENZAČNÍ KOTEL S VÝKONEM 45-49 kW, zemní plyn 2 kPa, odvod spalin do komína s plastovou vložkou a přívodem spalovacího vzduchu koaxilním potrubím, včetně revizního otvoru a ekvitermní regulátorem</t>
  </si>
  <si>
    <t>Pol43</t>
  </si>
  <si>
    <t>příslušenství - koaxiální trubka 80/125- 500 mm</t>
  </si>
  <si>
    <t>Pol44</t>
  </si>
  <si>
    <t>příslušenství - koaxiální koleno 87° – Ø 60/125 mm (plast/kov) s revizním otvorem</t>
  </si>
  <si>
    <t>Pol45</t>
  </si>
  <si>
    <t>příslušenství - patní koleno 80</t>
  </si>
  <si>
    <t>Pol46</t>
  </si>
  <si>
    <t>příslušenství - trubka PPh 80-délka 2 m</t>
  </si>
  <si>
    <t>Pol47</t>
  </si>
  <si>
    <t>příslušenství - dilatační objímka</t>
  </si>
  <si>
    <t>Pol48</t>
  </si>
  <si>
    <t>příslušenství - kompletní plastová hlavice s odolnotí proti UV záření DN 80</t>
  </si>
  <si>
    <t>Pol49</t>
  </si>
  <si>
    <t>Vnější sonda</t>
  </si>
  <si>
    <t>Pol50</t>
  </si>
  <si>
    <t>Prostorový přístroj s časovým týdenním programováním (B&amp;P)</t>
  </si>
  <si>
    <t>Pol51</t>
  </si>
  <si>
    <t>Přídavné relé pro oběhové čerpadlo</t>
  </si>
  <si>
    <t>Pol52</t>
  </si>
  <si>
    <t>MONTÁŽ KOTLE a kouřovodu</t>
  </si>
  <si>
    <t>hadoce plnící a vypouštěcí 16/23</t>
  </si>
  <si>
    <t>732421406</t>
  </si>
  <si>
    <t>čerpadla oběhová, elektronicky řízená,dn 25, do 4 m, 5,7 m3/h, izolace</t>
  </si>
  <si>
    <t>potrubí z trubek ocelových v kotelnách a strojovnách - přechod 50/25</t>
  </si>
  <si>
    <t>734292718</t>
  </si>
  <si>
    <t>KULOVÝ KOHOUT G 2 "</t>
  </si>
  <si>
    <t>Pol53</t>
  </si>
  <si>
    <t>Pol54</t>
  </si>
  <si>
    <t>nátěr sysntetický základní dvojnásobný potrubí do dn 50</t>
  </si>
  <si>
    <t>Pol55</t>
  </si>
  <si>
    <t>nátěr sysntetický základní dvojnásobný s 1x emailováním potrubí do dn 50</t>
  </si>
  <si>
    <t xml:space="preserve">    D2 - Doplnění rozvaděče RD</t>
  </si>
  <si>
    <t xml:space="preserve">      D4 - Svítidlo</t>
  </si>
  <si>
    <t xml:space="preserve">      D5 - Příslušenství</t>
  </si>
  <si>
    <t xml:space="preserve">      D6 - KABEL SILOVÝ,IZOLACE PVC S VODIČEM PE</t>
  </si>
  <si>
    <t xml:space="preserve">      D7 - ZÁSUVKA NN, PRAKTIK IP 44 (plast)</t>
  </si>
  <si>
    <t xml:space="preserve">      D8 - Odbočovaci krabice</t>
  </si>
  <si>
    <t xml:space="preserve">      D9 - Ocelové trubky pozinkované, do zateplení</t>
  </si>
  <si>
    <t xml:space="preserve">      D10 - SVORKOVNICE KRABICOVÁ</t>
  </si>
  <si>
    <t xml:space="preserve">      D11 - LIŠTY</t>
  </si>
  <si>
    <t xml:space="preserve">      D12 - Revizní dvířka na venkovní fasádu</t>
  </si>
  <si>
    <t xml:space="preserve">      D13 - PROVEDENI REVIZNICH ZKOUSEK HODINOVE ZUCTOVACI SAZBY</t>
  </si>
  <si>
    <t xml:space="preserve">      D14 -  PROVEDENI REVIZNICH ZKOUSEK  DLE ČSN 33 2000-6</t>
  </si>
  <si>
    <t xml:space="preserve">    D15 - Ochrana před bleskem</t>
  </si>
  <si>
    <t xml:space="preserve">      D16 - OCELOVÝ DRÁT POZINKOVANÝ</t>
  </si>
  <si>
    <t xml:space="preserve">      D17 - DRŽÁK JÍMACÍ TYČE A OCHRANNÉ TRUBKY</t>
  </si>
  <si>
    <t xml:space="preserve">      D18 - PODPĚRA VEDENÍ</t>
  </si>
  <si>
    <t xml:space="preserve">      D19 - SVORKA HROMOSVODNÍ,UZEMŇOVACÍ</t>
  </si>
  <si>
    <t xml:space="preserve">      D20 - OCHRANNÝ ÚHELNÍK A DRŽÁKY</t>
  </si>
  <si>
    <t xml:space="preserve">      D21 - JÍMACÍ TYČ A OCHRANNÁ TRUBKA</t>
  </si>
  <si>
    <t xml:space="preserve">      D22 - ODDÁLENÝ HROMOSVOD</t>
  </si>
  <si>
    <t xml:space="preserve">      D23 - ZEMNIČE</t>
  </si>
  <si>
    <t xml:space="preserve">      D24 - MONTÁŽNÍ PRÁCE</t>
  </si>
  <si>
    <t xml:space="preserve">      D25 -  HODINOVE ZUCTOVACI SAZBY</t>
  </si>
  <si>
    <t xml:space="preserve">      D26 - PROVEDENI REVIZNICH ZKOUSEK DLE CSN 33 2000-6</t>
  </si>
  <si>
    <t>Doplnění rozvaděče RD</t>
  </si>
  <si>
    <t>Svítidlo</t>
  </si>
  <si>
    <t>1157-10485</t>
  </si>
  <si>
    <t>Venkovní nástěné svitidlo VO AL korpus, 12ks LED 750, optika, ploché sklo, IP65</t>
  </si>
  <si>
    <t>Příslušenství</t>
  </si>
  <si>
    <t>1157-16542</t>
  </si>
  <si>
    <t>Držák veřejného osvětlení na zeď, pozinkované</t>
  </si>
  <si>
    <t>Pol5</t>
  </si>
  <si>
    <t>Atypický vyložník na fasádu, 2500mm vysoký, pozinkovaný</t>
  </si>
  <si>
    <t>ZÁSUVKA NN, PRAKTIK IP 44 (plast)</t>
  </si>
  <si>
    <t>1002-1090</t>
  </si>
  <si>
    <t>Zásuvka jednonásobná IP 44, s ochranným kolíkem, s víčkem; řazení 2P+PE; d. Praktik; b. bílá (na hořl. podklady B až E)</t>
  </si>
  <si>
    <t>Ocelové trubky pozinkované, do zateplení</t>
  </si>
  <si>
    <t>1123-4844</t>
  </si>
  <si>
    <t>TRUBKA OCELOVÁ ZÁVITOVÁ</t>
  </si>
  <si>
    <t>1030-54271</t>
  </si>
  <si>
    <t>Podpěra vedení KF - volné uložení vodiče</t>
  </si>
  <si>
    <t>1244-239</t>
  </si>
  <si>
    <t>SR 3a svorka páska-drát</t>
  </si>
  <si>
    <t>1244-237</t>
  </si>
  <si>
    <t>SR 2b svorka páska-páska</t>
  </si>
  <si>
    <t>VON - Vedlejší a ostatní náklady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</si>
  <si>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</si>
  <si>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D1 - Vedlejší a ostatní náklady</t>
  </si>
  <si>
    <t>002-004.1</t>
  </si>
  <si>
    <t>Zařízení staveniště, vč. BOZP / Veškeré činnosti dle vyhl. 230/2012Sb. §9 odst. 2 související s vybudováním, provozem a likvidací staveniště, vč. úklidu objektu před předáním stavby._x000d_
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</si>
  <si>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kpl</t>
  </si>
  <si>
    <t>ÚRS</t>
  </si>
  <si>
    <t>1024</t>
  </si>
  <si>
    <t>315473107</t>
  </si>
  <si>
    <t>002-006</t>
  </si>
  <si>
    <t>Poskytnutí zařízení staveniště (jeho části) pro umožnění činnosti TDS, AD, SÚ, BOZP na stavbě / Pro zástupce objednatele (TDS, technici, AD, SÚ, koordinátor BOZP, .... ) bude v rámci zařízení staveniště zpřístupněna jedna kancelář (kontejnerového typu - zateplená, se sociálním zázemím včetně úklidových prostředků a potřeb), vybavená stoly, židlemi pro 6 osob, věšáky, s úložnými uzamykatelnými prostorami připojená na el. en., vodu a zabezpečená (před buňkou čistící zóna). _x000d_
Kancelářská buňka bude sloužit jako pracoviště výše uvedených pracovníků objednavatele a orgánů DOSS na stavbě.</t>
  </si>
  <si>
    <t>1329226365</t>
  </si>
  <si>
    <t>002-008.1</t>
  </si>
  <si>
    <t>Publicita projektu dle podmínek dotačního titulu - info tabulka o účasti v dotačním programu ( materiál, velikost a způsoub provedení - bude upřesněno ) položka bude akceptovatelná v případě dotace</t>
  </si>
  <si>
    <t>1720960768</t>
  </si>
  <si>
    <t>002-102.1</t>
  </si>
  <si>
    <t>Geodetické zaměření řešených stavebních objetků po dokončení díla - Geodetické zaměření veškerých řešených stavebních objetků a jejich částí dle vyhl. č. 230/2012Sb. §10 odst. 2 (geometriký plán pro zápis do katastru nemovitostí v 6ti tištěných originálních vyhotoveních + 1x elektronicky CD)</t>
  </si>
  <si>
    <t>-522807900</t>
  </si>
  <si>
    <t>002-201.1</t>
  </si>
  <si>
    <t>Projektová dokumentace skutečného provedení / Projektová dokumentace skutečného provedení dle vyhl. č. 230/2012Sb. §10 odst. 2 - 4x tištěně a 1x elektronicky na CD nosiči</t>
  </si>
  <si>
    <t>781870040</t>
  </si>
  <si>
    <t>002-301.1</t>
  </si>
  <si>
    <t>Kompletace atestů, certifikátů, revizních zpráv a ostatních dokladů /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</si>
  <si>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-634725409</t>
  </si>
  <si>
    <t>002-302</t>
  </si>
  <si>
    <t>Zpracování a předložení harmonogramů. Náklady na vyhotovení a předložení finančního a časového harmonogramu prací</t>
  </si>
  <si>
    <t>-898970176</t>
  </si>
  <si>
    <t>041403000</t>
  </si>
  <si>
    <t>Inženýrská činnost dozory koordinátor BOZP na staveništi</t>
  </si>
  <si>
    <t>-1181944663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</si>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</sst>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5" borderId="23" xfId="0" applyFont="1" applyFill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2021_01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Revitalizace areálu KSÚSV - středisko Velká Bíteš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Velká Bíteš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21. 1. 2021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KSÚSV, Kosovská 1122/16, Jihlava 58601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Ing.Josef Slabý, Arnolec 30, Jamné 58827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Fr.Neuwirth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ROUND(AG55+AG59+AG63,2)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ROUND(AS55+AS59+AS63,2)</f>
        <v>0</v>
      </c>
      <c r="AT54" s="108">
        <f>ROUND(SUM(AV54:AW54),2)</f>
        <v>0</v>
      </c>
      <c r="AU54" s="109">
        <f>ROUND(AU55+AU59+AU63,5)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ROUND(AZ55+AZ59+AZ63,2)</f>
        <v>0</v>
      </c>
      <c r="BA54" s="108">
        <f>ROUND(BA55+BA59+BA63,2)</f>
        <v>0</v>
      </c>
      <c r="BB54" s="108">
        <f>ROUND(BB55+BB59+BB63,2)</f>
        <v>0</v>
      </c>
      <c r="BC54" s="108">
        <f>ROUND(BC55+BC59+BC63,2)</f>
        <v>0</v>
      </c>
      <c r="BD54" s="110">
        <f>ROUND(BD55+BD59+BD63,2)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7"/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78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71</v>
      </c>
      <c r="BT55" s="125" t="s">
        <v>79</v>
      </c>
      <c r="BV55" s="125" t="s">
        <v>74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4" customFormat="1" ht="16.5" customHeight="1">
      <c r="A56" s="126" t="s">
        <v>82</v>
      </c>
      <c r="B56" s="65"/>
      <c r="C56" s="127"/>
      <c r="D56" s="127"/>
      <c r="E56" s="128" t="s">
        <v>76</v>
      </c>
      <c r="F56" s="128"/>
      <c r="G56" s="128"/>
      <c r="H56" s="128"/>
      <c r="I56" s="128"/>
      <c r="J56" s="127"/>
      <c r="K56" s="128" t="s">
        <v>77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'SO_01 - provozní budova a...'!J30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83</v>
      </c>
      <c r="AR56" s="67"/>
      <c r="AS56" s="131">
        <v>0</v>
      </c>
      <c r="AT56" s="132">
        <f>ROUND(SUM(AV56:AW56),2)</f>
        <v>0</v>
      </c>
      <c r="AU56" s="133">
        <f>'SO_01 - provozní budova a...'!P109</f>
        <v>0</v>
      </c>
      <c r="AV56" s="132">
        <f>'SO_01 - provozní budova a...'!J33</f>
        <v>0</v>
      </c>
      <c r="AW56" s="132">
        <f>'SO_01 - provozní budova a...'!J34</f>
        <v>0</v>
      </c>
      <c r="AX56" s="132">
        <f>'SO_01 - provozní budova a...'!J35</f>
        <v>0</v>
      </c>
      <c r="AY56" s="132">
        <f>'SO_01 - provozní budova a...'!J36</f>
        <v>0</v>
      </c>
      <c r="AZ56" s="132">
        <f>'SO_01 - provozní budova a...'!F33</f>
        <v>0</v>
      </c>
      <c r="BA56" s="132">
        <f>'SO_01 - provozní budova a...'!F34</f>
        <v>0</v>
      </c>
      <c r="BB56" s="132">
        <f>'SO_01 - provozní budova a...'!F35</f>
        <v>0</v>
      </c>
      <c r="BC56" s="132">
        <f>'SO_01 - provozní budova a...'!F36</f>
        <v>0</v>
      </c>
      <c r="BD56" s="134">
        <f>'SO_01 - provozní budova a...'!F37</f>
        <v>0</v>
      </c>
      <c r="BE56" s="4"/>
      <c r="BT56" s="135" t="s">
        <v>81</v>
      </c>
      <c r="BU56" s="135" t="s">
        <v>84</v>
      </c>
      <c r="BV56" s="135" t="s">
        <v>74</v>
      </c>
      <c r="BW56" s="135" t="s">
        <v>80</v>
      </c>
      <c r="BX56" s="135" t="s">
        <v>5</v>
      </c>
      <c r="CL56" s="135" t="s">
        <v>19</v>
      </c>
      <c r="CM56" s="135" t="s">
        <v>81</v>
      </c>
    </row>
    <row r="57" s="4" customFormat="1" ht="16.5" customHeight="1">
      <c r="A57" s="126" t="s">
        <v>82</v>
      </c>
      <c r="B57" s="65"/>
      <c r="C57" s="127"/>
      <c r="D57" s="127"/>
      <c r="E57" s="128" t="s">
        <v>85</v>
      </c>
      <c r="F57" s="128"/>
      <c r="G57" s="128"/>
      <c r="H57" s="128"/>
      <c r="I57" s="128"/>
      <c r="J57" s="127"/>
      <c r="K57" s="128" t="s">
        <v>86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'01 - ústřední vytápění'!J32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83</v>
      </c>
      <c r="AR57" s="67"/>
      <c r="AS57" s="131">
        <v>0</v>
      </c>
      <c r="AT57" s="132">
        <f>ROUND(SUM(AV57:AW57),2)</f>
        <v>0</v>
      </c>
      <c r="AU57" s="133">
        <f>'01 - ústřední vytápění'!P96</f>
        <v>0</v>
      </c>
      <c r="AV57" s="132">
        <f>'01 - ústřední vytápění'!J35</f>
        <v>0</v>
      </c>
      <c r="AW57" s="132">
        <f>'01 - ústřední vytápění'!J36</f>
        <v>0</v>
      </c>
      <c r="AX57" s="132">
        <f>'01 - ústřední vytápění'!J37</f>
        <v>0</v>
      </c>
      <c r="AY57" s="132">
        <f>'01 - ústřední vytápění'!J38</f>
        <v>0</v>
      </c>
      <c r="AZ57" s="132">
        <f>'01 - ústřední vytápění'!F35</f>
        <v>0</v>
      </c>
      <c r="BA57" s="132">
        <f>'01 - ústřední vytápění'!F36</f>
        <v>0</v>
      </c>
      <c r="BB57" s="132">
        <f>'01 - ústřední vytápění'!F37</f>
        <v>0</v>
      </c>
      <c r="BC57" s="132">
        <f>'01 - ústřední vytápění'!F38</f>
        <v>0</v>
      </c>
      <c r="BD57" s="134">
        <f>'01 - ústřední vytápění'!F39</f>
        <v>0</v>
      </c>
      <c r="BE57" s="4"/>
      <c r="BT57" s="135" t="s">
        <v>81</v>
      </c>
      <c r="BV57" s="135" t="s">
        <v>74</v>
      </c>
      <c r="BW57" s="135" t="s">
        <v>87</v>
      </c>
      <c r="BX57" s="135" t="s">
        <v>80</v>
      </c>
      <c r="CL57" s="135" t="s">
        <v>19</v>
      </c>
    </row>
    <row r="58" s="4" customFormat="1" ht="23.25" customHeight="1">
      <c r="A58" s="126" t="s">
        <v>82</v>
      </c>
      <c r="B58" s="65"/>
      <c r="C58" s="127"/>
      <c r="D58" s="127"/>
      <c r="E58" s="128" t="s">
        <v>88</v>
      </c>
      <c r="F58" s="128"/>
      <c r="G58" s="128"/>
      <c r="H58" s="128"/>
      <c r="I58" s="128"/>
      <c r="J58" s="127"/>
      <c r="K58" s="128" t="s">
        <v>89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'02 - silnoproudá elektrot...'!J32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83</v>
      </c>
      <c r="AR58" s="67"/>
      <c r="AS58" s="131">
        <v>0</v>
      </c>
      <c r="AT58" s="132">
        <f>ROUND(SUM(AV58:AW58),2)</f>
        <v>0</v>
      </c>
      <c r="AU58" s="133">
        <f>'02 - silnoproudá elektrot...'!P120</f>
        <v>0</v>
      </c>
      <c r="AV58" s="132">
        <f>'02 - silnoproudá elektrot...'!J35</f>
        <v>0</v>
      </c>
      <c r="AW58" s="132">
        <f>'02 - silnoproudá elektrot...'!J36</f>
        <v>0</v>
      </c>
      <c r="AX58" s="132">
        <f>'02 - silnoproudá elektrot...'!J37</f>
        <v>0</v>
      </c>
      <c r="AY58" s="132">
        <f>'02 - silnoproudá elektrot...'!J38</f>
        <v>0</v>
      </c>
      <c r="AZ58" s="132">
        <f>'02 - silnoproudá elektrot...'!F35</f>
        <v>0</v>
      </c>
      <c r="BA58" s="132">
        <f>'02 - silnoproudá elektrot...'!F36</f>
        <v>0</v>
      </c>
      <c r="BB58" s="132">
        <f>'02 - silnoproudá elektrot...'!F37</f>
        <v>0</v>
      </c>
      <c r="BC58" s="132">
        <f>'02 - silnoproudá elektrot...'!F38</f>
        <v>0</v>
      </c>
      <c r="BD58" s="134">
        <f>'02 - silnoproudá elektrot...'!F39</f>
        <v>0</v>
      </c>
      <c r="BE58" s="4"/>
      <c r="BT58" s="135" t="s">
        <v>81</v>
      </c>
      <c r="BV58" s="135" t="s">
        <v>74</v>
      </c>
      <c r="BW58" s="135" t="s">
        <v>90</v>
      </c>
      <c r="BX58" s="135" t="s">
        <v>80</v>
      </c>
      <c r="CL58" s="135" t="s">
        <v>19</v>
      </c>
    </row>
    <row r="59" s="7" customFormat="1" ht="16.5" customHeight="1">
      <c r="A59" s="7"/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ROUND(SUM(AG60:AG62),2)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78</v>
      </c>
      <c r="AR59" s="120"/>
      <c r="AS59" s="121">
        <f>ROUND(SUM(AS60:AS62),2)</f>
        <v>0</v>
      </c>
      <c r="AT59" s="122">
        <f>ROUND(SUM(AV59:AW59),2)</f>
        <v>0</v>
      </c>
      <c r="AU59" s="123">
        <f>ROUND(SUM(AU60:AU62),5)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ROUND(SUM(AZ60:AZ62),2)</f>
        <v>0</v>
      </c>
      <c r="BA59" s="122">
        <f>ROUND(SUM(BA60:BA62),2)</f>
        <v>0</v>
      </c>
      <c r="BB59" s="122">
        <f>ROUND(SUM(BB60:BB62),2)</f>
        <v>0</v>
      </c>
      <c r="BC59" s="122">
        <f>ROUND(SUM(BC60:BC62),2)</f>
        <v>0</v>
      </c>
      <c r="BD59" s="124">
        <f>ROUND(SUM(BD60:BD62),2)</f>
        <v>0</v>
      </c>
      <c r="BE59" s="7"/>
      <c r="BS59" s="125" t="s">
        <v>71</v>
      </c>
      <c r="BT59" s="125" t="s">
        <v>79</v>
      </c>
      <c r="BV59" s="125" t="s">
        <v>74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4" customFormat="1" ht="16.5" customHeight="1">
      <c r="A60" s="126" t="s">
        <v>82</v>
      </c>
      <c r="B60" s="65"/>
      <c r="C60" s="127"/>
      <c r="D60" s="127"/>
      <c r="E60" s="128" t="s">
        <v>91</v>
      </c>
      <c r="F60" s="128"/>
      <c r="G60" s="128"/>
      <c r="H60" s="128"/>
      <c r="I60" s="128"/>
      <c r="J60" s="127"/>
      <c r="K60" s="128" t="s">
        <v>92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'SO_02 - garáže a dílny úd...'!J30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83</v>
      </c>
      <c r="AR60" s="67"/>
      <c r="AS60" s="131">
        <v>0</v>
      </c>
      <c r="AT60" s="132">
        <f>ROUND(SUM(AV60:AW60),2)</f>
        <v>0</v>
      </c>
      <c r="AU60" s="133">
        <f>'SO_02 - garáže a dílny úd...'!P108</f>
        <v>0</v>
      </c>
      <c r="AV60" s="132">
        <f>'SO_02 - garáže a dílny úd...'!J33</f>
        <v>0</v>
      </c>
      <c r="AW60" s="132">
        <f>'SO_02 - garáže a dílny úd...'!J34</f>
        <v>0</v>
      </c>
      <c r="AX60" s="132">
        <f>'SO_02 - garáže a dílny úd...'!J35</f>
        <v>0</v>
      </c>
      <c r="AY60" s="132">
        <f>'SO_02 - garáže a dílny úd...'!J36</f>
        <v>0</v>
      </c>
      <c r="AZ60" s="132">
        <f>'SO_02 - garáže a dílny úd...'!F33</f>
        <v>0</v>
      </c>
      <c r="BA60" s="132">
        <f>'SO_02 - garáže a dílny úd...'!F34</f>
        <v>0</v>
      </c>
      <c r="BB60" s="132">
        <f>'SO_02 - garáže a dílny úd...'!F35</f>
        <v>0</v>
      </c>
      <c r="BC60" s="132">
        <f>'SO_02 - garáže a dílny úd...'!F36</f>
        <v>0</v>
      </c>
      <c r="BD60" s="134">
        <f>'SO_02 - garáže a dílny úd...'!F37</f>
        <v>0</v>
      </c>
      <c r="BE60" s="4"/>
      <c r="BT60" s="135" t="s">
        <v>81</v>
      </c>
      <c r="BU60" s="135" t="s">
        <v>84</v>
      </c>
      <c r="BV60" s="135" t="s">
        <v>74</v>
      </c>
      <c r="BW60" s="135" t="s">
        <v>93</v>
      </c>
      <c r="BX60" s="135" t="s">
        <v>5</v>
      </c>
      <c r="CL60" s="135" t="s">
        <v>19</v>
      </c>
      <c r="CM60" s="135" t="s">
        <v>81</v>
      </c>
    </row>
    <row r="61" s="4" customFormat="1" ht="16.5" customHeight="1">
      <c r="A61" s="126" t="s">
        <v>82</v>
      </c>
      <c r="B61" s="65"/>
      <c r="C61" s="127"/>
      <c r="D61" s="127"/>
      <c r="E61" s="128" t="s">
        <v>85</v>
      </c>
      <c r="F61" s="128"/>
      <c r="G61" s="128"/>
      <c r="H61" s="128"/>
      <c r="I61" s="128"/>
      <c r="J61" s="127"/>
      <c r="K61" s="128" t="s">
        <v>86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'01 - ústřední vytápění_01'!J32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83</v>
      </c>
      <c r="AR61" s="67"/>
      <c r="AS61" s="131">
        <v>0</v>
      </c>
      <c r="AT61" s="132">
        <f>ROUND(SUM(AV61:AW61),2)</f>
        <v>0</v>
      </c>
      <c r="AU61" s="133">
        <f>'01 - ústřední vytápění_01'!P94</f>
        <v>0</v>
      </c>
      <c r="AV61" s="132">
        <f>'01 - ústřední vytápění_01'!J35</f>
        <v>0</v>
      </c>
      <c r="AW61" s="132">
        <f>'01 - ústřední vytápění_01'!J36</f>
        <v>0</v>
      </c>
      <c r="AX61" s="132">
        <f>'01 - ústřední vytápění_01'!J37</f>
        <v>0</v>
      </c>
      <c r="AY61" s="132">
        <f>'01 - ústřední vytápění_01'!J38</f>
        <v>0</v>
      </c>
      <c r="AZ61" s="132">
        <f>'01 - ústřední vytápění_01'!F35</f>
        <v>0</v>
      </c>
      <c r="BA61" s="132">
        <f>'01 - ústřední vytápění_01'!F36</f>
        <v>0</v>
      </c>
      <c r="BB61" s="132">
        <f>'01 - ústřední vytápění_01'!F37</f>
        <v>0</v>
      </c>
      <c r="BC61" s="132">
        <f>'01 - ústřední vytápění_01'!F38</f>
        <v>0</v>
      </c>
      <c r="BD61" s="134">
        <f>'01 - ústřední vytápění_01'!F39</f>
        <v>0</v>
      </c>
      <c r="BE61" s="4"/>
      <c r="BT61" s="135" t="s">
        <v>81</v>
      </c>
      <c r="BV61" s="135" t="s">
        <v>74</v>
      </c>
      <c r="BW61" s="135" t="s">
        <v>94</v>
      </c>
      <c r="BX61" s="135" t="s">
        <v>93</v>
      </c>
      <c r="CL61" s="135" t="s">
        <v>19</v>
      </c>
    </row>
    <row r="62" s="4" customFormat="1" ht="23.25" customHeight="1">
      <c r="A62" s="126" t="s">
        <v>82</v>
      </c>
      <c r="B62" s="65"/>
      <c r="C62" s="127"/>
      <c r="D62" s="127"/>
      <c r="E62" s="128" t="s">
        <v>88</v>
      </c>
      <c r="F62" s="128"/>
      <c r="G62" s="128"/>
      <c r="H62" s="128"/>
      <c r="I62" s="128"/>
      <c r="J62" s="127"/>
      <c r="K62" s="128" t="s">
        <v>89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'02 - silnoproudá elektrot..._01'!J32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83</v>
      </c>
      <c r="AR62" s="67"/>
      <c r="AS62" s="131">
        <v>0</v>
      </c>
      <c r="AT62" s="132">
        <f>ROUND(SUM(AV62:AW62),2)</f>
        <v>0</v>
      </c>
      <c r="AU62" s="133">
        <f>'02 - silnoproudá elektrot..._01'!P112</f>
        <v>0</v>
      </c>
      <c r="AV62" s="132">
        <f>'02 - silnoproudá elektrot..._01'!J35</f>
        <v>0</v>
      </c>
      <c r="AW62" s="132">
        <f>'02 - silnoproudá elektrot..._01'!J36</f>
        <v>0</v>
      </c>
      <c r="AX62" s="132">
        <f>'02 - silnoproudá elektrot..._01'!J37</f>
        <v>0</v>
      </c>
      <c r="AY62" s="132">
        <f>'02 - silnoproudá elektrot..._01'!J38</f>
        <v>0</v>
      </c>
      <c r="AZ62" s="132">
        <f>'02 - silnoproudá elektrot..._01'!F35</f>
        <v>0</v>
      </c>
      <c r="BA62" s="132">
        <f>'02 - silnoproudá elektrot..._01'!F36</f>
        <v>0</v>
      </c>
      <c r="BB62" s="132">
        <f>'02 - silnoproudá elektrot..._01'!F37</f>
        <v>0</v>
      </c>
      <c r="BC62" s="132">
        <f>'02 - silnoproudá elektrot..._01'!F38</f>
        <v>0</v>
      </c>
      <c r="BD62" s="134">
        <f>'02 - silnoproudá elektrot..._01'!F39</f>
        <v>0</v>
      </c>
      <c r="BE62" s="4"/>
      <c r="BT62" s="135" t="s">
        <v>81</v>
      </c>
      <c r="BV62" s="135" t="s">
        <v>74</v>
      </c>
      <c r="BW62" s="135" t="s">
        <v>95</v>
      </c>
      <c r="BX62" s="135" t="s">
        <v>93</v>
      </c>
      <c r="CL62" s="135" t="s">
        <v>19</v>
      </c>
    </row>
    <row r="63" s="7" customFormat="1" ht="16.5" customHeight="1">
      <c r="A63" s="126" t="s">
        <v>82</v>
      </c>
      <c r="B63" s="113"/>
      <c r="C63" s="114"/>
      <c r="D63" s="115" t="s">
        <v>96</v>
      </c>
      <c r="E63" s="115"/>
      <c r="F63" s="115"/>
      <c r="G63" s="115"/>
      <c r="H63" s="115"/>
      <c r="I63" s="116"/>
      <c r="J63" s="115" t="s">
        <v>97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8">
        <f>'VON - Vedlejší a ostatní ...'!J30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78</v>
      </c>
      <c r="AR63" s="120"/>
      <c r="AS63" s="136">
        <v>0</v>
      </c>
      <c r="AT63" s="137">
        <f>ROUND(SUM(AV63:AW63),2)</f>
        <v>0</v>
      </c>
      <c r="AU63" s="138">
        <f>'VON - Vedlejší a ostatní ...'!P80</f>
        <v>0</v>
      </c>
      <c r="AV63" s="137">
        <f>'VON - Vedlejší a ostatní ...'!J33</f>
        <v>0</v>
      </c>
      <c r="AW63" s="137">
        <f>'VON - Vedlejší a ostatní ...'!J34</f>
        <v>0</v>
      </c>
      <c r="AX63" s="137">
        <f>'VON - Vedlejší a ostatní ...'!J35</f>
        <v>0</v>
      </c>
      <c r="AY63" s="137">
        <f>'VON - Vedlejší a ostatní ...'!J36</f>
        <v>0</v>
      </c>
      <c r="AZ63" s="137">
        <f>'VON - Vedlejší a ostatní ...'!F33</f>
        <v>0</v>
      </c>
      <c r="BA63" s="137">
        <f>'VON - Vedlejší a ostatní ...'!F34</f>
        <v>0</v>
      </c>
      <c r="BB63" s="137">
        <f>'VON - Vedlejší a ostatní ...'!F35</f>
        <v>0</v>
      </c>
      <c r="BC63" s="137">
        <f>'VON - Vedlejší a ostatní ...'!F36</f>
        <v>0</v>
      </c>
      <c r="BD63" s="139">
        <f>'VON - Vedlejší a ostatní ...'!F37</f>
        <v>0</v>
      </c>
      <c r="BE63" s="7"/>
      <c r="BT63" s="125" t="s">
        <v>79</v>
      </c>
      <c r="BV63" s="125" t="s">
        <v>74</v>
      </c>
      <c r="BW63" s="125" t="s">
        <v>98</v>
      </c>
      <c r="BX63" s="125" t="s">
        <v>5</v>
      </c>
      <c r="CL63" s="125" t="s">
        <v>99</v>
      </c>
      <c r="CM63" s="125" t="s">
        <v>81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TlCMT7APV8JcRRY14pLNWXCMu8NG9Jw2QXxwscQ4edfYF3ETklaYZazusaSWoG5ibF6OjLW0CPR7owsTyw38Yg==" hashValue="csVHx89YuSSL7m+klxuac0ZwGjOudPVqx47Mx2v6XjSwCJBtmoYjwq5r4d4OvKZeNR0nCtbgqpbF43cSk1WoDA==" algorithmName="SHA-512" password="CEE1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_01 - provozní budova a...'!C2" display="/"/>
    <hyperlink ref="A57" location="'01 - ústřední vytápění'!C2" display="/"/>
    <hyperlink ref="A58" location="'02 - silnoproudá elektrot...'!C2" display="/"/>
    <hyperlink ref="A60" location="'SO_02 - garáže a dílny úd...'!C2" display="/"/>
    <hyperlink ref="A61" location="'01 - ústřední vytápění_01'!C2" display="/"/>
    <hyperlink ref="A62" location="'02 - silnoproudá elektrot..._01'!C2" display="/"/>
    <hyperlink ref="A6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ROUND(J109,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ROUND((SUM(BE109:BE1141)),  2)</f>
        <v>0</v>
      </c>
      <c r="G33" s="40"/>
      <c r="H33" s="40"/>
      <c r="I33" s="159">
        <v>0.20999999999999999</v>
      </c>
      <c r="J33" s="158">
        <f>ROUND(((SUM(BE109:BE1141))*I33),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ROUND((SUM(BF109:BF1141)),  2)</f>
        <v>0</v>
      </c>
      <c r="G34" s="40"/>
      <c r="H34" s="40"/>
      <c r="I34" s="159">
        <v>0.14999999999999999</v>
      </c>
      <c r="J34" s="158">
        <f>ROUND(((SUM(BF109:BF1141))*I34),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ROUND((SUM(BG109:BG1141)),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ROUND((SUM(BH109:BH1141)),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ROUND((SUM(BI109:BI1141)),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areálu KSÚSV - středisko Velká Bíteš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SO_01 - provozní budova a garáže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Velká Bíteš</v>
      </c>
      <c r="G52" s="42"/>
      <c r="H52" s="42"/>
      <c r="I52" s="34" t="s">
        <v>23</v>
      </c>
      <c r="J52" s="74" t="str">
        <f>IF(J12="","",J12)</f>
        <v>21. 1. 2021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104</v>
      </c>
      <c r="D57" s="173"/>
      <c r="E57" s="173"/>
      <c r="F57" s="173"/>
      <c r="G57" s="173"/>
      <c r="H57" s="173"/>
      <c r="I57" s="173"/>
      <c r="J57" s="174" t="s">
        <v>105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J109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76"/>
      <c r="C60" s="177"/>
      <c r="D60" s="178" t="s">
        <v>107</v>
      </c>
      <c r="E60" s="179"/>
      <c r="F60" s="179"/>
      <c r="G60" s="179"/>
      <c r="H60" s="179"/>
      <c r="I60" s="179"/>
      <c r="J60" s="180">
        <f>J110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108</v>
      </c>
      <c r="E61" s="184"/>
      <c r="F61" s="184"/>
      <c r="G61" s="184"/>
      <c r="H61" s="184"/>
      <c r="I61" s="184"/>
      <c r="J61" s="185">
        <f>J111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109</v>
      </c>
      <c r="E62" s="184"/>
      <c r="F62" s="184"/>
      <c r="G62" s="184"/>
      <c r="H62" s="184"/>
      <c r="I62" s="184"/>
      <c r="J62" s="185">
        <f>J135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110</v>
      </c>
      <c r="E63" s="184"/>
      <c r="F63" s="184"/>
      <c r="G63" s="184"/>
      <c r="H63" s="184"/>
      <c r="I63" s="184"/>
      <c r="J63" s="185">
        <f>J141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2"/>
      <c r="C64" s="127"/>
      <c r="D64" s="183" t="s">
        <v>111</v>
      </c>
      <c r="E64" s="184"/>
      <c r="F64" s="184"/>
      <c r="G64" s="184"/>
      <c r="H64" s="184"/>
      <c r="I64" s="184"/>
      <c r="J64" s="185">
        <f>J142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2"/>
      <c r="C65" s="127"/>
      <c r="D65" s="183" t="s">
        <v>112</v>
      </c>
      <c r="E65" s="184"/>
      <c r="F65" s="184"/>
      <c r="G65" s="184"/>
      <c r="H65" s="184"/>
      <c r="I65" s="184"/>
      <c r="J65" s="185">
        <f>J178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113</v>
      </c>
      <c r="E66" s="184"/>
      <c r="F66" s="184"/>
      <c r="G66" s="184"/>
      <c r="H66" s="184"/>
      <c r="I66" s="184"/>
      <c r="J66" s="185">
        <f>J356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114</v>
      </c>
      <c r="E67" s="184"/>
      <c r="F67" s="184"/>
      <c r="G67" s="184"/>
      <c r="H67" s="184"/>
      <c r="I67" s="184"/>
      <c r="J67" s="185">
        <f>J376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115</v>
      </c>
      <c r="E68" s="184"/>
      <c r="F68" s="184"/>
      <c r="G68" s="184"/>
      <c r="H68" s="184"/>
      <c r="I68" s="184"/>
      <c r="J68" s="185">
        <f>J377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116</v>
      </c>
      <c r="E69" s="184"/>
      <c r="F69" s="184"/>
      <c r="G69" s="184"/>
      <c r="H69" s="184"/>
      <c r="I69" s="184"/>
      <c r="J69" s="185">
        <f>J424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117</v>
      </c>
      <c r="E70" s="184"/>
      <c r="F70" s="184"/>
      <c r="G70" s="184"/>
      <c r="H70" s="184"/>
      <c r="I70" s="184"/>
      <c r="J70" s="185">
        <f>J442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118</v>
      </c>
      <c r="E71" s="184"/>
      <c r="F71" s="184"/>
      <c r="G71" s="184"/>
      <c r="H71" s="184"/>
      <c r="I71" s="184"/>
      <c r="J71" s="185">
        <f>J603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119</v>
      </c>
      <c r="E72" s="184"/>
      <c r="F72" s="184"/>
      <c r="G72" s="184"/>
      <c r="H72" s="184"/>
      <c r="I72" s="184"/>
      <c r="J72" s="185">
        <f>J620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120</v>
      </c>
      <c r="E73" s="184"/>
      <c r="F73" s="184"/>
      <c r="G73" s="184"/>
      <c r="H73" s="184"/>
      <c r="I73" s="184"/>
      <c r="J73" s="185">
        <f>J626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76"/>
      <c r="C74" s="177"/>
      <c r="D74" s="178" t="s">
        <v>121</v>
      </c>
      <c r="E74" s="179"/>
      <c r="F74" s="179"/>
      <c r="G74" s="179"/>
      <c r="H74" s="179"/>
      <c r="I74" s="179"/>
      <c r="J74" s="180">
        <f>J628</f>
        <v>0</v>
      </c>
      <c r="K74" s="177"/>
      <c r="L74" s="18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82"/>
      <c r="C75" s="127"/>
      <c r="D75" s="183" t="s">
        <v>122</v>
      </c>
      <c r="E75" s="184"/>
      <c r="F75" s="184"/>
      <c r="G75" s="184"/>
      <c r="H75" s="184"/>
      <c r="I75" s="184"/>
      <c r="J75" s="185">
        <f>J629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123</v>
      </c>
      <c r="E76" s="184"/>
      <c r="F76" s="184"/>
      <c r="G76" s="184"/>
      <c r="H76" s="184"/>
      <c r="I76" s="184"/>
      <c r="J76" s="185">
        <f>J647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2"/>
      <c r="C77" s="127"/>
      <c r="D77" s="183" t="s">
        <v>124</v>
      </c>
      <c r="E77" s="184"/>
      <c r="F77" s="184"/>
      <c r="G77" s="184"/>
      <c r="H77" s="184"/>
      <c r="I77" s="184"/>
      <c r="J77" s="185">
        <f>J776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125</v>
      </c>
      <c r="E78" s="184"/>
      <c r="F78" s="184"/>
      <c r="G78" s="184"/>
      <c r="H78" s="184"/>
      <c r="I78" s="184"/>
      <c r="J78" s="185">
        <f>J810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126</v>
      </c>
      <c r="E79" s="184"/>
      <c r="F79" s="184"/>
      <c r="G79" s="184"/>
      <c r="H79" s="184"/>
      <c r="I79" s="184"/>
      <c r="J79" s="185">
        <f>J835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127</v>
      </c>
      <c r="E80" s="184"/>
      <c r="F80" s="184"/>
      <c r="G80" s="184"/>
      <c r="H80" s="184"/>
      <c r="I80" s="184"/>
      <c r="J80" s="185">
        <f>J880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128</v>
      </c>
      <c r="E81" s="184"/>
      <c r="F81" s="184"/>
      <c r="G81" s="184"/>
      <c r="H81" s="184"/>
      <c r="I81" s="184"/>
      <c r="J81" s="185">
        <f>J917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129</v>
      </c>
      <c r="E82" s="184"/>
      <c r="F82" s="184"/>
      <c r="G82" s="184"/>
      <c r="H82" s="184"/>
      <c r="I82" s="184"/>
      <c r="J82" s="185">
        <f>J956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130</v>
      </c>
      <c r="E83" s="184"/>
      <c r="F83" s="184"/>
      <c r="G83" s="184"/>
      <c r="H83" s="184"/>
      <c r="I83" s="184"/>
      <c r="J83" s="185">
        <f>J969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131</v>
      </c>
      <c r="E84" s="184"/>
      <c r="F84" s="184"/>
      <c r="G84" s="184"/>
      <c r="H84" s="184"/>
      <c r="I84" s="184"/>
      <c r="J84" s="185">
        <f>J1028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132</v>
      </c>
      <c r="E85" s="184"/>
      <c r="F85" s="184"/>
      <c r="G85" s="184"/>
      <c r="H85" s="184"/>
      <c r="I85" s="184"/>
      <c r="J85" s="185">
        <f>J1037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7"/>
      <c r="D86" s="183" t="s">
        <v>133</v>
      </c>
      <c r="E86" s="184"/>
      <c r="F86" s="184"/>
      <c r="G86" s="184"/>
      <c r="H86" s="184"/>
      <c r="I86" s="184"/>
      <c r="J86" s="185">
        <f>J1042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7"/>
      <c r="D87" s="183" t="s">
        <v>134</v>
      </c>
      <c r="E87" s="184"/>
      <c r="F87" s="184"/>
      <c r="G87" s="184"/>
      <c r="H87" s="184"/>
      <c r="I87" s="184"/>
      <c r="J87" s="185">
        <f>J1049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2"/>
      <c r="C88" s="127"/>
      <c r="D88" s="183" t="s">
        <v>135</v>
      </c>
      <c r="E88" s="184"/>
      <c r="F88" s="184"/>
      <c r="G88" s="184"/>
      <c r="H88" s="184"/>
      <c r="I88" s="184"/>
      <c r="J88" s="185">
        <f>J1074</f>
        <v>0</v>
      </c>
      <c r="K88" s="127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2"/>
      <c r="C89" s="127"/>
      <c r="D89" s="183" t="s">
        <v>136</v>
      </c>
      <c r="E89" s="184"/>
      <c r="F89" s="184"/>
      <c r="G89" s="184"/>
      <c r="H89" s="184"/>
      <c r="I89" s="184"/>
      <c r="J89" s="185">
        <f>J1132</f>
        <v>0</v>
      </c>
      <c r="K89" s="127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5" s="2" customFormat="1" ht="6.96" customHeight="1">
      <c r="A95" s="40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4.96" customHeight="1">
      <c r="A96" s="40"/>
      <c r="B96" s="41"/>
      <c r="C96" s="25" t="s">
        <v>137</v>
      </c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16</v>
      </c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171" t="str">
        <f>E7</f>
        <v>Revitalizace areálu KSÚSV - středisko Velká Bíteš</v>
      </c>
      <c r="F99" s="34"/>
      <c r="G99" s="34"/>
      <c r="H99" s="34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101</v>
      </c>
      <c r="D100" s="42"/>
      <c r="E100" s="42"/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71" t="str">
        <f>E9</f>
        <v>SO_01 - provozní budova a garáže</v>
      </c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21</v>
      </c>
      <c r="D103" s="42"/>
      <c r="E103" s="42"/>
      <c r="F103" s="29" t="str">
        <f>F12</f>
        <v>Velká Bíteš</v>
      </c>
      <c r="G103" s="42"/>
      <c r="H103" s="42"/>
      <c r="I103" s="34" t="s">
        <v>23</v>
      </c>
      <c r="J103" s="74" t="str">
        <f>IF(J12="","",J12)</f>
        <v>21. 1. 2021</v>
      </c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40.05" customHeight="1">
      <c r="A105" s="40"/>
      <c r="B105" s="41"/>
      <c r="C105" s="34" t="s">
        <v>25</v>
      </c>
      <c r="D105" s="42"/>
      <c r="E105" s="42"/>
      <c r="F105" s="29" t="str">
        <f>E15</f>
        <v>KSÚSV, Kosovská 1122/16, Jihlava 58601</v>
      </c>
      <c r="G105" s="42"/>
      <c r="H105" s="42"/>
      <c r="I105" s="34" t="s">
        <v>31</v>
      </c>
      <c r="J105" s="38" t="str">
        <f>E21</f>
        <v>Ing.Josef Slabý, Arnolec 30, Jamné 58827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5.15" customHeight="1">
      <c r="A106" s="40"/>
      <c r="B106" s="41"/>
      <c r="C106" s="34" t="s">
        <v>29</v>
      </c>
      <c r="D106" s="42"/>
      <c r="E106" s="42"/>
      <c r="F106" s="29" t="str">
        <f>IF(E18="","",E18)</f>
        <v>Vyplň údaj</v>
      </c>
      <c r="G106" s="42"/>
      <c r="H106" s="42"/>
      <c r="I106" s="34" t="s">
        <v>34</v>
      </c>
      <c r="J106" s="38" t="str">
        <f>E24</f>
        <v>Fr.Neuwirth</v>
      </c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0.32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4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11" customFormat="1" ht="29.28" customHeight="1">
      <c r="A108" s="187"/>
      <c r="B108" s="188"/>
      <c r="C108" s="189" t="s">
        <v>138</v>
      </c>
      <c r="D108" s="190" t="s">
        <v>57</v>
      </c>
      <c r="E108" s="190" t="s">
        <v>53</v>
      </c>
      <c r="F108" s="190" t="s">
        <v>54</v>
      </c>
      <c r="G108" s="190" t="s">
        <v>139</v>
      </c>
      <c r="H108" s="190" t="s">
        <v>140</v>
      </c>
      <c r="I108" s="190" t="s">
        <v>141</v>
      </c>
      <c r="J108" s="190" t="s">
        <v>105</v>
      </c>
      <c r="K108" s="191" t="s">
        <v>142</v>
      </c>
      <c r="L108" s="192"/>
      <c r="M108" s="94" t="s">
        <v>19</v>
      </c>
      <c r="N108" s="95" t="s">
        <v>42</v>
      </c>
      <c r="O108" s="95" t="s">
        <v>143</v>
      </c>
      <c r="P108" s="95" t="s">
        <v>144</v>
      </c>
      <c r="Q108" s="95" t="s">
        <v>145</v>
      </c>
      <c r="R108" s="95" t="s">
        <v>146</v>
      </c>
      <c r="S108" s="95" t="s">
        <v>147</v>
      </c>
      <c r="T108" s="96" t="s">
        <v>148</v>
      </c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</row>
    <row r="109" s="2" customFormat="1" ht="22.8" customHeight="1">
      <c r="A109" s="40"/>
      <c r="B109" s="41"/>
      <c r="C109" s="101" t="s">
        <v>149</v>
      </c>
      <c r="D109" s="42"/>
      <c r="E109" s="42"/>
      <c r="F109" s="42"/>
      <c r="G109" s="42"/>
      <c r="H109" s="42"/>
      <c r="I109" s="42"/>
      <c r="J109" s="193">
        <f>BK109</f>
        <v>0</v>
      </c>
      <c r="K109" s="42"/>
      <c r="L109" s="46"/>
      <c r="M109" s="97"/>
      <c r="N109" s="194"/>
      <c r="O109" s="98"/>
      <c r="P109" s="195">
        <f>P110+P628</f>
        <v>0</v>
      </c>
      <c r="Q109" s="98"/>
      <c r="R109" s="195">
        <f>R110+R628</f>
        <v>89.708399310000004</v>
      </c>
      <c r="S109" s="98"/>
      <c r="T109" s="196">
        <f>T110+T628</f>
        <v>77.56072540000001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71</v>
      </c>
      <c r="AU109" s="19" t="s">
        <v>106</v>
      </c>
      <c r="BK109" s="197">
        <f>BK110+BK628</f>
        <v>0</v>
      </c>
    </row>
    <row r="110" s="12" customFormat="1" ht="25.92" customHeight="1">
      <c r="A110" s="12"/>
      <c r="B110" s="198"/>
      <c r="C110" s="199"/>
      <c r="D110" s="200" t="s">
        <v>71</v>
      </c>
      <c r="E110" s="201" t="s">
        <v>150</v>
      </c>
      <c r="F110" s="201" t="s">
        <v>151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P111+P135+P141+P376+P603+P620+P626</f>
        <v>0</v>
      </c>
      <c r="Q110" s="206"/>
      <c r="R110" s="207">
        <f>R111+R135+R141+R376+R603+R620+R626</f>
        <v>54.202490759999996</v>
      </c>
      <c r="S110" s="206"/>
      <c r="T110" s="208">
        <f>T111+T135+T141+T376+T603+T620+T626</f>
        <v>74.993138200000004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72</v>
      </c>
      <c r="AY110" s="209" t="s">
        <v>152</v>
      </c>
      <c r="BK110" s="211">
        <f>BK111+BK135+BK141+BK376+BK603+BK620+BK626</f>
        <v>0</v>
      </c>
    </row>
    <row r="111" s="12" customFormat="1" ht="22.8" customHeight="1">
      <c r="A111" s="12"/>
      <c r="B111" s="198"/>
      <c r="C111" s="199"/>
      <c r="D111" s="200" t="s">
        <v>71</v>
      </c>
      <c r="E111" s="212" t="s">
        <v>153</v>
      </c>
      <c r="F111" s="212" t="s">
        <v>154</v>
      </c>
      <c r="G111" s="199"/>
      <c r="H111" s="199"/>
      <c r="I111" s="202"/>
      <c r="J111" s="213">
        <f>BK111</f>
        <v>0</v>
      </c>
      <c r="K111" s="199"/>
      <c r="L111" s="204"/>
      <c r="M111" s="205"/>
      <c r="N111" s="206"/>
      <c r="O111" s="206"/>
      <c r="P111" s="207">
        <f>SUM(P112:P134)</f>
        <v>0</v>
      </c>
      <c r="Q111" s="206"/>
      <c r="R111" s="207">
        <f>SUM(R112:R134)</f>
        <v>7.7478699900000016</v>
      </c>
      <c r="S111" s="206"/>
      <c r="T111" s="208">
        <f>SUM(T112:T134)</f>
        <v>0.15675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9" t="s">
        <v>79</v>
      </c>
      <c r="AT111" s="210" t="s">
        <v>71</v>
      </c>
      <c r="AU111" s="210" t="s">
        <v>79</v>
      </c>
      <c r="AY111" s="209" t="s">
        <v>152</v>
      </c>
      <c r="BK111" s="211">
        <f>SUM(BK112:BK134)</f>
        <v>0</v>
      </c>
    </row>
    <row r="112" s="2" customFormat="1">
      <c r="A112" s="40"/>
      <c r="B112" s="41"/>
      <c r="C112" s="214" t="s">
        <v>79</v>
      </c>
      <c r="D112" s="214" t="s">
        <v>155</v>
      </c>
      <c r="E112" s="215" t="s">
        <v>156</v>
      </c>
      <c r="F112" s="216" t="s">
        <v>157</v>
      </c>
      <c r="G112" s="217" t="s">
        <v>158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43</v>
      </c>
      <c r="O112" s="86"/>
      <c r="P112" s="223">
        <f>O112*H112</f>
        <v>0</v>
      </c>
      <c r="Q112" s="223">
        <v>0.25</v>
      </c>
      <c r="R112" s="223">
        <f>Q112*H112</f>
        <v>0.25</v>
      </c>
      <c r="S112" s="223">
        <v>0.15675</v>
      </c>
      <c r="T112" s="224">
        <f>S112*H112</f>
        <v>0.15675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159</v>
      </c>
      <c r="AT112" s="225" t="s">
        <v>155</v>
      </c>
      <c r="AU112" s="225" t="s">
        <v>81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159</v>
      </c>
      <c r="BM112" s="225" t="s">
        <v>160</v>
      </c>
    </row>
    <row r="113" s="2" customFormat="1">
      <c r="A113" s="40"/>
      <c r="B113" s="41"/>
      <c r="C113" s="214" t="s">
        <v>81</v>
      </c>
      <c r="D113" s="214" t="s">
        <v>155</v>
      </c>
      <c r="E113" s="215" t="s">
        <v>161</v>
      </c>
      <c r="F113" s="216" t="s">
        <v>162</v>
      </c>
      <c r="G113" s="217" t="s">
        <v>158</v>
      </c>
      <c r="H113" s="218">
        <v>3</v>
      </c>
      <c r="I113" s="219"/>
      <c r="J113" s="220">
        <f>ROUND(I113*H113,2)</f>
        <v>0</v>
      </c>
      <c r="K113" s="216" t="s">
        <v>163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0.096860000000000002</v>
      </c>
      <c r="R113" s="223">
        <f>Q113*H113</f>
        <v>0.29058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159</v>
      </c>
      <c r="AT113" s="225" t="s">
        <v>155</v>
      </c>
      <c r="AU113" s="225" t="s">
        <v>81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159</v>
      </c>
      <c r="BM113" s="225" t="s">
        <v>164</v>
      </c>
    </row>
    <row r="114" s="13" customFormat="1">
      <c r="A114" s="13"/>
      <c r="B114" s="227"/>
      <c r="C114" s="228"/>
      <c r="D114" s="229" t="s">
        <v>165</v>
      </c>
      <c r="E114" s="230" t="s">
        <v>19</v>
      </c>
      <c r="F114" s="231" t="s">
        <v>166</v>
      </c>
      <c r="G114" s="228"/>
      <c r="H114" s="232">
        <v>3</v>
      </c>
      <c r="I114" s="233"/>
      <c r="J114" s="228"/>
      <c r="K114" s="228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165</v>
      </c>
      <c r="AU114" s="238" t="s">
        <v>81</v>
      </c>
      <c r="AV114" s="13" t="s">
        <v>81</v>
      </c>
      <c r="AW114" s="13" t="s">
        <v>33</v>
      </c>
      <c r="AX114" s="13" t="s">
        <v>72</v>
      </c>
      <c r="AY114" s="238" t="s">
        <v>152</v>
      </c>
    </row>
    <row r="115" s="14" customFormat="1">
      <c r="A115" s="14"/>
      <c r="B115" s="239"/>
      <c r="C115" s="240"/>
      <c r="D115" s="229" t="s">
        <v>165</v>
      </c>
      <c r="E115" s="241" t="s">
        <v>19</v>
      </c>
      <c r="F115" s="242" t="s">
        <v>167</v>
      </c>
      <c r="G115" s="240"/>
      <c r="H115" s="243">
        <v>3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165</v>
      </c>
      <c r="AU115" s="249" t="s">
        <v>81</v>
      </c>
      <c r="AV115" s="14" t="s">
        <v>153</v>
      </c>
      <c r="AW115" s="14" t="s">
        <v>33</v>
      </c>
      <c r="AX115" s="14" t="s">
        <v>79</v>
      </c>
      <c r="AY115" s="249" t="s">
        <v>152</v>
      </c>
    </row>
    <row r="116" s="2" customFormat="1">
      <c r="A116" s="40"/>
      <c r="B116" s="41"/>
      <c r="C116" s="214" t="s">
        <v>153</v>
      </c>
      <c r="D116" s="214" t="s">
        <v>155</v>
      </c>
      <c r="E116" s="215" t="s">
        <v>168</v>
      </c>
      <c r="F116" s="216" t="s">
        <v>169</v>
      </c>
      <c r="G116" s="217" t="s">
        <v>170</v>
      </c>
      <c r="H116" s="218">
        <v>3.484</v>
      </c>
      <c r="I116" s="219"/>
      <c r="J116" s="220">
        <f>ROUND(I116*H116,2)</f>
        <v>0</v>
      </c>
      <c r="K116" s="216" t="s">
        <v>163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1.3271500000000001</v>
      </c>
      <c r="R116" s="223">
        <f>Q116*H116</f>
        <v>4.6237906000000004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159</v>
      </c>
      <c r="AT116" s="225" t="s">
        <v>155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159</v>
      </c>
      <c r="BM116" s="225" t="s">
        <v>171</v>
      </c>
    </row>
    <row r="117" s="13" customFormat="1">
      <c r="A117" s="13"/>
      <c r="B117" s="227"/>
      <c r="C117" s="228"/>
      <c r="D117" s="229" t="s">
        <v>165</v>
      </c>
      <c r="E117" s="230" t="s">
        <v>19</v>
      </c>
      <c r="F117" s="231" t="s">
        <v>172</v>
      </c>
      <c r="G117" s="228"/>
      <c r="H117" s="232">
        <v>2.0219999999999998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165</v>
      </c>
      <c r="AU117" s="238" t="s">
        <v>81</v>
      </c>
      <c r="AV117" s="13" t="s">
        <v>81</v>
      </c>
      <c r="AW117" s="13" t="s">
        <v>33</v>
      </c>
      <c r="AX117" s="13" t="s">
        <v>72</v>
      </c>
      <c r="AY117" s="238" t="s">
        <v>152</v>
      </c>
    </row>
    <row r="118" s="13" customFormat="1">
      <c r="A118" s="13"/>
      <c r="B118" s="227"/>
      <c r="C118" s="228"/>
      <c r="D118" s="229" t="s">
        <v>165</v>
      </c>
      <c r="E118" s="230" t="s">
        <v>19</v>
      </c>
      <c r="F118" s="231" t="s">
        <v>173</v>
      </c>
      <c r="G118" s="228"/>
      <c r="H118" s="232">
        <v>1.462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165</v>
      </c>
      <c r="AU118" s="238" t="s">
        <v>81</v>
      </c>
      <c r="AV118" s="13" t="s">
        <v>81</v>
      </c>
      <c r="AW118" s="13" t="s">
        <v>33</v>
      </c>
      <c r="AX118" s="13" t="s">
        <v>72</v>
      </c>
      <c r="AY118" s="238" t="s">
        <v>152</v>
      </c>
    </row>
    <row r="119" s="14" customFormat="1">
      <c r="A119" s="14"/>
      <c r="B119" s="239"/>
      <c r="C119" s="240"/>
      <c r="D119" s="229" t="s">
        <v>165</v>
      </c>
      <c r="E119" s="241" t="s">
        <v>19</v>
      </c>
      <c r="F119" s="242" t="s">
        <v>167</v>
      </c>
      <c r="G119" s="240"/>
      <c r="H119" s="243">
        <v>3.484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165</v>
      </c>
      <c r="AU119" s="249" t="s">
        <v>81</v>
      </c>
      <c r="AV119" s="14" t="s">
        <v>153</v>
      </c>
      <c r="AW119" s="14" t="s">
        <v>33</v>
      </c>
      <c r="AX119" s="14" t="s">
        <v>79</v>
      </c>
      <c r="AY119" s="249" t="s">
        <v>152</v>
      </c>
    </row>
    <row r="120" s="2" customFormat="1">
      <c r="A120" s="40"/>
      <c r="B120" s="41"/>
      <c r="C120" s="214" t="s">
        <v>159</v>
      </c>
      <c r="D120" s="214" t="s">
        <v>155</v>
      </c>
      <c r="E120" s="215" t="s">
        <v>174</v>
      </c>
      <c r="F120" s="216" t="s">
        <v>175</v>
      </c>
      <c r="G120" s="217" t="s">
        <v>176</v>
      </c>
      <c r="H120" s="218">
        <v>90.427000000000007</v>
      </c>
      <c r="I120" s="219"/>
      <c r="J120" s="220">
        <f>ROUND(I120*H120,2)</f>
        <v>0</v>
      </c>
      <c r="K120" s="216" t="s">
        <v>163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0.028570000000000002</v>
      </c>
      <c r="R120" s="223">
        <f>Q120*H120</f>
        <v>2.5834993900000005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159</v>
      </c>
      <c r="AT120" s="225" t="s">
        <v>155</v>
      </c>
      <c r="AU120" s="225" t="s">
        <v>81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159</v>
      </c>
      <c r="BM120" s="225" t="s">
        <v>177</v>
      </c>
    </row>
    <row r="121" s="15" customFormat="1">
      <c r="A121" s="15"/>
      <c r="B121" s="250"/>
      <c r="C121" s="251"/>
      <c r="D121" s="229" t="s">
        <v>165</v>
      </c>
      <c r="E121" s="252" t="s">
        <v>19</v>
      </c>
      <c r="F121" s="253" t="s">
        <v>178</v>
      </c>
      <c r="G121" s="251"/>
      <c r="H121" s="252" t="s">
        <v>19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165</v>
      </c>
      <c r="AU121" s="259" t="s">
        <v>81</v>
      </c>
      <c r="AV121" s="15" t="s">
        <v>79</v>
      </c>
      <c r="AW121" s="15" t="s">
        <v>33</v>
      </c>
      <c r="AX121" s="15" t="s">
        <v>72</v>
      </c>
      <c r="AY121" s="259" t="s">
        <v>152</v>
      </c>
    </row>
    <row r="122" s="15" customFormat="1">
      <c r="A122" s="15"/>
      <c r="B122" s="250"/>
      <c r="C122" s="251"/>
      <c r="D122" s="229" t="s">
        <v>165</v>
      </c>
      <c r="E122" s="252" t="s">
        <v>19</v>
      </c>
      <c r="F122" s="253" t="s">
        <v>179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165</v>
      </c>
      <c r="AU122" s="259" t="s">
        <v>81</v>
      </c>
      <c r="AV122" s="15" t="s">
        <v>79</v>
      </c>
      <c r="AW122" s="15" t="s">
        <v>33</v>
      </c>
      <c r="AX122" s="15" t="s">
        <v>72</v>
      </c>
      <c r="AY122" s="259" t="s">
        <v>152</v>
      </c>
    </row>
    <row r="123" s="15" customFormat="1">
      <c r="A123" s="15"/>
      <c r="B123" s="250"/>
      <c r="C123" s="251"/>
      <c r="D123" s="229" t="s">
        <v>165</v>
      </c>
      <c r="E123" s="252" t="s">
        <v>19</v>
      </c>
      <c r="F123" s="253" t="s">
        <v>180</v>
      </c>
      <c r="G123" s="251"/>
      <c r="H123" s="252" t="s">
        <v>19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9" t="s">
        <v>165</v>
      </c>
      <c r="AU123" s="259" t="s">
        <v>81</v>
      </c>
      <c r="AV123" s="15" t="s">
        <v>79</v>
      </c>
      <c r="AW123" s="15" t="s">
        <v>33</v>
      </c>
      <c r="AX123" s="15" t="s">
        <v>72</v>
      </c>
      <c r="AY123" s="259" t="s">
        <v>152</v>
      </c>
    </row>
    <row r="124" s="13" customFormat="1">
      <c r="A124" s="13"/>
      <c r="B124" s="227"/>
      <c r="C124" s="228"/>
      <c r="D124" s="229" t="s">
        <v>165</v>
      </c>
      <c r="E124" s="230" t="s">
        <v>19</v>
      </c>
      <c r="F124" s="231" t="s">
        <v>181</v>
      </c>
      <c r="G124" s="228"/>
      <c r="H124" s="232">
        <v>17.25</v>
      </c>
      <c r="I124" s="233"/>
      <c r="J124" s="228"/>
      <c r="K124" s="228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165</v>
      </c>
      <c r="AU124" s="238" t="s">
        <v>81</v>
      </c>
      <c r="AV124" s="13" t="s">
        <v>81</v>
      </c>
      <c r="AW124" s="13" t="s">
        <v>33</v>
      </c>
      <c r="AX124" s="13" t="s">
        <v>72</v>
      </c>
      <c r="AY124" s="238" t="s">
        <v>152</v>
      </c>
    </row>
    <row r="125" s="13" customFormat="1">
      <c r="A125" s="13"/>
      <c r="B125" s="227"/>
      <c r="C125" s="228"/>
      <c r="D125" s="229" t="s">
        <v>165</v>
      </c>
      <c r="E125" s="230" t="s">
        <v>19</v>
      </c>
      <c r="F125" s="231" t="s">
        <v>182</v>
      </c>
      <c r="G125" s="228"/>
      <c r="H125" s="232">
        <v>6.7889999999999997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8" t="s">
        <v>165</v>
      </c>
      <c r="AU125" s="238" t="s">
        <v>81</v>
      </c>
      <c r="AV125" s="13" t="s">
        <v>81</v>
      </c>
      <c r="AW125" s="13" t="s">
        <v>33</v>
      </c>
      <c r="AX125" s="13" t="s">
        <v>72</v>
      </c>
      <c r="AY125" s="238" t="s">
        <v>152</v>
      </c>
    </row>
    <row r="126" s="13" customFormat="1">
      <c r="A126" s="13"/>
      <c r="B126" s="227"/>
      <c r="C126" s="228"/>
      <c r="D126" s="229" t="s">
        <v>165</v>
      </c>
      <c r="E126" s="230" t="s">
        <v>19</v>
      </c>
      <c r="F126" s="231" t="s">
        <v>183</v>
      </c>
      <c r="G126" s="228"/>
      <c r="H126" s="232">
        <v>9.8399999999999999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165</v>
      </c>
      <c r="AU126" s="238" t="s">
        <v>81</v>
      </c>
      <c r="AV126" s="13" t="s">
        <v>81</v>
      </c>
      <c r="AW126" s="13" t="s">
        <v>33</v>
      </c>
      <c r="AX126" s="13" t="s">
        <v>72</v>
      </c>
      <c r="AY126" s="238" t="s">
        <v>152</v>
      </c>
    </row>
    <row r="127" s="13" customFormat="1">
      <c r="A127" s="13"/>
      <c r="B127" s="227"/>
      <c r="C127" s="228"/>
      <c r="D127" s="229" t="s">
        <v>165</v>
      </c>
      <c r="E127" s="230" t="s">
        <v>19</v>
      </c>
      <c r="F127" s="231" t="s">
        <v>184</v>
      </c>
      <c r="G127" s="228"/>
      <c r="H127" s="232">
        <v>13.369999999999999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165</v>
      </c>
      <c r="AU127" s="238" t="s">
        <v>81</v>
      </c>
      <c r="AV127" s="13" t="s">
        <v>81</v>
      </c>
      <c r="AW127" s="13" t="s">
        <v>33</v>
      </c>
      <c r="AX127" s="13" t="s">
        <v>72</v>
      </c>
      <c r="AY127" s="238" t="s">
        <v>152</v>
      </c>
    </row>
    <row r="128" s="13" customFormat="1">
      <c r="A128" s="13"/>
      <c r="B128" s="227"/>
      <c r="C128" s="228"/>
      <c r="D128" s="229" t="s">
        <v>165</v>
      </c>
      <c r="E128" s="230" t="s">
        <v>19</v>
      </c>
      <c r="F128" s="231" t="s">
        <v>185</v>
      </c>
      <c r="G128" s="228"/>
      <c r="H128" s="232">
        <v>25.898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165</v>
      </c>
      <c r="AU128" s="238" t="s">
        <v>81</v>
      </c>
      <c r="AV128" s="13" t="s">
        <v>81</v>
      </c>
      <c r="AW128" s="13" t="s">
        <v>33</v>
      </c>
      <c r="AX128" s="13" t="s">
        <v>72</v>
      </c>
      <c r="AY128" s="238" t="s">
        <v>152</v>
      </c>
    </row>
    <row r="129" s="14" customFormat="1">
      <c r="A129" s="14"/>
      <c r="B129" s="239"/>
      <c r="C129" s="240"/>
      <c r="D129" s="229" t="s">
        <v>165</v>
      </c>
      <c r="E129" s="241" t="s">
        <v>19</v>
      </c>
      <c r="F129" s="242" t="s">
        <v>167</v>
      </c>
      <c r="G129" s="240"/>
      <c r="H129" s="243">
        <v>73.147000000000006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165</v>
      </c>
      <c r="AU129" s="249" t="s">
        <v>81</v>
      </c>
      <c r="AV129" s="14" t="s">
        <v>153</v>
      </c>
      <c r="AW129" s="14" t="s">
        <v>33</v>
      </c>
      <c r="AX129" s="14" t="s">
        <v>72</v>
      </c>
      <c r="AY129" s="249" t="s">
        <v>152</v>
      </c>
    </row>
    <row r="130" s="15" customFormat="1">
      <c r="A130" s="15"/>
      <c r="B130" s="250"/>
      <c r="C130" s="251"/>
      <c r="D130" s="229" t="s">
        <v>165</v>
      </c>
      <c r="E130" s="252" t="s">
        <v>19</v>
      </c>
      <c r="F130" s="253" t="s">
        <v>186</v>
      </c>
      <c r="G130" s="251"/>
      <c r="H130" s="252" t="s">
        <v>19</v>
      </c>
      <c r="I130" s="254"/>
      <c r="J130" s="251"/>
      <c r="K130" s="251"/>
      <c r="L130" s="255"/>
      <c r="M130" s="256"/>
      <c r="N130" s="257"/>
      <c r="O130" s="257"/>
      <c r="P130" s="257"/>
      <c r="Q130" s="257"/>
      <c r="R130" s="257"/>
      <c r="S130" s="257"/>
      <c r="T130" s="25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9" t="s">
        <v>165</v>
      </c>
      <c r="AU130" s="259" t="s">
        <v>81</v>
      </c>
      <c r="AV130" s="15" t="s">
        <v>79</v>
      </c>
      <c r="AW130" s="15" t="s">
        <v>33</v>
      </c>
      <c r="AX130" s="15" t="s">
        <v>72</v>
      </c>
      <c r="AY130" s="259" t="s">
        <v>152</v>
      </c>
    </row>
    <row r="131" s="13" customFormat="1">
      <c r="A131" s="13"/>
      <c r="B131" s="227"/>
      <c r="C131" s="228"/>
      <c r="D131" s="229" t="s">
        <v>165</v>
      </c>
      <c r="E131" s="230" t="s">
        <v>19</v>
      </c>
      <c r="F131" s="231" t="s">
        <v>187</v>
      </c>
      <c r="G131" s="228"/>
      <c r="H131" s="232">
        <v>9.2400000000000002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165</v>
      </c>
      <c r="AU131" s="238" t="s">
        <v>81</v>
      </c>
      <c r="AV131" s="13" t="s">
        <v>81</v>
      </c>
      <c r="AW131" s="13" t="s">
        <v>33</v>
      </c>
      <c r="AX131" s="13" t="s">
        <v>72</v>
      </c>
      <c r="AY131" s="238" t="s">
        <v>152</v>
      </c>
    </row>
    <row r="132" s="13" customFormat="1">
      <c r="A132" s="13"/>
      <c r="B132" s="227"/>
      <c r="C132" s="228"/>
      <c r="D132" s="229" t="s">
        <v>165</v>
      </c>
      <c r="E132" s="230" t="s">
        <v>19</v>
      </c>
      <c r="F132" s="231" t="s">
        <v>188</v>
      </c>
      <c r="G132" s="228"/>
      <c r="H132" s="232">
        <v>8.0399999999999991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165</v>
      </c>
      <c r="AU132" s="238" t="s">
        <v>81</v>
      </c>
      <c r="AV132" s="13" t="s">
        <v>81</v>
      </c>
      <c r="AW132" s="13" t="s">
        <v>33</v>
      </c>
      <c r="AX132" s="13" t="s">
        <v>72</v>
      </c>
      <c r="AY132" s="238" t="s">
        <v>152</v>
      </c>
    </row>
    <row r="133" s="14" customFormat="1">
      <c r="A133" s="14"/>
      <c r="B133" s="239"/>
      <c r="C133" s="240"/>
      <c r="D133" s="229" t="s">
        <v>165</v>
      </c>
      <c r="E133" s="241" t="s">
        <v>19</v>
      </c>
      <c r="F133" s="242" t="s">
        <v>167</v>
      </c>
      <c r="G133" s="240"/>
      <c r="H133" s="243">
        <v>17.280000000000001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9" t="s">
        <v>165</v>
      </c>
      <c r="AU133" s="249" t="s">
        <v>81</v>
      </c>
      <c r="AV133" s="14" t="s">
        <v>153</v>
      </c>
      <c r="AW133" s="14" t="s">
        <v>33</v>
      </c>
      <c r="AX133" s="14" t="s">
        <v>72</v>
      </c>
      <c r="AY133" s="249" t="s">
        <v>152</v>
      </c>
    </row>
    <row r="134" s="16" customFormat="1">
      <c r="A134" s="16"/>
      <c r="B134" s="260"/>
      <c r="C134" s="261"/>
      <c r="D134" s="229" t="s">
        <v>165</v>
      </c>
      <c r="E134" s="262" t="s">
        <v>19</v>
      </c>
      <c r="F134" s="263" t="s">
        <v>189</v>
      </c>
      <c r="G134" s="261"/>
      <c r="H134" s="264">
        <v>90.427000000000007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0" t="s">
        <v>165</v>
      </c>
      <c r="AU134" s="270" t="s">
        <v>81</v>
      </c>
      <c r="AV134" s="16" t="s">
        <v>159</v>
      </c>
      <c r="AW134" s="16" t="s">
        <v>33</v>
      </c>
      <c r="AX134" s="16" t="s">
        <v>79</v>
      </c>
      <c r="AY134" s="270" t="s">
        <v>152</v>
      </c>
    </row>
    <row r="135" s="12" customFormat="1" ht="22.8" customHeight="1">
      <c r="A135" s="12"/>
      <c r="B135" s="198"/>
      <c r="C135" s="199"/>
      <c r="D135" s="200" t="s">
        <v>71</v>
      </c>
      <c r="E135" s="212" t="s">
        <v>190</v>
      </c>
      <c r="F135" s="212" t="s">
        <v>191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SUM(P136:P140)</f>
        <v>0</v>
      </c>
      <c r="Q135" s="206"/>
      <c r="R135" s="207">
        <f>SUM(R136:R140)</f>
        <v>2.9025629999999993</v>
      </c>
      <c r="S135" s="206"/>
      <c r="T135" s="208">
        <f>SUM(T136:T140)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79</v>
      </c>
      <c r="AT135" s="210" t="s">
        <v>71</v>
      </c>
      <c r="AU135" s="210" t="s">
        <v>79</v>
      </c>
      <c r="AY135" s="209" t="s">
        <v>152</v>
      </c>
      <c r="BK135" s="211">
        <f>SUM(BK136:BK140)</f>
        <v>0</v>
      </c>
    </row>
    <row r="136" s="2" customFormat="1">
      <c r="A136" s="40"/>
      <c r="B136" s="41"/>
      <c r="C136" s="214" t="s">
        <v>192</v>
      </c>
      <c r="D136" s="214" t="s">
        <v>155</v>
      </c>
      <c r="E136" s="215" t="s">
        <v>193</v>
      </c>
      <c r="F136" s="216" t="s">
        <v>194</v>
      </c>
      <c r="G136" s="217" t="s">
        <v>176</v>
      </c>
      <c r="H136" s="218">
        <v>5.0999999999999996</v>
      </c>
      <c r="I136" s="219"/>
      <c r="J136" s="220">
        <f>ROUND(I136*H136,2)</f>
        <v>0</v>
      </c>
      <c r="K136" s="216" t="s">
        <v>163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0.26375999999999999</v>
      </c>
      <c r="R136" s="223">
        <f>Q136*H136</f>
        <v>1.3451759999999999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159</v>
      </c>
      <c r="AT136" s="225" t="s">
        <v>155</v>
      </c>
      <c r="AU136" s="225" t="s">
        <v>81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159</v>
      </c>
      <c r="BM136" s="225" t="s">
        <v>195</v>
      </c>
    </row>
    <row r="137" s="13" customFormat="1">
      <c r="A137" s="13"/>
      <c r="B137" s="227"/>
      <c r="C137" s="228"/>
      <c r="D137" s="229" t="s">
        <v>165</v>
      </c>
      <c r="E137" s="230" t="s">
        <v>19</v>
      </c>
      <c r="F137" s="231" t="s">
        <v>196</v>
      </c>
      <c r="G137" s="228"/>
      <c r="H137" s="232">
        <v>5.0999999999999996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165</v>
      </c>
      <c r="AU137" s="238" t="s">
        <v>81</v>
      </c>
      <c r="AV137" s="13" t="s">
        <v>81</v>
      </c>
      <c r="AW137" s="13" t="s">
        <v>33</v>
      </c>
      <c r="AX137" s="13" t="s">
        <v>72</v>
      </c>
      <c r="AY137" s="238" t="s">
        <v>152</v>
      </c>
    </row>
    <row r="138" s="14" customFormat="1">
      <c r="A138" s="14"/>
      <c r="B138" s="239"/>
      <c r="C138" s="240"/>
      <c r="D138" s="229" t="s">
        <v>165</v>
      </c>
      <c r="E138" s="241" t="s">
        <v>19</v>
      </c>
      <c r="F138" s="242" t="s">
        <v>167</v>
      </c>
      <c r="G138" s="240"/>
      <c r="H138" s="243">
        <v>5.0999999999999996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165</v>
      </c>
      <c r="AU138" s="249" t="s">
        <v>81</v>
      </c>
      <c r="AV138" s="14" t="s">
        <v>153</v>
      </c>
      <c r="AW138" s="14" t="s">
        <v>33</v>
      </c>
      <c r="AX138" s="14" t="s">
        <v>79</v>
      </c>
      <c r="AY138" s="249" t="s">
        <v>152</v>
      </c>
    </row>
    <row r="139" s="2" customFormat="1">
      <c r="A139" s="40"/>
      <c r="B139" s="41"/>
      <c r="C139" s="214" t="s">
        <v>197</v>
      </c>
      <c r="D139" s="214" t="s">
        <v>155</v>
      </c>
      <c r="E139" s="215" t="s">
        <v>198</v>
      </c>
      <c r="F139" s="216" t="s">
        <v>199</v>
      </c>
      <c r="G139" s="217" t="s">
        <v>176</v>
      </c>
      <c r="H139" s="218">
        <v>5.0999999999999996</v>
      </c>
      <c r="I139" s="219"/>
      <c r="J139" s="220">
        <f>ROUND(I139*H139,2)</f>
        <v>0</v>
      </c>
      <c r="K139" s="216" t="s">
        <v>163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0.20745</v>
      </c>
      <c r="R139" s="223">
        <f>Q139*H139</f>
        <v>1.0579949999999998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159</v>
      </c>
      <c r="AT139" s="225" t="s">
        <v>155</v>
      </c>
      <c r="AU139" s="225" t="s">
        <v>81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159</v>
      </c>
      <c r="BM139" s="225" t="s">
        <v>200</v>
      </c>
    </row>
    <row r="140" s="2" customFormat="1">
      <c r="A140" s="40"/>
      <c r="B140" s="41"/>
      <c r="C140" s="214" t="s">
        <v>201</v>
      </c>
      <c r="D140" s="214" t="s">
        <v>155</v>
      </c>
      <c r="E140" s="215" t="s">
        <v>202</v>
      </c>
      <c r="F140" s="216" t="s">
        <v>203</v>
      </c>
      <c r="G140" s="217" t="s">
        <v>176</v>
      </c>
      <c r="H140" s="218">
        <v>5.0999999999999996</v>
      </c>
      <c r="I140" s="219"/>
      <c r="J140" s="220">
        <f>ROUND(I140*H140,2)</f>
        <v>0</v>
      </c>
      <c r="K140" s="216" t="s">
        <v>163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0.097919999999999993</v>
      </c>
      <c r="R140" s="223">
        <f>Q140*H140</f>
        <v>0.49939199999999995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155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204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197</v>
      </c>
      <c r="F141" s="212" t="s">
        <v>205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P142+P178+P356</f>
        <v>0</v>
      </c>
      <c r="Q141" s="206"/>
      <c r="R141" s="207">
        <f>R142+R178+R356</f>
        <v>43.439283059999994</v>
      </c>
      <c r="S141" s="206"/>
      <c r="T141" s="208">
        <f>T142+T178+T356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79</v>
      </c>
      <c r="AT141" s="210" t="s">
        <v>71</v>
      </c>
      <c r="AU141" s="210" t="s">
        <v>79</v>
      </c>
      <c r="AY141" s="209" t="s">
        <v>152</v>
      </c>
      <c r="BK141" s="211">
        <f>BK142+BK178+BK356</f>
        <v>0</v>
      </c>
    </row>
    <row r="142" s="12" customFormat="1" ht="20.88" customHeight="1">
      <c r="A142" s="12"/>
      <c r="B142" s="198"/>
      <c r="C142" s="199"/>
      <c r="D142" s="200" t="s">
        <v>71</v>
      </c>
      <c r="E142" s="212" t="s">
        <v>206</v>
      </c>
      <c r="F142" s="212" t="s">
        <v>207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SUM(P143:P177)</f>
        <v>0</v>
      </c>
      <c r="Q142" s="206"/>
      <c r="R142" s="207">
        <f>SUM(R143:R177)</f>
        <v>16.197926799999998</v>
      </c>
      <c r="S142" s="206"/>
      <c r="T142" s="208">
        <f>SUM(T143:T177)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79</v>
      </c>
      <c r="AT142" s="210" t="s">
        <v>71</v>
      </c>
      <c r="AU142" s="210" t="s">
        <v>81</v>
      </c>
      <c r="AY142" s="209" t="s">
        <v>152</v>
      </c>
      <c r="BK142" s="211">
        <f>SUM(BK143:BK177)</f>
        <v>0</v>
      </c>
    </row>
    <row r="143" s="2" customFormat="1">
      <c r="A143" s="40"/>
      <c r="B143" s="41"/>
      <c r="C143" s="214" t="s">
        <v>208</v>
      </c>
      <c r="D143" s="214" t="s">
        <v>155</v>
      </c>
      <c r="E143" s="215" t="s">
        <v>209</v>
      </c>
      <c r="F143" s="216" t="s">
        <v>210</v>
      </c>
      <c r="G143" s="217" t="s">
        <v>176</v>
      </c>
      <c r="H143" s="218">
        <v>190.97800000000001</v>
      </c>
      <c r="I143" s="219"/>
      <c r="J143" s="220">
        <f>ROUND(I143*H143,2)</f>
        <v>0</v>
      </c>
      <c r="K143" s="216" t="s">
        <v>163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0.026100000000000002</v>
      </c>
      <c r="R143" s="223">
        <f>Q143*H143</f>
        <v>4.9845258000000001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159</v>
      </c>
      <c r="AT143" s="225" t="s">
        <v>155</v>
      </c>
      <c r="AU143" s="225" t="s">
        <v>153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159</v>
      </c>
      <c r="BM143" s="225" t="s">
        <v>211</v>
      </c>
    </row>
    <row r="144" s="15" customFormat="1">
      <c r="A144" s="15"/>
      <c r="B144" s="250"/>
      <c r="C144" s="251"/>
      <c r="D144" s="229" t="s">
        <v>165</v>
      </c>
      <c r="E144" s="252" t="s">
        <v>19</v>
      </c>
      <c r="F144" s="253" t="s">
        <v>212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9" t="s">
        <v>165</v>
      </c>
      <c r="AU144" s="259" t="s">
        <v>153</v>
      </c>
      <c r="AV144" s="15" t="s">
        <v>79</v>
      </c>
      <c r="AW144" s="15" t="s">
        <v>33</v>
      </c>
      <c r="AX144" s="15" t="s">
        <v>72</v>
      </c>
      <c r="AY144" s="259" t="s">
        <v>152</v>
      </c>
    </row>
    <row r="145" s="13" customFormat="1">
      <c r="A145" s="13"/>
      <c r="B145" s="227"/>
      <c r="C145" s="228"/>
      <c r="D145" s="229" t="s">
        <v>165</v>
      </c>
      <c r="E145" s="230" t="s">
        <v>19</v>
      </c>
      <c r="F145" s="231" t="s">
        <v>213</v>
      </c>
      <c r="G145" s="228"/>
      <c r="H145" s="232">
        <v>190.97800000000001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165</v>
      </c>
      <c r="AU145" s="238" t="s">
        <v>153</v>
      </c>
      <c r="AV145" s="13" t="s">
        <v>81</v>
      </c>
      <c r="AW145" s="13" t="s">
        <v>33</v>
      </c>
      <c r="AX145" s="13" t="s">
        <v>72</v>
      </c>
      <c r="AY145" s="238" t="s">
        <v>152</v>
      </c>
    </row>
    <row r="146" s="14" customFormat="1">
      <c r="A146" s="14"/>
      <c r="B146" s="239"/>
      <c r="C146" s="240"/>
      <c r="D146" s="229" t="s">
        <v>165</v>
      </c>
      <c r="E146" s="241" t="s">
        <v>19</v>
      </c>
      <c r="F146" s="242" t="s">
        <v>167</v>
      </c>
      <c r="G146" s="240"/>
      <c r="H146" s="243">
        <v>190.97800000000001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165</v>
      </c>
      <c r="AU146" s="249" t="s">
        <v>153</v>
      </c>
      <c r="AV146" s="14" t="s">
        <v>153</v>
      </c>
      <c r="AW146" s="14" t="s">
        <v>33</v>
      </c>
      <c r="AX146" s="14" t="s">
        <v>79</v>
      </c>
      <c r="AY146" s="249" t="s">
        <v>152</v>
      </c>
    </row>
    <row r="147" s="2" customFormat="1">
      <c r="A147" s="40"/>
      <c r="B147" s="41"/>
      <c r="C147" s="214" t="s">
        <v>214</v>
      </c>
      <c r="D147" s="214" t="s">
        <v>155</v>
      </c>
      <c r="E147" s="215" t="s">
        <v>215</v>
      </c>
      <c r="F147" s="216" t="s">
        <v>216</v>
      </c>
      <c r="G147" s="217" t="s">
        <v>176</v>
      </c>
      <c r="H147" s="218">
        <v>382.95999999999998</v>
      </c>
      <c r="I147" s="219"/>
      <c r="J147" s="220">
        <f>ROUND(I147*H147,2)</f>
        <v>0</v>
      </c>
      <c r="K147" s="216" t="s">
        <v>163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0.026100000000000002</v>
      </c>
      <c r="R147" s="223">
        <f>Q147*H147</f>
        <v>9.9952559999999995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155</v>
      </c>
      <c r="AU147" s="225" t="s">
        <v>153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217</v>
      </c>
    </row>
    <row r="148" s="15" customFormat="1">
      <c r="A148" s="15"/>
      <c r="B148" s="250"/>
      <c r="C148" s="251"/>
      <c r="D148" s="229" t="s">
        <v>165</v>
      </c>
      <c r="E148" s="252" t="s">
        <v>19</v>
      </c>
      <c r="F148" s="253" t="s">
        <v>218</v>
      </c>
      <c r="G148" s="251"/>
      <c r="H148" s="252" t="s">
        <v>19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9" t="s">
        <v>165</v>
      </c>
      <c r="AU148" s="259" t="s">
        <v>153</v>
      </c>
      <c r="AV148" s="15" t="s">
        <v>79</v>
      </c>
      <c r="AW148" s="15" t="s">
        <v>33</v>
      </c>
      <c r="AX148" s="15" t="s">
        <v>72</v>
      </c>
      <c r="AY148" s="259" t="s">
        <v>152</v>
      </c>
    </row>
    <row r="149" s="13" customFormat="1">
      <c r="A149" s="13"/>
      <c r="B149" s="227"/>
      <c r="C149" s="228"/>
      <c r="D149" s="229" t="s">
        <v>165</v>
      </c>
      <c r="E149" s="230" t="s">
        <v>19</v>
      </c>
      <c r="F149" s="231" t="s">
        <v>219</v>
      </c>
      <c r="G149" s="228"/>
      <c r="H149" s="232">
        <v>382.95999999999998</v>
      </c>
      <c r="I149" s="233"/>
      <c r="J149" s="228"/>
      <c r="K149" s="228"/>
      <c r="L149" s="234"/>
      <c r="M149" s="235"/>
      <c r="N149" s="236"/>
      <c r="O149" s="236"/>
      <c r="P149" s="236"/>
      <c r="Q149" s="236"/>
      <c r="R149" s="236"/>
      <c r="S149" s="236"/>
      <c r="T149" s="23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8" t="s">
        <v>165</v>
      </c>
      <c r="AU149" s="238" t="s">
        <v>153</v>
      </c>
      <c r="AV149" s="13" t="s">
        <v>81</v>
      </c>
      <c r="AW149" s="13" t="s">
        <v>33</v>
      </c>
      <c r="AX149" s="13" t="s">
        <v>72</v>
      </c>
      <c r="AY149" s="238" t="s">
        <v>152</v>
      </c>
    </row>
    <row r="150" s="14" customFormat="1">
      <c r="A150" s="14"/>
      <c r="B150" s="239"/>
      <c r="C150" s="240"/>
      <c r="D150" s="229" t="s">
        <v>165</v>
      </c>
      <c r="E150" s="241" t="s">
        <v>19</v>
      </c>
      <c r="F150" s="242" t="s">
        <v>167</v>
      </c>
      <c r="G150" s="240"/>
      <c r="H150" s="243">
        <v>382.95999999999998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9" t="s">
        <v>165</v>
      </c>
      <c r="AU150" s="249" t="s">
        <v>153</v>
      </c>
      <c r="AV150" s="14" t="s">
        <v>153</v>
      </c>
      <c r="AW150" s="14" t="s">
        <v>33</v>
      </c>
      <c r="AX150" s="14" t="s">
        <v>79</v>
      </c>
      <c r="AY150" s="249" t="s">
        <v>152</v>
      </c>
    </row>
    <row r="151" s="2" customFormat="1" ht="21.75" customHeight="1">
      <c r="A151" s="40"/>
      <c r="B151" s="41"/>
      <c r="C151" s="214" t="s">
        <v>220</v>
      </c>
      <c r="D151" s="214" t="s">
        <v>155</v>
      </c>
      <c r="E151" s="215" t="s">
        <v>221</v>
      </c>
      <c r="F151" s="216" t="s">
        <v>222</v>
      </c>
      <c r="G151" s="217" t="s">
        <v>158</v>
      </c>
      <c r="H151" s="218">
        <v>13</v>
      </c>
      <c r="I151" s="219"/>
      <c r="J151" s="220">
        <f>ROUND(I151*H151,2)</f>
        <v>0</v>
      </c>
      <c r="K151" s="216" t="s">
        <v>163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0.0037599999999999999</v>
      </c>
      <c r="R151" s="223">
        <f>Q151*H151</f>
        <v>0.04888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159</v>
      </c>
      <c r="AT151" s="225" t="s">
        <v>155</v>
      </c>
      <c r="AU151" s="225" t="s">
        <v>153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159</v>
      </c>
      <c r="BM151" s="225" t="s">
        <v>223</v>
      </c>
    </row>
    <row r="152" s="13" customFormat="1">
      <c r="A152" s="13"/>
      <c r="B152" s="227"/>
      <c r="C152" s="228"/>
      <c r="D152" s="229" t="s">
        <v>165</v>
      </c>
      <c r="E152" s="230" t="s">
        <v>19</v>
      </c>
      <c r="F152" s="231" t="s">
        <v>224</v>
      </c>
      <c r="G152" s="228"/>
      <c r="H152" s="232">
        <v>3</v>
      </c>
      <c r="I152" s="233"/>
      <c r="J152" s="228"/>
      <c r="K152" s="228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165</v>
      </c>
      <c r="AU152" s="238" t="s">
        <v>153</v>
      </c>
      <c r="AV152" s="13" t="s">
        <v>81</v>
      </c>
      <c r="AW152" s="13" t="s">
        <v>33</v>
      </c>
      <c r="AX152" s="13" t="s">
        <v>72</v>
      </c>
      <c r="AY152" s="238" t="s">
        <v>152</v>
      </c>
    </row>
    <row r="153" s="13" customFormat="1">
      <c r="A153" s="13"/>
      <c r="B153" s="227"/>
      <c r="C153" s="228"/>
      <c r="D153" s="229" t="s">
        <v>165</v>
      </c>
      <c r="E153" s="230" t="s">
        <v>19</v>
      </c>
      <c r="F153" s="231" t="s">
        <v>225</v>
      </c>
      <c r="G153" s="228"/>
      <c r="H153" s="232">
        <v>10</v>
      </c>
      <c r="I153" s="233"/>
      <c r="J153" s="228"/>
      <c r="K153" s="228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165</v>
      </c>
      <c r="AU153" s="238" t="s">
        <v>153</v>
      </c>
      <c r="AV153" s="13" t="s">
        <v>81</v>
      </c>
      <c r="AW153" s="13" t="s">
        <v>33</v>
      </c>
      <c r="AX153" s="13" t="s">
        <v>72</v>
      </c>
      <c r="AY153" s="238" t="s">
        <v>152</v>
      </c>
    </row>
    <row r="154" s="14" customFormat="1">
      <c r="A154" s="14"/>
      <c r="B154" s="239"/>
      <c r="C154" s="240"/>
      <c r="D154" s="229" t="s">
        <v>165</v>
      </c>
      <c r="E154" s="241" t="s">
        <v>19</v>
      </c>
      <c r="F154" s="242" t="s">
        <v>167</v>
      </c>
      <c r="G154" s="240"/>
      <c r="H154" s="243">
        <v>13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9" t="s">
        <v>165</v>
      </c>
      <c r="AU154" s="249" t="s">
        <v>153</v>
      </c>
      <c r="AV154" s="14" t="s">
        <v>153</v>
      </c>
      <c r="AW154" s="14" t="s">
        <v>33</v>
      </c>
      <c r="AX154" s="14" t="s">
        <v>79</v>
      </c>
      <c r="AY154" s="249" t="s">
        <v>152</v>
      </c>
    </row>
    <row r="155" s="2" customFormat="1" ht="21.75" customHeight="1">
      <c r="A155" s="40"/>
      <c r="B155" s="41"/>
      <c r="C155" s="214" t="s">
        <v>226</v>
      </c>
      <c r="D155" s="214" t="s">
        <v>155</v>
      </c>
      <c r="E155" s="215" t="s">
        <v>227</v>
      </c>
      <c r="F155" s="216" t="s">
        <v>228</v>
      </c>
      <c r="G155" s="217" t="s">
        <v>158</v>
      </c>
      <c r="H155" s="218">
        <v>5</v>
      </c>
      <c r="I155" s="219"/>
      <c r="J155" s="220">
        <f>ROUND(I155*H155,2)</f>
        <v>0</v>
      </c>
      <c r="K155" s="216" t="s">
        <v>163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0.1575</v>
      </c>
      <c r="R155" s="223">
        <f>Q155*H155</f>
        <v>0.78749999999999998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159</v>
      </c>
      <c r="AT155" s="225" t="s">
        <v>155</v>
      </c>
      <c r="AU155" s="225" t="s">
        <v>153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159</v>
      </c>
      <c r="BM155" s="225" t="s">
        <v>229</v>
      </c>
    </row>
    <row r="156" s="13" customFormat="1">
      <c r="A156" s="13"/>
      <c r="B156" s="227"/>
      <c r="C156" s="228"/>
      <c r="D156" s="229" t="s">
        <v>165</v>
      </c>
      <c r="E156" s="230" t="s">
        <v>19</v>
      </c>
      <c r="F156" s="231" t="s">
        <v>230</v>
      </c>
      <c r="G156" s="228"/>
      <c r="H156" s="232">
        <v>2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165</v>
      </c>
      <c r="AU156" s="238" t="s">
        <v>153</v>
      </c>
      <c r="AV156" s="13" t="s">
        <v>81</v>
      </c>
      <c r="AW156" s="13" t="s">
        <v>33</v>
      </c>
      <c r="AX156" s="13" t="s">
        <v>72</v>
      </c>
      <c r="AY156" s="238" t="s">
        <v>152</v>
      </c>
    </row>
    <row r="157" s="13" customFormat="1">
      <c r="A157" s="13"/>
      <c r="B157" s="227"/>
      <c r="C157" s="228"/>
      <c r="D157" s="229" t="s">
        <v>165</v>
      </c>
      <c r="E157" s="230" t="s">
        <v>19</v>
      </c>
      <c r="F157" s="231" t="s">
        <v>231</v>
      </c>
      <c r="G157" s="228"/>
      <c r="H157" s="232">
        <v>3</v>
      </c>
      <c r="I157" s="233"/>
      <c r="J157" s="228"/>
      <c r="K157" s="228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165</v>
      </c>
      <c r="AU157" s="238" t="s">
        <v>153</v>
      </c>
      <c r="AV157" s="13" t="s">
        <v>81</v>
      </c>
      <c r="AW157" s="13" t="s">
        <v>33</v>
      </c>
      <c r="AX157" s="13" t="s">
        <v>72</v>
      </c>
      <c r="AY157" s="238" t="s">
        <v>152</v>
      </c>
    </row>
    <row r="158" s="14" customFormat="1">
      <c r="A158" s="14"/>
      <c r="B158" s="239"/>
      <c r="C158" s="240"/>
      <c r="D158" s="229" t="s">
        <v>165</v>
      </c>
      <c r="E158" s="241" t="s">
        <v>19</v>
      </c>
      <c r="F158" s="242" t="s">
        <v>167</v>
      </c>
      <c r="G158" s="240"/>
      <c r="H158" s="243">
        <v>5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9" t="s">
        <v>165</v>
      </c>
      <c r="AU158" s="249" t="s">
        <v>153</v>
      </c>
      <c r="AV158" s="14" t="s">
        <v>153</v>
      </c>
      <c r="AW158" s="14" t="s">
        <v>33</v>
      </c>
      <c r="AX158" s="14" t="s">
        <v>79</v>
      </c>
      <c r="AY158" s="249" t="s">
        <v>152</v>
      </c>
    </row>
    <row r="159" s="2" customFormat="1" ht="16.5" customHeight="1">
      <c r="A159" s="40"/>
      <c r="B159" s="41"/>
      <c r="C159" s="214" t="s">
        <v>232</v>
      </c>
      <c r="D159" s="214" t="s">
        <v>155</v>
      </c>
      <c r="E159" s="215" t="s">
        <v>233</v>
      </c>
      <c r="F159" s="216" t="s">
        <v>234</v>
      </c>
      <c r="G159" s="217" t="s">
        <v>235</v>
      </c>
      <c r="H159" s="218">
        <v>254.50999999999999</v>
      </c>
      <c r="I159" s="219"/>
      <c r="J159" s="220">
        <f>ROUND(I159*H159,2)</f>
        <v>0</v>
      </c>
      <c r="K159" s="216" t="s">
        <v>163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0.0015</v>
      </c>
      <c r="R159" s="223">
        <f>Q159*H159</f>
        <v>0.38176500000000002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155</v>
      </c>
      <c r="AU159" s="225" t="s">
        <v>153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236</v>
      </c>
    </row>
    <row r="160" s="15" customFormat="1">
      <c r="A160" s="15"/>
      <c r="B160" s="250"/>
      <c r="C160" s="251"/>
      <c r="D160" s="229" t="s">
        <v>165</v>
      </c>
      <c r="E160" s="252" t="s">
        <v>19</v>
      </c>
      <c r="F160" s="253" t="s">
        <v>237</v>
      </c>
      <c r="G160" s="251"/>
      <c r="H160" s="252" t="s">
        <v>19</v>
      </c>
      <c r="I160" s="254"/>
      <c r="J160" s="251"/>
      <c r="K160" s="251"/>
      <c r="L160" s="255"/>
      <c r="M160" s="256"/>
      <c r="N160" s="257"/>
      <c r="O160" s="257"/>
      <c r="P160" s="257"/>
      <c r="Q160" s="257"/>
      <c r="R160" s="257"/>
      <c r="S160" s="257"/>
      <c r="T160" s="25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9" t="s">
        <v>165</v>
      </c>
      <c r="AU160" s="259" t="s">
        <v>153</v>
      </c>
      <c r="AV160" s="15" t="s">
        <v>79</v>
      </c>
      <c r="AW160" s="15" t="s">
        <v>33</v>
      </c>
      <c r="AX160" s="15" t="s">
        <v>72</v>
      </c>
      <c r="AY160" s="259" t="s">
        <v>152</v>
      </c>
    </row>
    <row r="161" s="15" customFormat="1">
      <c r="A161" s="15"/>
      <c r="B161" s="250"/>
      <c r="C161" s="251"/>
      <c r="D161" s="229" t="s">
        <v>165</v>
      </c>
      <c r="E161" s="252" t="s">
        <v>19</v>
      </c>
      <c r="F161" s="253" t="s">
        <v>180</v>
      </c>
      <c r="G161" s="251"/>
      <c r="H161" s="252" t="s">
        <v>19</v>
      </c>
      <c r="I161" s="254"/>
      <c r="J161" s="251"/>
      <c r="K161" s="251"/>
      <c r="L161" s="255"/>
      <c r="M161" s="256"/>
      <c r="N161" s="257"/>
      <c r="O161" s="257"/>
      <c r="P161" s="257"/>
      <c r="Q161" s="257"/>
      <c r="R161" s="257"/>
      <c r="S161" s="257"/>
      <c r="T161" s="25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9" t="s">
        <v>165</v>
      </c>
      <c r="AU161" s="259" t="s">
        <v>153</v>
      </c>
      <c r="AV161" s="15" t="s">
        <v>79</v>
      </c>
      <c r="AW161" s="15" t="s">
        <v>33</v>
      </c>
      <c r="AX161" s="15" t="s">
        <v>72</v>
      </c>
      <c r="AY161" s="259" t="s">
        <v>152</v>
      </c>
    </row>
    <row r="162" s="13" customFormat="1">
      <c r="A162" s="13"/>
      <c r="B162" s="227"/>
      <c r="C162" s="228"/>
      <c r="D162" s="229" t="s">
        <v>165</v>
      </c>
      <c r="E162" s="230" t="s">
        <v>19</v>
      </c>
      <c r="F162" s="231" t="s">
        <v>238</v>
      </c>
      <c r="G162" s="228"/>
      <c r="H162" s="232">
        <v>36</v>
      </c>
      <c r="I162" s="233"/>
      <c r="J162" s="228"/>
      <c r="K162" s="228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165</v>
      </c>
      <c r="AU162" s="238" t="s">
        <v>153</v>
      </c>
      <c r="AV162" s="13" t="s">
        <v>81</v>
      </c>
      <c r="AW162" s="13" t="s">
        <v>33</v>
      </c>
      <c r="AX162" s="13" t="s">
        <v>72</v>
      </c>
      <c r="AY162" s="238" t="s">
        <v>152</v>
      </c>
    </row>
    <row r="163" s="13" customFormat="1">
      <c r="A163" s="13"/>
      <c r="B163" s="227"/>
      <c r="C163" s="228"/>
      <c r="D163" s="229" t="s">
        <v>165</v>
      </c>
      <c r="E163" s="230" t="s">
        <v>19</v>
      </c>
      <c r="F163" s="231" t="s">
        <v>239</v>
      </c>
      <c r="G163" s="228"/>
      <c r="H163" s="232">
        <v>21.559999999999999</v>
      </c>
      <c r="I163" s="233"/>
      <c r="J163" s="228"/>
      <c r="K163" s="228"/>
      <c r="L163" s="234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8" t="s">
        <v>165</v>
      </c>
      <c r="AU163" s="238" t="s">
        <v>153</v>
      </c>
      <c r="AV163" s="13" t="s">
        <v>81</v>
      </c>
      <c r="AW163" s="13" t="s">
        <v>33</v>
      </c>
      <c r="AX163" s="13" t="s">
        <v>72</v>
      </c>
      <c r="AY163" s="238" t="s">
        <v>152</v>
      </c>
    </row>
    <row r="164" s="13" customFormat="1">
      <c r="A164" s="13"/>
      <c r="B164" s="227"/>
      <c r="C164" s="228"/>
      <c r="D164" s="229" t="s">
        <v>165</v>
      </c>
      <c r="E164" s="230" t="s">
        <v>19</v>
      </c>
      <c r="F164" s="231" t="s">
        <v>240</v>
      </c>
      <c r="G164" s="228"/>
      <c r="H164" s="232">
        <v>41.649999999999999</v>
      </c>
      <c r="I164" s="233"/>
      <c r="J164" s="228"/>
      <c r="K164" s="228"/>
      <c r="L164" s="234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8" t="s">
        <v>165</v>
      </c>
      <c r="AU164" s="238" t="s">
        <v>153</v>
      </c>
      <c r="AV164" s="13" t="s">
        <v>81</v>
      </c>
      <c r="AW164" s="13" t="s">
        <v>33</v>
      </c>
      <c r="AX164" s="13" t="s">
        <v>72</v>
      </c>
      <c r="AY164" s="238" t="s">
        <v>152</v>
      </c>
    </row>
    <row r="165" s="13" customFormat="1">
      <c r="A165" s="13"/>
      <c r="B165" s="227"/>
      <c r="C165" s="228"/>
      <c r="D165" s="229" t="s">
        <v>165</v>
      </c>
      <c r="E165" s="230" t="s">
        <v>19</v>
      </c>
      <c r="F165" s="231" t="s">
        <v>241</v>
      </c>
      <c r="G165" s="228"/>
      <c r="H165" s="232">
        <v>25.600000000000001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165</v>
      </c>
      <c r="AU165" s="238" t="s">
        <v>153</v>
      </c>
      <c r="AV165" s="13" t="s">
        <v>81</v>
      </c>
      <c r="AW165" s="13" t="s">
        <v>33</v>
      </c>
      <c r="AX165" s="13" t="s">
        <v>72</v>
      </c>
      <c r="AY165" s="238" t="s">
        <v>152</v>
      </c>
    </row>
    <row r="166" s="13" customFormat="1">
      <c r="A166" s="13"/>
      <c r="B166" s="227"/>
      <c r="C166" s="228"/>
      <c r="D166" s="229" t="s">
        <v>165</v>
      </c>
      <c r="E166" s="230" t="s">
        <v>19</v>
      </c>
      <c r="F166" s="231" t="s">
        <v>242</v>
      </c>
      <c r="G166" s="228"/>
      <c r="H166" s="232">
        <v>50.299999999999997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165</v>
      </c>
      <c r="AU166" s="238" t="s">
        <v>153</v>
      </c>
      <c r="AV166" s="13" t="s">
        <v>81</v>
      </c>
      <c r="AW166" s="13" t="s">
        <v>33</v>
      </c>
      <c r="AX166" s="13" t="s">
        <v>72</v>
      </c>
      <c r="AY166" s="238" t="s">
        <v>152</v>
      </c>
    </row>
    <row r="167" s="14" customFormat="1">
      <c r="A167" s="14"/>
      <c r="B167" s="239"/>
      <c r="C167" s="240"/>
      <c r="D167" s="229" t="s">
        <v>165</v>
      </c>
      <c r="E167" s="241" t="s">
        <v>19</v>
      </c>
      <c r="F167" s="242" t="s">
        <v>167</v>
      </c>
      <c r="G167" s="240"/>
      <c r="H167" s="243">
        <v>175.11000000000001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165</v>
      </c>
      <c r="AU167" s="249" t="s">
        <v>153</v>
      </c>
      <c r="AV167" s="14" t="s">
        <v>153</v>
      </c>
      <c r="AW167" s="14" t="s">
        <v>33</v>
      </c>
      <c r="AX167" s="14" t="s">
        <v>72</v>
      </c>
      <c r="AY167" s="249" t="s">
        <v>152</v>
      </c>
    </row>
    <row r="168" s="15" customFormat="1">
      <c r="A168" s="15"/>
      <c r="B168" s="250"/>
      <c r="C168" s="251"/>
      <c r="D168" s="229" t="s">
        <v>165</v>
      </c>
      <c r="E168" s="252" t="s">
        <v>19</v>
      </c>
      <c r="F168" s="253" t="s">
        <v>186</v>
      </c>
      <c r="G168" s="251"/>
      <c r="H168" s="252" t="s">
        <v>19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165</v>
      </c>
      <c r="AU168" s="259" t="s">
        <v>153</v>
      </c>
      <c r="AV168" s="15" t="s">
        <v>79</v>
      </c>
      <c r="AW168" s="15" t="s">
        <v>33</v>
      </c>
      <c r="AX168" s="15" t="s">
        <v>72</v>
      </c>
      <c r="AY168" s="259" t="s">
        <v>152</v>
      </c>
    </row>
    <row r="169" s="13" customFormat="1">
      <c r="A169" s="13"/>
      <c r="B169" s="227"/>
      <c r="C169" s="228"/>
      <c r="D169" s="229" t="s">
        <v>165</v>
      </c>
      <c r="E169" s="230" t="s">
        <v>19</v>
      </c>
      <c r="F169" s="231" t="s">
        <v>243</v>
      </c>
      <c r="G169" s="228"/>
      <c r="H169" s="232">
        <v>25.800000000000001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165</v>
      </c>
      <c r="AU169" s="238" t="s">
        <v>153</v>
      </c>
      <c r="AV169" s="13" t="s">
        <v>81</v>
      </c>
      <c r="AW169" s="13" t="s">
        <v>33</v>
      </c>
      <c r="AX169" s="13" t="s">
        <v>72</v>
      </c>
      <c r="AY169" s="238" t="s">
        <v>152</v>
      </c>
    </row>
    <row r="170" s="13" customFormat="1">
      <c r="A170" s="13"/>
      <c r="B170" s="227"/>
      <c r="C170" s="228"/>
      <c r="D170" s="229" t="s">
        <v>165</v>
      </c>
      <c r="E170" s="230" t="s">
        <v>19</v>
      </c>
      <c r="F170" s="231" t="s">
        <v>244</v>
      </c>
      <c r="G170" s="228"/>
      <c r="H170" s="232">
        <v>28.199999999999999</v>
      </c>
      <c r="I170" s="233"/>
      <c r="J170" s="228"/>
      <c r="K170" s="228"/>
      <c r="L170" s="234"/>
      <c r="M170" s="235"/>
      <c r="N170" s="236"/>
      <c r="O170" s="236"/>
      <c r="P170" s="236"/>
      <c r="Q170" s="236"/>
      <c r="R170" s="236"/>
      <c r="S170" s="236"/>
      <c r="T170" s="23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8" t="s">
        <v>165</v>
      </c>
      <c r="AU170" s="238" t="s">
        <v>153</v>
      </c>
      <c r="AV170" s="13" t="s">
        <v>81</v>
      </c>
      <c r="AW170" s="13" t="s">
        <v>33</v>
      </c>
      <c r="AX170" s="13" t="s">
        <v>72</v>
      </c>
      <c r="AY170" s="238" t="s">
        <v>152</v>
      </c>
    </row>
    <row r="171" s="14" customFormat="1">
      <c r="A171" s="14"/>
      <c r="B171" s="239"/>
      <c r="C171" s="240"/>
      <c r="D171" s="229" t="s">
        <v>165</v>
      </c>
      <c r="E171" s="241" t="s">
        <v>19</v>
      </c>
      <c r="F171" s="242" t="s">
        <v>167</v>
      </c>
      <c r="G171" s="240"/>
      <c r="H171" s="243">
        <v>54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9" t="s">
        <v>165</v>
      </c>
      <c r="AU171" s="249" t="s">
        <v>153</v>
      </c>
      <c r="AV171" s="14" t="s">
        <v>153</v>
      </c>
      <c r="AW171" s="14" t="s">
        <v>33</v>
      </c>
      <c r="AX171" s="14" t="s">
        <v>72</v>
      </c>
      <c r="AY171" s="249" t="s">
        <v>152</v>
      </c>
    </row>
    <row r="172" s="15" customFormat="1">
      <c r="A172" s="15"/>
      <c r="B172" s="250"/>
      <c r="C172" s="251"/>
      <c r="D172" s="229" t="s">
        <v>165</v>
      </c>
      <c r="E172" s="252" t="s">
        <v>19</v>
      </c>
      <c r="F172" s="253" t="s">
        <v>245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165</v>
      </c>
      <c r="AU172" s="259" t="s">
        <v>153</v>
      </c>
      <c r="AV172" s="15" t="s">
        <v>79</v>
      </c>
      <c r="AW172" s="15" t="s">
        <v>33</v>
      </c>
      <c r="AX172" s="15" t="s">
        <v>72</v>
      </c>
      <c r="AY172" s="259" t="s">
        <v>152</v>
      </c>
    </row>
    <row r="173" s="13" customFormat="1">
      <c r="A173" s="13"/>
      <c r="B173" s="227"/>
      <c r="C173" s="228"/>
      <c r="D173" s="229" t="s">
        <v>165</v>
      </c>
      <c r="E173" s="230" t="s">
        <v>19</v>
      </c>
      <c r="F173" s="231" t="s">
        <v>246</v>
      </c>
      <c r="G173" s="228"/>
      <c r="H173" s="232">
        <v>21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165</v>
      </c>
      <c r="AU173" s="238" t="s">
        <v>153</v>
      </c>
      <c r="AV173" s="13" t="s">
        <v>81</v>
      </c>
      <c r="AW173" s="13" t="s">
        <v>33</v>
      </c>
      <c r="AX173" s="13" t="s">
        <v>72</v>
      </c>
      <c r="AY173" s="238" t="s">
        <v>152</v>
      </c>
    </row>
    <row r="174" s="15" customFormat="1">
      <c r="A174" s="15"/>
      <c r="B174" s="250"/>
      <c r="C174" s="251"/>
      <c r="D174" s="229" t="s">
        <v>165</v>
      </c>
      <c r="E174" s="252" t="s">
        <v>19</v>
      </c>
      <c r="F174" s="253" t="s">
        <v>247</v>
      </c>
      <c r="G174" s="251"/>
      <c r="H174" s="252" t="s">
        <v>19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9" t="s">
        <v>165</v>
      </c>
      <c r="AU174" s="259" t="s">
        <v>153</v>
      </c>
      <c r="AV174" s="15" t="s">
        <v>79</v>
      </c>
      <c r="AW174" s="15" t="s">
        <v>33</v>
      </c>
      <c r="AX174" s="15" t="s">
        <v>72</v>
      </c>
      <c r="AY174" s="259" t="s">
        <v>152</v>
      </c>
    </row>
    <row r="175" s="13" customFormat="1">
      <c r="A175" s="13"/>
      <c r="B175" s="227"/>
      <c r="C175" s="228"/>
      <c r="D175" s="229" t="s">
        <v>165</v>
      </c>
      <c r="E175" s="230" t="s">
        <v>19</v>
      </c>
      <c r="F175" s="231" t="s">
        <v>248</v>
      </c>
      <c r="G175" s="228"/>
      <c r="H175" s="232">
        <v>4.4000000000000004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165</v>
      </c>
      <c r="AU175" s="238" t="s">
        <v>153</v>
      </c>
      <c r="AV175" s="13" t="s">
        <v>81</v>
      </c>
      <c r="AW175" s="13" t="s">
        <v>33</v>
      </c>
      <c r="AX175" s="13" t="s">
        <v>72</v>
      </c>
      <c r="AY175" s="238" t="s">
        <v>152</v>
      </c>
    </row>
    <row r="176" s="14" customFormat="1">
      <c r="A176" s="14"/>
      <c r="B176" s="239"/>
      <c r="C176" s="240"/>
      <c r="D176" s="229" t="s">
        <v>165</v>
      </c>
      <c r="E176" s="241" t="s">
        <v>19</v>
      </c>
      <c r="F176" s="242" t="s">
        <v>167</v>
      </c>
      <c r="G176" s="240"/>
      <c r="H176" s="243">
        <v>25.399999999999999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9" t="s">
        <v>165</v>
      </c>
      <c r="AU176" s="249" t="s">
        <v>153</v>
      </c>
      <c r="AV176" s="14" t="s">
        <v>153</v>
      </c>
      <c r="AW176" s="14" t="s">
        <v>33</v>
      </c>
      <c r="AX176" s="14" t="s">
        <v>72</v>
      </c>
      <c r="AY176" s="249" t="s">
        <v>152</v>
      </c>
    </row>
    <row r="177" s="16" customFormat="1">
      <c r="A177" s="16"/>
      <c r="B177" s="260"/>
      <c r="C177" s="261"/>
      <c r="D177" s="229" t="s">
        <v>165</v>
      </c>
      <c r="E177" s="262" t="s">
        <v>19</v>
      </c>
      <c r="F177" s="263" t="s">
        <v>189</v>
      </c>
      <c r="G177" s="261"/>
      <c r="H177" s="264">
        <v>254.50999999999999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0" t="s">
        <v>165</v>
      </c>
      <c r="AU177" s="270" t="s">
        <v>153</v>
      </c>
      <c r="AV177" s="16" t="s">
        <v>159</v>
      </c>
      <c r="AW177" s="16" t="s">
        <v>33</v>
      </c>
      <c r="AX177" s="16" t="s">
        <v>79</v>
      </c>
      <c r="AY177" s="270" t="s">
        <v>152</v>
      </c>
    </row>
    <row r="178" s="12" customFormat="1" ht="20.88" customHeight="1">
      <c r="A178" s="12"/>
      <c r="B178" s="198"/>
      <c r="C178" s="199"/>
      <c r="D178" s="200" t="s">
        <v>71</v>
      </c>
      <c r="E178" s="212" t="s">
        <v>249</v>
      </c>
      <c r="F178" s="212" t="s">
        <v>250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SUM(P179:P355)</f>
        <v>0</v>
      </c>
      <c r="Q178" s="206"/>
      <c r="R178" s="207">
        <f>SUM(R179:R355)</f>
        <v>21.998992099999995</v>
      </c>
      <c r="S178" s="206"/>
      <c r="T178" s="208">
        <f>SUM(T179:T355)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79</v>
      </c>
      <c r="AT178" s="210" t="s">
        <v>71</v>
      </c>
      <c r="AU178" s="210" t="s">
        <v>81</v>
      </c>
      <c r="AY178" s="209" t="s">
        <v>152</v>
      </c>
      <c r="BK178" s="211">
        <f>SUM(BK179:BK355)</f>
        <v>0</v>
      </c>
    </row>
    <row r="179" s="2" customFormat="1">
      <c r="A179" s="40"/>
      <c r="B179" s="41"/>
      <c r="C179" s="214" t="s">
        <v>251</v>
      </c>
      <c r="D179" s="214" t="s">
        <v>155</v>
      </c>
      <c r="E179" s="215" t="s">
        <v>252</v>
      </c>
      <c r="F179" s="216" t="s">
        <v>253</v>
      </c>
      <c r="G179" s="217" t="s">
        <v>176</v>
      </c>
      <c r="H179" s="218">
        <v>49.765000000000001</v>
      </c>
      <c r="I179" s="219"/>
      <c r="J179" s="220">
        <f>ROUND(I179*H179,2)</f>
        <v>0</v>
      </c>
      <c r="K179" s="216" t="s">
        <v>163</v>
      </c>
      <c r="L179" s="46"/>
      <c r="M179" s="221" t="s">
        <v>19</v>
      </c>
      <c r="N179" s="222" t="s">
        <v>43</v>
      </c>
      <c r="O179" s="86"/>
      <c r="P179" s="223">
        <f>O179*H179</f>
        <v>0</v>
      </c>
      <c r="Q179" s="223">
        <v>0.0083899999999999999</v>
      </c>
      <c r="R179" s="223">
        <f>Q179*H179</f>
        <v>0.41752834999999999</v>
      </c>
      <c r="S179" s="223">
        <v>0</v>
      </c>
      <c r="T179" s="224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5" t="s">
        <v>159</v>
      </c>
      <c r="AT179" s="225" t="s">
        <v>155</v>
      </c>
      <c r="AU179" s="225" t="s">
        <v>153</v>
      </c>
      <c r="AY179" s="19" t="s">
        <v>152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9" t="s">
        <v>79</v>
      </c>
      <c r="BK179" s="226">
        <f>ROUND(I179*H179,2)</f>
        <v>0</v>
      </c>
      <c r="BL179" s="19" t="s">
        <v>159</v>
      </c>
      <c r="BM179" s="225" t="s">
        <v>254</v>
      </c>
    </row>
    <row r="180" s="15" customFormat="1">
      <c r="A180" s="15"/>
      <c r="B180" s="250"/>
      <c r="C180" s="251"/>
      <c r="D180" s="229" t="s">
        <v>165</v>
      </c>
      <c r="E180" s="252" t="s">
        <v>19</v>
      </c>
      <c r="F180" s="253" t="s">
        <v>255</v>
      </c>
      <c r="G180" s="251"/>
      <c r="H180" s="252" t="s">
        <v>19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9" t="s">
        <v>165</v>
      </c>
      <c r="AU180" s="259" t="s">
        <v>153</v>
      </c>
      <c r="AV180" s="15" t="s">
        <v>79</v>
      </c>
      <c r="AW180" s="15" t="s">
        <v>33</v>
      </c>
      <c r="AX180" s="15" t="s">
        <v>72</v>
      </c>
      <c r="AY180" s="259" t="s">
        <v>152</v>
      </c>
    </row>
    <row r="181" s="15" customFormat="1">
      <c r="A181" s="15"/>
      <c r="B181" s="250"/>
      <c r="C181" s="251"/>
      <c r="D181" s="229" t="s">
        <v>165</v>
      </c>
      <c r="E181" s="252" t="s">
        <v>19</v>
      </c>
      <c r="F181" s="253" t="s">
        <v>256</v>
      </c>
      <c r="G181" s="251"/>
      <c r="H181" s="252" t="s">
        <v>19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165</v>
      </c>
      <c r="AU181" s="259" t="s">
        <v>153</v>
      </c>
      <c r="AV181" s="15" t="s">
        <v>79</v>
      </c>
      <c r="AW181" s="15" t="s">
        <v>33</v>
      </c>
      <c r="AX181" s="15" t="s">
        <v>72</v>
      </c>
      <c r="AY181" s="259" t="s">
        <v>152</v>
      </c>
    </row>
    <row r="182" s="13" customFormat="1">
      <c r="A182" s="13"/>
      <c r="B182" s="227"/>
      <c r="C182" s="228"/>
      <c r="D182" s="229" t="s">
        <v>165</v>
      </c>
      <c r="E182" s="230" t="s">
        <v>19</v>
      </c>
      <c r="F182" s="231" t="s">
        <v>257</v>
      </c>
      <c r="G182" s="228"/>
      <c r="H182" s="232">
        <v>32.100000000000001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165</v>
      </c>
      <c r="AU182" s="238" t="s">
        <v>153</v>
      </c>
      <c r="AV182" s="13" t="s">
        <v>81</v>
      </c>
      <c r="AW182" s="13" t="s">
        <v>33</v>
      </c>
      <c r="AX182" s="13" t="s">
        <v>72</v>
      </c>
      <c r="AY182" s="238" t="s">
        <v>152</v>
      </c>
    </row>
    <row r="183" s="13" customFormat="1">
      <c r="A183" s="13"/>
      <c r="B183" s="227"/>
      <c r="C183" s="228"/>
      <c r="D183" s="229" t="s">
        <v>165</v>
      </c>
      <c r="E183" s="230" t="s">
        <v>19</v>
      </c>
      <c r="F183" s="231" t="s">
        <v>258</v>
      </c>
      <c r="G183" s="228"/>
      <c r="H183" s="232">
        <v>16.739999999999998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165</v>
      </c>
      <c r="AU183" s="238" t="s">
        <v>153</v>
      </c>
      <c r="AV183" s="13" t="s">
        <v>81</v>
      </c>
      <c r="AW183" s="13" t="s">
        <v>33</v>
      </c>
      <c r="AX183" s="13" t="s">
        <v>72</v>
      </c>
      <c r="AY183" s="238" t="s">
        <v>152</v>
      </c>
    </row>
    <row r="184" s="13" customFormat="1">
      <c r="A184" s="13"/>
      <c r="B184" s="227"/>
      <c r="C184" s="228"/>
      <c r="D184" s="229" t="s">
        <v>165</v>
      </c>
      <c r="E184" s="230" t="s">
        <v>19</v>
      </c>
      <c r="F184" s="231" t="s">
        <v>259</v>
      </c>
      <c r="G184" s="228"/>
      <c r="H184" s="232">
        <v>0.92500000000000004</v>
      </c>
      <c r="I184" s="233"/>
      <c r="J184" s="228"/>
      <c r="K184" s="228"/>
      <c r="L184" s="234"/>
      <c r="M184" s="235"/>
      <c r="N184" s="236"/>
      <c r="O184" s="236"/>
      <c r="P184" s="236"/>
      <c r="Q184" s="236"/>
      <c r="R184" s="236"/>
      <c r="S184" s="236"/>
      <c r="T184" s="23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8" t="s">
        <v>165</v>
      </c>
      <c r="AU184" s="238" t="s">
        <v>153</v>
      </c>
      <c r="AV184" s="13" t="s">
        <v>81</v>
      </c>
      <c r="AW184" s="13" t="s">
        <v>33</v>
      </c>
      <c r="AX184" s="13" t="s">
        <v>72</v>
      </c>
      <c r="AY184" s="238" t="s">
        <v>152</v>
      </c>
    </row>
    <row r="185" s="14" customFormat="1">
      <c r="A185" s="14"/>
      <c r="B185" s="239"/>
      <c r="C185" s="240"/>
      <c r="D185" s="229" t="s">
        <v>165</v>
      </c>
      <c r="E185" s="241" t="s">
        <v>19</v>
      </c>
      <c r="F185" s="242" t="s">
        <v>167</v>
      </c>
      <c r="G185" s="240"/>
      <c r="H185" s="243">
        <v>49.765000000000001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9" t="s">
        <v>165</v>
      </c>
      <c r="AU185" s="249" t="s">
        <v>153</v>
      </c>
      <c r="AV185" s="14" t="s">
        <v>153</v>
      </c>
      <c r="AW185" s="14" t="s">
        <v>33</v>
      </c>
      <c r="AX185" s="14" t="s">
        <v>79</v>
      </c>
      <c r="AY185" s="249" t="s">
        <v>152</v>
      </c>
    </row>
    <row r="186" s="2" customFormat="1" ht="16.5" customHeight="1">
      <c r="A186" s="40"/>
      <c r="B186" s="41"/>
      <c r="C186" s="271" t="s">
        <v>260</v>
      </c>
      <c r="D186" s="271" t="s">
        <v>261</v>
      </c>
      <c r="E186" s="272" t="s">
        <v>262</v>
      </c>
      <c r="F186" s="273" t="s">
        <v>263</v>
      </c>
      <c r="G186" s="274" t="s">
        <v>176</v>
      </c>
      <c r="H186" s="275">
        <v>52.253</v>
      </c>
      <c r="I186" s="276"/>
      <c r="J186" s="277">
        <f>ROUND(I186*H186,2)</f>
        <v>0</v>
      </c>
      <c r="K186" s="273" t="s">
        <v>163</v>
      </c>
      <c r="L186" s="278"/>
      <c r="M186" s="279" t="s">
        <v>19</v>
      </c>
      <c r="N186" s="280" t="s">
        <v>43</v>
      </c>
      <c r="O186" s="86"/>
      <c r="P186" s="223">
        <f>O186*H186</f>
        <v>0</v>
      </c>
      <c r="Q186" s="223">
        <v>0.00084999999999999995</v>
      </c>
      <c r="R186" s="223">
        <f>Q186*H186</f>
        <v>0.044415049999999998</v>
      </c>
      <c r="S186" s="223">
        <v>0</v>
      </c>
      <c r="T186" s="224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5" t="s">
        <v>208</v>
      </c>
      <c r="AT186" s="225" t="s">
        <v>261</v>
      </c>
      <c r="AU186" s="225" t="s">
        <v>153</v>
      </c>
      <c r="AY186" s="19" t="s">
        <v>152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9" t="s">
        <v>79</v>
      </c>
      <c r="BK186" s="226">
        <f>ROUND(I186*H186,2)</f>
        <v>0</v>
      </c>
      <c r="BL186" s="19" t="s">
        <v>159</v>
      </c>
      <c r="BM186" s="225" t="s">
        <v>264</v>
      </c>
    </row>
    <row r="187" s="13" customFormat="1">
      <c r="A187" s="13"/>
      <c r="B187" s="227"/>
      <c r="C187" s="228"/>
      <c r="D187" s="229" t="s">
        <v>165</v>
      </c>
      <c r="E187" s="228"/>
      <c r="F187" s="231" t="s">
        <v>265</v>
      </c>
      <c r="G187" s="228"/>
      <c r="H187" s="232">
        <v>52.253</v>
      </c>
      <c r="I187" s="233"/>
      <c r="J187" s="228"/>
      <c r="K187" s="228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165</v>
      </c>
      <c r="AU187" s="238" t="s">
        <v>153</v>
      </c>
      <c r="AV187" s="13" t="s">
        <v>81</v>
      </c>
      <c r="AW187" s="13" t="s">
        <v>4</v>
      </c>
      <c r="AX187" s="13" t="s">
        <v>79</v>
      </c>
      <c r="AY187" s="238" t="s">
        <v>152</v>
      </c>
    </row>
    <row r="188" s="2" customFormat="1">
      <c r="A188" s="40"/>
      <c r="B188" s="41"/>
      <c r="C188" s="214" t="s">
        <v>8</v>
      </c>
      <c r="D188" s="214" t="s">
        <v>155</v>
      </c>
      <c r="E188" s="215" t="s">
        <v>266</v>
      </c>
      <c r="F188" s="216" t="s">
        <v>267</v>
      </c>
      <c r="G188" s="217" t="s">
        <v>176</v>
      </c>
      <c r="H188" s="218">
        <v>49.765000000000001</v>
      </c>
      <c r="I188" s="219"/>
      <c r="J188" s="220">
        <f>ROUND(I188*H188,2)</f>
        <v>0</v>
      </c>
      <c r="K188" s="216" t="s">
        <v>163</v>
      </c>
      <c r="L188" s="46"/>
      <c r="M188" s="221" t="s">
        <v>19</v>
      </c>
      <c r="N188" s="222" t="s">
        <v>43</v>
      </c>
      <c r="O188" s="86"/>
      <c r="P188" s="223">
        <f>O188*H188</f>
        <v>0</v>
      </c>
      <c r="Q188" s="223">
        <v>0.00348</v>
      </c>
      <c r="R188" s="223">
        <f>Q188*H188</f>
        <v>0.17318220000000001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159</v>
      </c>
      <c r="AT188" s="225" t="s">
        <v>155</v>
      </c>
      <c r="AU188" s="225" t="s">
        <v>153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159</v>
      </c>
      <c r="BM188" s="225" t="s">
        <v>268</v>
      </c>
    </row>
    <row r="189" s="2" customFormat="1" ht="21.75" customHeight="1">
      <c r="A189" s="40"/>
      <c r="B189" s="41"/>
      <c r="C189" s="214" t="s">
        <v>269</v>
      </c>
      <c r="D189" s="214" t="s">
        <v>155</v>
      </c>
      <c r="E189" s="215" t="s">
        <v>221</v>
      </c>
      <c r="F189" s="216" t="s">
        <v>222</v>
      </c>
      <c r="G189" s="217" t="s">
        <v>158</v>
      </c>
      <c r="H189" s="218">
        <v>10</v>
      </c>
      <c r="I189" s="219"/>
      <c r="J189" s="220">
        <f>ROUND(I189*H189,2)</f>
        <v>0</v>
      </c>
      <c r="K189" s="216" t="s">
        <v>163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0.0037599999999999999</v>
      </c>
      <c r="R189" s="223">
        <f>Q189*H189</f>
        <v>0.037600000000000001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159</v>
      </c>
      <c r="AT189" s="225" t="s">
        <v>155</v>
      </c>
      <c r="AU189" s="225" t="s">
        <v>153</v>
      </c>
      <c r="AY189" s="19" t="s">
        <v>152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159</v>
      </c>
      <c r="BM189" s="225" t="s">
        <v>270</v>
      </c>
    </row>
    <row r="190" s="13" customFormat="1">
      <c r="A190" s="13"/>
      <c r="B190" s="227"/>
      <c r="C190" s="228"/>
      <c r="D190" s="229" t="s">
        <v>165</v>
      </c>
      <c r="E190" s="230" t="s">
        <v>19</v>
      </c>
      <c r="F190" s="231" t="s">
        <v>271</v>
      </c>
      <c r="G190" s="228"/>
      <c r="H190" s="232">
        <v>10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165</v>
      </c>
      <c r="AU190" s="238" t="s">
        <v>153</v>
      </c>
      <c r="AV190" s="13" t="s">
        <v>81</v>
      </c>
      <c r="AW190" s="13" t="s">
        <v>33</v>
      </c>
      <c r="AX190" s="13" t="s">
        <v>72</v>
      </c>
      <c r="AY190" s="238" t="s">
        <v>152</v>
      </c>
    </row>
    <row r="191" s="14" customFormat="1">
      <c r="A191" s="14"/>
      <c r="B191" s="239"/>
      <c r="C191" s="240"/>
      <c r="D191" s="229" t="s">
        <v>165</v>
      </c>
      <c r="E191" s="241" t="s">
        <v>19</v>
      </c>
      <c r="F191" s="242" t="s">
        <v>167</v>
      </c>
      <c r="G191" s="240"/>
      <c r="H191" s="243">
        <v>10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165</v>
      </c>
      <c r="AU191" s="249" t="s">
        <v>153</v>
      </c>
      <c r="AV191" s="14" t="s">
        <v>153</v>
      </c>
      <c r="AW191" s="14" t="s">
        <v>33</v>
      </c>
      <c r="AX191" s="14" t="s">
        <v>79</v>
      </c>
      <c r="AY191" s="249" t="s">
        <v>152</v>
      </c>
    </row>
    <row r="192" s="2" customFormat="1" ht="16.5" customHeight="1">
      <c r="A192" s="40"/>
      <c r="B192" s="41"/>
      <c r="C192" s="214" t="s">
        <v>272</v>
      </c>
      <c r="D192" s="214" t="s">
        <v>155</v>
      </c>
      <c r="E192" s="215" t="s">
        <v>273</v>
      </c>
      <c r="F192" s="216" t="s">
        <v>274</v>
      </c>
      <c r="G192" s="217" t="s">
        <v>176</v>
      </c>
      <c r="H192" s="218">
        <v>596.77499999999998</v>
      </c>
      <c r="I192" s="219"/>
      <c r="J192" s="220">
        <f>ROUND(I192*H192,2)</f>
        <v>0</v>
      </c>
      <c r="K192" s="216" t="s">
        <v>163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159</v>
      </c>
      <c r="AT192" s="225" t="s">
        <v>155</v>
      </c>
      <c r="AU192" s="225" t="s">
        <v>153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159</v>
      </c>
      <c r="BM192" s="225" t="s">
        <v>275</v>
      </c>
    </row>
    <row r="193" s="13" customFormat="1">
      <c r="A193" s="13"/>
      <c r="B193" s="227"/>
      <c r="C193" s="228"/>
      <c r="D193" s="229" t="s">
        <v>165</v>
      </c>
      <c r="E193" s="230" t="s">
        <v>19</v>
      </c>
      <c r="F193" s="231" t="s">
        <v>276</v>
      </c>
      <c r="G193" s="228"/>
      <c r="H193" s="232">
        <v>49.765000000000001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165</v>
      </c>
      <c r="AU193" s="238" t="s">
        <v>153</v>
      </c>
      <c r="AV193" s="13" t="s">
        <v>81</v>
      </c>
      <c r="AW193" s="13" t="s">
        <v>33</v>
      </c>
      <c r="AX193" s="13" t="s">
        <v>72</v>
      </c>
      <c r="AY193" s="238" t="s">
        <v>152</v>
      </c>
    </row>
    <row r="194" s="13" customFormat="1">
      <c r="A194" s="13"/>
      <c r="B194" s="227"/>
      <c r="C194" s="228"/>
      <c r="D194" s="229" t="s">
        <v>165</v>
      </c>
      <c r="E194" s="230" t="s">
        <v>19</v>
      </c>
      <c r="F194" s="231" t="s">
        <v>277</v>
      </c>
      <c r="G194" s="228"/>
      <c r="H194" s="232">
        <v>547.00999999999999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165</v>
      </c>
      <c r="AU194" s="238" t="s">
        <v>153</v>
      </c>
      <c r="AV194" s="13" t="s">
        <v>81</v>
      </c>
      <c r="AW194" s="13" t="s">
        <v>33</v>
      </c>
      <c r="AX194" s="13" t="s">
        <v>72</v>
      </c>
      <c r="AY194" s="238" t="s">
        <v>152</v>
      </c>
    </row>
    <row r="195" s="14" customFormat="1">
      <c r="A195" s="14"/>
      <c r="B195" s="239"/>
      <c r="C195" s="240"/>
      <c r="D195" s="229" t="s">
        <v>165</v>
      </c>
      <c r="E195" s="241" t="s">
        <v>19</v>
      </c>
      <c r="F195" s="242" t="s">
        <v>167</v>
      </c>
      <c r="G195" s="240"/>
      <c r="H195" s="243">
        <v>596.77499999999998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165</v>
      </c>
      <c r="AU195" s="249" t="s">
        <v>153</v>
      </c>
      <c r="AV195" s="14" t="s">
        <v>153</v>
      </c>
      <c r="AW195" s="14" t="s">
        <v>33</v>
      </c>
      <c r="AX195" s="14" t="s">
        <v>79</v>
      </c>
      <c r="AY195" s="249" t="s">
        <v>152</v>
      </c>
    </row>
    <row r="196" s="2" customFormat="1">
      <c r="A196" s="40"/>
      <c r="B196" s="41"/>
      <c r="C196" s="214" t="s">
        <v>278</v>
      </c>
      <c r="D196" s="214" t="s">
        <v>155</v>
      </c>
      <c r="E196" s="215" t="s">
        <v>279</v>
      </c>
      <c r="F196" s="216" t="s">
        <v>280</v>
      </c>
      <c r="G196" s="217" t="s">
        <v>176</v>
      </c>
      <c r="H196" s="218">
        <v>596.77499999999998</v>
      </c>
      <c r="I196" s="219"/>
      <c r="J196" s="220">
        <f>ROUND(I196*H196,2)</f>
        <v>0</v>
      </c>
      <c r="K196" s="216" t="s">
        <v>163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0.01899</v>
      </c>
      <c r="R196" s="223">
        <f>Q196*H196</f>
        <v>11.33275725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159</v>
      </c>
      <c r="AT196" s="225" t="s">
        <v>155</v>
      </c>
      <c r="AU196" s="225" t="s">
        <v>153</v>
      </c>
      <c r="AY196" s="19" t="s">
        <v>152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159</v>
      </c>
      <c r="BM196" s="225" t="s">
        <v>281</v>
      </c>
    </row>
    <row r="197" s="13" customFormat="1">
      <c r="A197" s="13"/>
      <c r="B197" s="227"/>
      <c r="C197" s="228"/>
      <c r="D197" s="229" t="s">
        <v>165</v>
      </c>
      <c r="E197" s="230" t="s">
        <v>19</v>
      </c>
      <c r="F197" s="231" t="s">
        <v>282</v>
      </c>
      <c r="G197" s="228"/>
      <c r="H197" s="232">
        <v>596.77499999999998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165</v>
      </c>
      <c r="AU197" s="238" t="s">
        <v>153</v>
      </c>
      <c r="AV197" s="13" t="s">
        <v>81</v>
      </c>
      <c r="AW197" s="13" t="s">
        <v>33</v>
      </c>
      <c r="AX197" s="13" t="s">
        <v>72</v>
      </c>
      <c r="AY197" s="238" t="s">
        <v>152</v>
      </c>
    </row>
    <row r="198" s="14" customFormat="1">
      <c r="A198" s="14"/>
      <c r="B198" s="239"/>
      <c r="C198" s="240"/>
      <c r="D198" s="229" t="s">
        <v>165</v>
      </c>
      <c r="E198" s="241" t="s">
        <v>19</v>
      </c>
      <c r="F198" s="242" t="s">
        <v>167</v>
      </c>
      <c r="G198" s="240"/>
      <c r="H198" s="243">
        <v>596.77499999999998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9" t="s">
        <v>165</v>
      </c>
      <c r="AU198" s="249" t="s">
        <v>153</v>
      </c>
      <c r="AV198" s="14" t="s">
        <v>153</v>
      </c>
      <c r="AW198" s="14" t="s">
        <v>33</v>
      </c>
      <c r="AX198" s="14" t="s">
        <v>79</v>
      </c>
      <c r="AY198" s="249" t="s">
        <v>152</v>
      </c>
    </row>
    <row r="199" s="2" customFormat="1">
      <c r="A199" s="40"/>
      <c r="B199" s="41"/>
      <c r="C199" s="214" t="s">
        <v>283</v>
      </c>
      <c r="D199" s="214" t="s">
        <v>155</v>
      </c>
      <c r="E199" s="215" t="s">
        <v>284</v>
      </c>
      <c r="F199" s="216" t="s">
        <v>285</v>
      </c>
      <c r="G199" s="217" t="s">
        <v>176</v>
      </c>
      <c r="H199" s="218">
        <v>0.98999999999999999</v>
      </c>
      <c r="I199" s="219"/>
      <c r="J199" s="220">
        <f>ROUND(I199*H199,2)</f>
        <v>0</v>
      </c>
      <c r="K199" s="216" t="s">
        <v>163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0.0085199999999999998</v>
      </c>
      <c r="R199" s="223">
        <f>Q199*H199</f>
        <v>0.0084347999999999992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159</v>
      </c>
      <c r="AT199" s="225" t="s">
        <v>155</v>
      </c>
      <c r="AU199" s="225" t="s">
        <v>153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159</v>
      </c>
      <c r="BM199" s="225" t="s">
        <v>286</v>
      </c>
    </row>
    <row r="200" s="15" customFormat="1">
      <c r="A200" s="15"/>
      <c r="B200" s="250"/>
      <c r="C200" s="251"/>
      <c r="D200" s="229" t="s">
        <v>165</v>
      </c>
      <c r="E200" s="252" t="s">
        <v>19</v>
      </c>
      <c r="F200" s="253" t="s">
        <v>287</v>
      </c>
      <c r="G200" s="251"/>
      <c r="H200" s="252" t="s">
        <v>19</v>
      </c>
      <c r="I200" s="254"/>
      <c r="J200" s="251"/>
      <c r="K200" s="251"/>
      <c r="L200" s="255"/>
      <c r="M200" s="256"/>
      <c r="N200" s="257"/>
      <c r="O200" s="257"/>
      <c r="P200" s="257"/>
      <c r="Q200" s="257"/>
      <c r="R200" s="257"/>
      <c r="S200" s="257"/>
      <c r="T200" s="25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9" t="s">
        <v>165</v>
      </c>
      <c r="AU200" s="259" t="s">
        <v>153</v>
      </c>
      <c r="AV200" s="15" t="s">
        <v>79</v>
      </c>
      <c r="AW200" s="15" t="s">
        <v>33</v>
      </c>
      <c r="AX200" s="15" t="s">
        <v>72</v>
      </c>
      <c r="AY200" s="259" t="s">
        <v>152</v>
      </c>
    </row>
    <row r="201" s="13" customFormat="1">
      <c r="A201" s="13"/>
      <c r="B201" s="227"/>
      <c r="C201" s="228"/>
      <c r="D201" s="229" t="s">
        <v>165</v>
      </c>
      <c r="E201" s="230" t="s">
        <v>19</v>
      </c>
      <c r="F201" s="231" t="s">
        <v>288</v>
      </c>
      <c r="G201" s="228"/>
      <c r="H201" s="232">
        <v>0.98999999999999999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165</v>
      </c>
      <c r="AU201" s="238" t="s">
        <v>153</v>
      </c>
      <c r="AV201" s="13" t="s">
        <v>81</v>
      </c>
      <c r="AW201" s="13" t="s">
        <v>33</v>
      </c>
      <c r="AX201" s="13" t="s">
        <v>72</v>
      </c>
      <c r="AY201" s="238" t="s">
        <v>152</v>
      </c>
    </row>
    <row r="202" s="14" customFormat="1">
      <c r="A202" s="14"/>
      <c r="B202" s="239"/>
      <c r="C202" s="240"/>
      <c r="D202" s="229" t="s">
        <v>165</v>
      </c>
      <c r="E202" s="241" t="s">
        <v>19</v>
      </c>
      <c r="F202" s="242" t="s">
        <v>167</v>
      </c>
      <c r="G202" s="240"/>
      <c r="H202" s="243">
        <v>0.98999999999999999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9" t="s">
        <v>165</v>
      </c>
      <c r="AU202" s="249" t="s">
        <v>153</v>
      </c>
      <c r="AV202" s="14" t="s">
        <v>153</v>
      </c>
      <c r="AW202" s="14" t="s">
        <v>33</v>
      </c>
      <c r="AX202" s="14" t="s">
        <v>79</v>
      </c>
      <c r="AY202" s="249" t="s">
        <v>152</v>
      </c>
    </row>
    <row r="203" s="2" customFormat="1" ht="16.5" customHeight="1">
      <c r="A203" s="40"/>
      <c r="B203" s="41"/>
      <c r="C203" s="271" t="s">
        <v>289</v>
      </c>
      <c r="D203" s="271" t="s">
        <v>261</v>
      </c>
      <c r="E203" s="272" t="s">
        <v>290</v>
      </c>
      <c r="F203" s="273" t="s">
        <v>291</v>
      </c>
      <c r="G203" s="274" t="s">
        <v>176</v>
      </c>
      <c r="H203" s="275">
        <v>1.04</v>
      </c>
      <c r="I203" s="276"/>
      <c r="J203" s="277">
        <f>ROUND(I203*H203,2)</f>
        <v>0</v>
      </c>
      <c r="K203" s="273" t="s">
        <v>163</v>
      </c>
      <c r="L203" s="278"/>
      <c r="M203" s="279" t="s">
        <v>19</v>
      </c>
      <c r="N203" s="280" t="s">
        <v>43</v>
      </c>
      <c r="O203" s="86"/>
      <c r="P203" s="223">
        <f>O203*H203</f>
        <v>0</v>
      </c>
      <c r="Q203" s="223">
        <v>0.0028999999999999998</v>
      </c>
      <c r="R203" s="223">
        <f>Q203*H203</f>
        <v>0.003016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208</v>
      </c>
      <c r="AT203" s="225" t="s">
        <v>261</v>
      </c>
      <c r="AU203" s="225" t="s">
        <v>153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159</v>
      </c>
      <c r="BM203" s="225" t="s">
        <v>292</v>
      </c>
    </row>
    <row r="204" s="13" customFormat="1">
      <c r="A204" s="13"/>
      <c r="B204" s="227"/>
      <c r="C204" s="228"/>
      <c r="D204" s="229" t="s">
        <v>165</v>
      </c>
      <c r="E204" s="228"/>
      <c r="F204" s="231" t="s">
        <v>293</v>
      </c>
      <c r="G204" s="228"/>
      <c r="H204" s="232">
        <v>1.04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165</v>
      </c>
      <c r="AU204" s="238" t="s">
        <v>153</v>
      </c>
      <c r="AV204" s="13" t="s">
        <v>81</v>
      </c>
      <c r="AW204" s="13" t="s">
        <v>4</v>
      </c>
      <c r="AX204" s="13" t="s">
        <v>79</v>
      </c>
      <c r="AY204" s="238" t="s">
        <v>152</v>
      </c>
    </row>
    <row r="205" s="2" customFormat="1">
      <c r="A205" s="40"/>
      <c r="B205" s="41"/>
      <c r="C205" s="214" t="s">
        <v>7</v>
      </c>
      <c r="D205" s="214" t="s">
        <v>155</v>
      </c>
      <c r="E205" s="215" t="s">
        <v>284</v>
      </c>
      <c r="F205" s="216" t="s">
        <v>285</v>
      </c>
      <c r="G205" s="217" t="s">
        <v>176</v>
      </c>
      <c r="H205" s="218">
        <v>5.125</v>
      </c>
      <c r="I205" s="219"/>
      <c r="J205" s="220">
        <f>ROUND(I205*H205,2)</f>
        <v>0</v>
      </c>
      <c r="K205" s="216" t="s">
        <v>163</v>
      </c>
      <c r="L205" s="46"/>
      <c r="M205" s="221" t="s">
        <v>19</v>
      </c>
      <c r="N205" s="222" t="s">
        <v>43</v>
      </c>
      <c r="O205" s="86"/>
      <c r="P205" s="223">
        <f>O205*H205</f>
        <v>0</v>
      </c>
      <c r="Q205" s="223">
        <v>0.0085199999999999998</v>
      </c>
      <c r="R205" s="223">
        <f>Q205*H205</f>
        <v>0.043664999999999995</v>
      </c>
      <c r="S205" s="223">
        <v>0</v>
      </c>
      <c r="T205" s="224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159</v>
      </c>
      <c r="AT205" s="225" t="s">
        <v>155</v>
      </c>
      <c r="AU205" s="225" t="s">
        <v>153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159</v>
      </c>
      <c r="BM205" s="225" t="s">
        <v>294</v>
      </c>
    </row>
    <row r="206" s="15" customFormat="1">
      <c r="A206" s="15"/>
      <c r="B206" s="250"/>
      <c r="C206" s="251"/>
      <c r="D206" s="229" t="s">
        <v>165</v>
      </c>
      <c r="E206" s="252" t="s">
        <v>19</v>
      </c>
      <c r="F206" s="253" t="s">
        <v>295</v>
      </c>
      <c r="G206" s="251"/>
      <c r="H206" s="252" t="s">
        <v>19</v>
      </c>
      <c r="I206" s="254"/>
      <c r="J206" s="251"/>
      <c r="K206" s="251"/>
      <c r="L206" s="255"/>
      <c r="M206" s="256"/>
      <c r="N206" s="257"/>
      <c r="O206" s="257"/>
      <c r="P206" s="257"/>
      <c r="Q206" s="257"/>
      <c r="R206" s="257"/>
      <c r="S206" s="257"/>
      <c r="T206" s="25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9" t="s">
        <v>165</v>
      </c>
      <c r="AU206" s="259" t="s">
        <v>153</v>
      </c>
      <c r="AV206" s="15" t="s">
        <v>79</v>
      </c>
      <c r="AW206" s="15" t="s">
        <v>33</v>
      </c>
      <c r="AX206" s="15" t="s">
        <v>72</v>
      </c>
      <c r="AY206" s="259" t="s">
        <v>152</v>
      </c>
    </row>
    <row r="207" s="13" customFormat="1">
      <c r="A207" s="13"/>
      <c r="B207" s="227"/>
      <c r="C207" s="228"/>
      <c r="D207" s="229" t="s">
        <v>165</v>
      </c>
      <c r="E207" s="230" t="s">
        <v>19</v>
      </c>
      <c r="F207" s="231" t="s">
        <v>296</v>
      </c>
      <c r="G207" s="228"/>
      <c r="H207" s="232">
        <v>5.125</v>
      </c>
      <c r="I207" s="233"/>
      <c r="J207" s="228"/>
      <c r="K207" s="228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165</v>
      </c>
      <c r="AU207" s="238" t="s">
        <v>153</v>
      </c>
      <c r="AV207" s="13" t="s">
        <v>81</v>
      </c>
      <c r="AW207" s="13" t="s">
        <v>33</v>
      </c>
      <c r="AX207" s="13" t="s">
        <v>72</v>
      </c>
      <c r="AY207" s="238" t="s">
        <v>152</v>
      </c>
    </row>
    <row r="208" s="14" customFormat="1">
      <c r="A208" s="14"/>
      <c r="B208" s="239"/>
      <c r="C208" s="240"/>
      <c r="D208" s="229" t="s">
        <v>165</v>
      </c>
      <c r="E208" s="241" t="s">
        <v>19</v>
      </c>
      <c r="F208" s="242" t="s">
        <v>167</v>
      </c>
      <c r="G208" s="240"/>
      <c r="H208" s="243">
        <v>5.125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9" t="s">
        <v>165</v>
      </c>
      <c r="AU208" s="249" t="s">
        <v>153</v>
      </c>
      <c r="AV208" s="14" t="s">
        <v>153</v>
      </c>
      <c r="AW208" s="14" t="s">
        <v>33</v>
      </c>
      <c r="AX208" s="14" t="s">
        <v>79</v>
      </c>
      <c r="AY208" s="249" t="s">
        <v>152</v>
      </c>
    </row>
    <row r="209" s="2" customFormat="1" ht="16.5" customHeight="1">
      <c r="A209" s="40"/>
      <c r="B209" s="41"/>
      <c r="C209" s="271" t="s">
        <v>297</v>
      </c>
      <c r="D209" s="271" t="s">
        <v>261</v>
      </c>
      <c r="E209" s="272" t="s">
        <v>298</v>
      </c>
      <c r="F209" s="273" t="s">
        <v>299</v>
      </c>
      <c r="G209" s="274" t="s">
        <v>176</v>
      </c>
      <c r="H209" s="275">
        <v>5.3810000000000002</v>
      </c>
      <c r="I209" s="276"/>
      <c r="J209" s="277">
        <f>ROUND(I209*H209,2)</f>
        <v>0</v>
      </c>
      <c r="K209" s="273" t="s">
        <v>163</v>
      </c>
      <c r="L209" s="278"/>
      <c r="M209" s="279" t="s">
        <v>19</v>
      </c>
      <c r="N209" s="280" t="s">
        <v>43</v>
      </c>
      <c r="O209" s="86"/>
      <c r="P209" s="223">
        <f>O209*H209</f>
        <v>0</v>
      </c>
      <c r="Q209" s="223">
        <v>0.0016999999999999999</v>
      </c>
      <c r="R209" s="223">
        <f>Q209*H209</f>
        <v>0.0091476999999999999</v>
      </c>
      <c r="S209" s="223">
        <v>0</v>
      </c>
      <c r="T209" s="224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5" t="s">
        <v>208</v>
      </c>
      <c r="AT209" s="225" t="s">
        <v>261</v>
      </c>
      <c r="AU209" s="225" t="s">
        <v>153</v>
      </c>
      <c r="AY209" s="19" t="s">
        <v>152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9" t="s">
        <v>79</v>
      </c>
      <c r="BK209" s="226">
        <f>ROUND(I209*H209,2)</f>
        <v>0</v>
      </c>
      <c r="BL209" s="19" t="s">
        <v>159</v>
      </c>
      <c r="BM209" s="225" t="s">
        <v>300</v>
      </c>
    </row>
    <row r="210" s="13" customFormat="1">
      <c r="A210" s="13"/>
      <c r="B210" s="227"/>
      <c r="C210" s="228"/>
      <c r="D210" s="229" t="s">
        <v>165</v>
      </c>
      <c r="E210" s="228"/>
      <c r="F210" s="231" t="s">
        <v>301</v>
      </c>
      <c r="G210" s="228"/>
      <c r="H210" s="232">
        <v>5.3810000000000002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8" t="s">
        <v>165</v>
      </c>
      <c r="AU210" s="238" t="s">
        <v>153</v>
      </c>
      <c r="AV210" s="13" t="s">
        <v>81</v>
      </c>
      <c r="AW210" s="13" t="s">
        <v>4</v>
      </c>
      <c r="AX210" s="13" t="s">
        <v>79</v>
      </c>
      <c r="AY210" s="238" t="s">
        <v>152</v>
      </c>
    </row>
    <row r="211" s="2" customFormat="1">
      <c r="A211" s="40"/>
      <c r="B211" s="41"/>
      <c r="C211" s="214" t="s">
        <v>302</v>
      </c>
      <c r="D211" s="214" t="s">
        <v>155</v>
      </c>
      <c r="E211" s="215" t="s">
        <v>303</v>
      </c>
      <c r="F211" s="216" t="s">
        <v>304</v>
      </c>
      <c r="G211" s="217" t="s">
        <v>176</v>
      </c>
      <c r="H211" s="218">
        <v>53.119999999999997</v>
      </c>
      <c r="I211" s="219"/>
      <c r="J211" s="220">
        <f>ROUND(I211*H211,2)</f>
        <v>0</v>
      </c>
      <c r="K211" s="216" t="s">
        <v>163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0.0086800000000000002</v>
      </c>
      <c r="R211" s="223">
        <f>Q211*H211</f>
        <v>0.46108159999999998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159</v>
      </c>
      <c r="AT211" s="225" t="s">
        <v>155</v>
      </c>
      <c r="AU211" s="225" t="s">
        <v>153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159</v>
      </c>
      <c r="BM211" s="225" t="s">
        <v>305</v>
      </c>
    </row>
    <row r="212" s="15" customFormat="1">
      <c r="A212" s="15"/>
      <c r="B212" s="250"/>
      <c r="C212" s="251"/>
      <c r="D212" s="229" t="s">
        <v>165</v>
      </c>
      <c r="E212" s="252" t="s">
        <v>19</v>
      </c>
      <c r="F212" s="253" t="s">
        <v>306</v>
      </c>
      <c r="G212" s="251"/>
      <c r="H212" s="252" t="s">
        <v>19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165</v>
      </c>
      <c r="AU212" s="259" t="s">
        <v>153</v>
      </c>
      <c r="AV212" s="15" t="s">
        <v>79</v>
      </c>
      <c r="AW212" s="15" t="s">
        <v>33</v>
      </c>
      <c r="AX212" s="15" t="s">
        <v>72</v>
      </c>
      <c r="AY212" s="259" t="s">
        <v>152</v>
      </c>
    </row>
    <row r="213" s="15" customFormat="1">
      <c r="A213" s="15"/>
      <c r="B213" s="250"/>
      <c r="C213" s="251"/>
      <c r="D213" s="229" t="s">
        <v>165</v>
      </c>
      <c r="E213" s="252" t="s">
        <v>19</v>
      </c>
      <c r="F213" s="253" t="s">
        <v>307</v>
      </c>
      <c r="G213" s="251"/>
      <c r="H213" s="252" t="s">
        <v>19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9" t="s">
        <v>165</v>
      </c>
      <c r="AU213" s="259" t="s">
        <v>153</v>
      </c>
      <c r="AV213" s="15" t="s">
        <v>79</v>
      </c>
      <c r="AW213" s="15" t="s">
        <v>33</v>
      </c>
      <c r="AX213" s="15" t="s">
        <v>72</v>
      </c>
      <c r="AY213" s="259" t="s">
        <v>152</v>
      </c>
    </row>
    <row r="214" s="13" customFormat="1">
      <c r="A214" s="13"/>
      <c r="B214" s="227"/>
      <c r="C214" s="228"/>
      <c r="D214" s="229" t="s">
        <v>165</v>
      </c>
      <c r="E214" s="230" t="s">
        <v>19</v>
      </c>
      <c r="F214" s="231" t="s">
        <v>308</v>
      </c>
      <c r="G214" s="228"/>
      <c r="H214" s="232">
        <v>28.23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165</v>
      </c>
      <c r="AU214" s="238" t="s">
        <v>153</v>
      </c>
      <c r="AV214" s="13" t="s">
        <v>81</v>
      </c>
      <c r="AW214" s="13" t="s">
        <v>33</v>
      </c>
      <c r="AX214" s="13" t="s">
        <v>72</v>
      </c>
      <c r="AY214" s="238" t="s">
        <v>152</v>
      </c>
    </row>
    <row r="215" s="15" customFormat="1">
      <c r="A215" s="15"/>
      <c r="B215" s="250"/>
      <c r="C215" s="251"/>
      <c r="D215" s="229" t="s">
        <v>165</v>
      </c>
      <c r="E215" s="252" t="s">
        <v>19</v>
      </c>
      <c r="F215" s="253" t="s">
        <v>309</v>
      </c>
      <c r="G215" s="251"/>
      <c r="H215" s="252" t="s">
        <v>19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9" t="s">
        <v>165</v>
      </c>
      <c r="AU215" s="259" t="s">
        <v>153</v>
      </c>
      <c r="AV215" s="15" t="s">
        <v>79</v>
      </c>
      <c r="AW215" s="15" t="s">
        <v>33</v>
      </c>
      <c r="AX215" s="15" t="s">
        <v>72</v>
      </c>
      <c r="AY215" s="259" t="s">
        <v>152</v>
      </c>
    </row>
    <row r="216" s="13" customFormat="1">
      <c r="A216" s="13"/>
      <c r="B216" s="227"/>
      <c r="C216" s="228"/>
      <c r="D216" s="229" t="s">
        <v>165</v>
      </c>
      <c r="E216" s="230" t="s">
        <v>19</v>
      </c>
      <c r="F216" s="231" t="s">
        <v>310</v>
      </c>
      <c r="G216" s="228"/>
      <c r="H216" s="232">
        <v>24.890000000000001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165</v>
      </c>
      <c r="AU216" s="238" t="s">
        <v>153</v>
      </c>
      <c r="AV216" s="13" t="s">
        <v>81</v>
      </c>
      <c r="AW216" s="13" t="s">
        <v>33</v>
      </c>
      <c r="AX216" s="13" t="s">
        <v>72</v>
      </c>
      <c r="AY216" s="238" t="s">
        <v>152</v>
      </c>
    </row>
    <row r="217" s="14" customFormat="1">
      <c r="A217" s="14"/>
      <c r="B217" s="239"/>
      <c r="C217" s="240"/>
      <c r="D217" s="229" t="s">
        <v>165</v>
      </c>
      <c r="E217" s="241" t="s">
        <v>19</v>
      </c>
      <c r="F217" s="242" t="s">
        <v>167</v>
      </c>
      <c r="G217" s="240"/>
      <c r="H217" s="243">
        <v>53.119999999999997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9" t="s">
        <v>165</v>
      </c>
      <c r="AU217" s="249" t="s">
        <v>153</v>
      </c>
      <c r="AV217" s="14" t="s">
        <v>153</v>
      </c>
      <c r="AW217" s="14" t="s">
        <v>33</v>
      </c>
      <c r="AX217" s="14" t="s">
        <v>79</v>
      </c>
      <c r="AY217" s="249" t="s">
        <v>152</v>
      </c>
    </row>
    <row r="218" s="2" customFormat="1" ht="16.5" customHeight="1">
      <c r="A218" s="40"/>
      <c r="B218" s="41"/>
      <c r="C218" s="271" t="s">
        <v>311</v>
      </c>
      <c r="D218" s="271" t="s">
        <v>261</v>
      </c>
      <c r="E218" s="272" t="s">
        <v>312</v>
      </c>
      <c r="F218" s="273" t="s">
        <v>313</v>
      </c>
      <c r="G218" s="274" t="s">
        <v>176</v>
      </c>
      <c r="H218" s="275">
        <v>55.776000000000003</v>
      </c>
      <c r="I218" s="276"/>
      <c r="J218" s="277">
        <f>ROUND(I218*H218,2)</f>
        <v>0</v>
      </c>
      <c r="K218" s="273" t="s">
        <v>163</v>
      </c>
      <c r="L218" s="278"/>
      <c r="M218" s="279" t="s">
        <v>19</v>
      </c>
      <c r="N218" s="280" t="s">
        <v>43</v>
      </c>
      <c r="O218" s="86"/>
      <c r="P218" s="223">
        <f>O218*H218</f>
        <v>0</v>
      </c>
      <c r="Q218" s="223">
        <v>0.0063</v>
      </c>
      <c r="R218" s="223">
        <f>Q218*H218</f>
        <v>0.3513888</v>
      </c>
      <c r="S218" s="223">
        <v>0</v>
      </c>
      <c r="T218" s="224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5" t="s">
        <v>208</v>
      </c>
      <c r="AT218" s="225" t="s">
        <v>261</v>
      </c>
      <c r="AU218" s="225" t="s">
        <v>153</v>
      </c>
      <c r="AY218" s="19" t="s">
        <v>152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9" t="s">
        <v>79</v>
      </c>
      <c r="BK218" s="226">
        <f>ROUND(I218*H218,2)</f>
        <v>0</v>
      </c>
      <c r="BL218" s="19" t="s">
        <v>159</v>
      </c>
      <c r="BM218" s="225" t="s">
        <v>314</v>
      </c>
    </row>
    <row r="219" s="13" customFormat="1">
      <c r="A219" s="13"/>
      <c r="B219" s="227"/>
      <c r="C219" s="228"/>
      <c r="D219" s="229" t="s">
        <v>165</v>
      </c>
      <c r="E219" s="228"/>
      <c r="F219" s="231" t="s">
        <v>315</v>
      </c>
      <c r="G219" s="228"/>
      <c r="H219" s="232">
        <v>55.776000000000003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165</v>
      </c>
      <c r="AU219" s="238" t="s">
        <v>153</v>
      </c>
      <c r="AV219" s="13" t="s">
        <v>81</v>
      </c>
      <c r="AW219" s="13" t="s">
        <v>4</v>
      </c>
      <c r="AX219" s="13" t="s">
        <v>79</v>
      </c>
      <c r="AY219" s="238" t="s">
        <v>152</v>
      </c>
    </row>
    <row r="220" s="2" customFormat="1">
      <c r="A220" s="40"/>
      <c r="B220" s="41"/>
      <c r="C220" s="214" t="s">
        <v>316</v>
      </c>
      <c r="D220" s="214" t="s">
        <v>155</v>
      </c>
      <c r="E220" s="215" t="s">
        <v>303</v>
      </c>
      <c r="F220" s="216" t="s">
        <v>304</v>
      </c>
      <c r="G220" s="217" t="s">
        <v>176</v>
      </c>
      <c r="H220" s="218">
        <v>372.86700000000002</v>
      </c>
      <c r="I220" s="219"/>
      <c r="J220" s="220">
        <f>ROUND(I220*H220,2)</f>
        <v>0</v>
      </c>
      <c r="K220" s="216" t="s">
        <v>163</v>
      </c>
      <c r="L220" s="46"/>
      <c r="M220" s="221" t="s">
        <v>19</v>
      </c>
      <c r="N220" s="222" t="s">
        <v>43</v>
      </c>
      <c r="O220" s="86"/>
      <c r="P220" s="223">
        <f>O220*H220</f>
        <v>0</v>
      </c>
      <c r="Q220" s="223">
        <v>0.0086800000000000002</v>
      </c>
      <c r="R220" s="223">
        <f>Q220*H220</f>
        <v>3.2364855600000002</v>
      </c>
      <c r="S220" s="223">
        <v>0</v>
      </c>
      <c r="T220" s="224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5" t="s">
        <v>159</v>
      </c>
      <c r="AT220" s="225" t="s">
        <v>155</v>
      </c>
      <c r="AU220" s="225" t="s">
        <v>153</v>
      </c>
      <c r="AY220" s="19" t="s">
        <v>152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9" t="s">
        <v>79</v>
      </c>
      <c r="BK220" s="226">
        <f>ROUND(I220*H220,2)</f>
        <v>0</v>
      </c>
      <c r="BL220" s="19" t="s">
        <v>159</v>
      </c>
      <c r="BM220" s="225" t="s">
        <v>317</v>
      </c>
    </row>
    <row r="221" s="15" customFormat="1">
      <c r="A221" s="15"/>
      <c r="B221" s="250"/>
      <c r="C221" s="251"/>
      <c r="D221" s="229" t="s">
        <v>165</v>
      </c>
      <c r="E221" s="252" t="s">
        <v>19</v>
      </c>
      <c r="F221" s="253" t="s">
        <v>318</v>
      </c>
      <c r="G221" s="251"/>
      <c r="H221" s="252" t="s">
        <v>19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165</v>
      </c>
      <c r="AU221" s="259" t="s">
        <v>153</v>
      </c>
      <c r="AV221" s="15" t="s">
        <v>79</v>
      </c>
      <c r="AW221" s="15" t="s">
        <v>33</v>
      </c>
      <c r="AX221" s="15" t="s">
        <v>72</v>
      </c>
      <c r="AY221" s="259" t="s">
        <v>152</v>
      </c>
    </row>
    <row r="222" s="15" customFormat="1">
      <c r="A222" s="15"/>
      <c r="B222" s="250"/>
      <c r="C222" s="251"/>
      <c r="D222" s="229" t="s">
        <v>165</v>
      </c>
      <c r="E222" s="252" t="s">
        <v>19</v>
      </c>
      <c r="F222" s="253" t="s">
        <v>307</v>
      </c>
      <c r="G222" s="251"/>
      <c r="H222" s="252" t="s">
        <v>19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165</v>
      </c>
      <c r="AU222" s="259" t="s">
        <v>153</v>
      </c>
      <c r="AV222" s="15" t="s">
        <v>79</v>
      </c>
      <c r="AW222" s="15" t="s">
        <v>33</v>
      </c>
      <c r="AX222" s="15" t="s">
        <v>72</v>
      </c>
      <c r="AY222" s="259" t="s">
        <v>152</v>
      </c>
    </row>
    <row r="223" s="13" customFormat="1">
      <c r="A223" s="13"/>
      <c r="B223" s="227"/>
      <c r="C223" s="228"/>
      <c r="D223" s="229" t="s">
        <v>165</v>
      </c>
      <c r="E223" s="230" t="s">
        <v>19</v>
      </c>
      <c r="F223" s="231" t="s">
        <v>319</v>
      </c>
      <c r="G223" s="228"/>
      <c r="H223" s="232">
        <v>242.63999999999999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165</v>
      </c>
      <c r="AU223" s="238" t="s">
        <v>153</v>
      </c>
      <c r="AV223" s="13" t="s">
        <v>81</v>
      </c>
      <c r="AW223" s="13" t="s">
        <v>33</v>
      </c>
      <c r="AX223" s="13" t="s">
        <v>72</v>
      </c>
      <c r="AY223" s="238" t="s">
        <v>152</v>
      </c>
    </row>
    <row r="224" s="13" customFormat="1">
      <c r="A224" s="13"/>
      <c r="B224" s="227"/>
      <c r="C224" s="228"/>
      <c r="D224" s="229" t="s">
        <v>165</v>
      </c>
      <c r="E224" s="230" t="s">
        <v>19</v>
      </c>
      <c r="F224" s="231" t="s">
        <v>320</v>
      </c>
      <c r="G224" s="228"/>
      <c r="H224" s="232">
        <v>-53.143999999999998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165</v>
      </c>
      <c r="AU224" s="238" t="s">
        <v>153</v>
      </c>
      <c r="AV224" s="13" t="s">
        <v>81</v>
      </c>
      <c r="AW224" s="13" t="s">
        <v>33</v>
      </c>
      <c r="AX224" s="13" t="s">
        <v>72</v>
      </c>
      <c r="AY224" s="238" t="s">
        <v>152</v>
      </c>
    </row>
    <row r="225" s="13" customFormat="1">
      <c r="A225" s="13"/>
      <c r="B225" s="227"/>
      <c r="C225" s="228"/>
      <c r="D225" s="229" t="s">
        <v>165</v>
      </c>
      <c r="E225" s="230" t="s">
        <v>19</v>
      </c>
      <c r="F225" s="231" t="s">
        <v>321</v>
      </c>
      <c r="G225" s="228"/>
      <c r="H225" s="232">
        <v>-10.878</v>
      </c>
      <c r="I225" s="233"/>
      <c r="J225" s="228"/>
      <c r="K225" s="228"/>
      <c r="L225" s="234"/>
      <c r="M225" s="235"/>
      <c r="N225" s="236"/>
      <c r="O225" s="236"/>
      <c r="P225" s="236"/>
      <c r="Q225" s="236"/>
      <c r="R225" s="236"/>
      <c r="S225" s="236"/>
      <c r="T225" s="23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8" t="s">
        <v>165</v>
      </c>
      <c r="AU225" s="238" t="s">
        <v>153</v>
      </c>
      <c r="AV225" s="13" t="s">
        <v>81</v>
      </c>
      <c r="AW225" s="13" t="s">
        <v>33</v>
      </c>
      <c r="AX225" s="13" t="s">
        <v>72</v>
      </c>
      <c r="AY225" s="238" t="s">
        <v>152</v>
      </c>
    </row>
    <row r="226" s="13" customFormat="1">
      <c r="A226" s="13"/>
      <c r="B226" s="227"/>
      <c r="C226" s="228"/>
      <c r="D226" s="229" t="s">
        <v>165</v>
      </c>
      <c r="E226" s="230" t="s">
        <v>19</v>
      </c>
      <c r="F226" s="231" t="s">
        <v>322</v>
      </c>
      <c r="G226" s="228"/>
      <c r="H226" s="232">
        <v>2.73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165</v>
      </c>
      <c r="AU226" s="238" t="s">
        <v>153</v>
      </c>
      <c r="AV226" s="13" t="s">
        <v>81</v>
      </c>
      <c r="AW226" s="13" t="s">
        <v>33</v>
      </c>
      <c r="AX226" s="13" t="s">
        <v>72</v>
      </c>
      <c r="AY226" s="238" t="s">
        <v>152</v>
      </c>
    </row>
    <row r="227" s="14" customFormat="1">
      <c r="A227" s="14"/>
      <c r="B227" s="239"/>
      <c r="C227" s="240"/>
      <c r="D227" s="229" t="s">
        <v>165</v>
      </c>
      <c r="E227" s="241" t="s">
        <v>19</v>
      </c>
      <c r="F227" s="242" t="s">
        <v>167</v>
      </c>
      <c r="G227" s="240"/>
      <c r="H227" s="243">
        <v>181.34800000000001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165</v>
      </c>
      <c r="AU227" s="249" t="s">
        <v>153</v>
      </c>
      <c r="AV227" s="14" t="s">
        <v>153</v>
      </c>
      <c r="AW227" s="14" t="s">
        <v>33</v>
      </c>
      <c r="AX227" s="14" t="s">
        <v>72</v>
      </c>
      <c r="AY227" s="249" t="s">
        <v>152</v>
      </c>
    </row>
    <row r="228" s="15" customFormat="1">
      <c r="A228" s="15"/>
      <c r="B228" s="250"/>
      <c r="C228" s="251"/>
      <c r="D228" s="229" t="s">
        <v>165</v>
      </c>
      <c r="E228" s="252" t="s">
        <v>19</v>
      </c>
      <c r="F228" s="253" t="s">
        <v>309</v>
      </c>
      <c r="G228" s="251"/>
      <c r="H228" s="252" t="s">
        <v>19</v>
      </c>
      <c r="I228" s="254"/>
      <c r="J228" s="251"/>
      <c r="K228" s="251"/>
      <c r="L228" s="255"/>
      <c r="M228" s="256"/>
      <c r="N228" s="257"/>
      <c r="O228" s="257"/>
      <c r="P228" s="257"/>
      <c r="Q228" s="257"/>
      <c r="R228" s="257"/>
      <c r="S228" s="257"/>
      <c r="T228" s="25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9" t="s">
        <v>165</v>
      </c>
      <c r="AU228" s="259" t="s">
        <v>153</v>
      </c>
      <c r="AV228" s="15" t="s">
        <v>79</v>
      </c>
      <c r="AW228" s="15" t="s">
        <v>33</v>
      </c>
      <c r="AX228" s="15" t="s">
        <v>72</v>
      </c>
      <c r="AY228" s="259" t="s">
        <v>152</v>
      </c>
    </row>
    <row r="229" s="13" customFormat="1">
      <c r="A229" s="13"/>
      <c r="B229" s="227"/>
      <c r="C229" s="228"/>
      <c r="D229" s="229" t="s">
        <v>165</v>
      </c>
      <c r="E229" s="230" t="s">
        <v>19</v>
      </c>
      <c r="F229" s="231" t="s">
        <v>323</v>
      </c>
      <c r="G229" s="228"/>
      <c r="H229" s="232">
        <v>143.52500000000001</v>
      </c>
      <c r="I229" s="233"/>
      <c r="J229" s="228"/>
      <c r="K229" s="228"/>
      <c r="L229" s="234"/>
      <c r="M229" s="235"/>
      <c r="N229" s="236"/>
      <c r="O229" s="236"/>
      <c r="P229" s="236"/>
      <c r="Q229" s="236"/>
      <c r="R229" s="236"/>
      <c r="S229" s="236"/>
      <c r="T229" s="23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8" t="s">
        <v>165</v>
      </c>
      <c r="AU229" s="238" t="s">
        <v>153</v>
      </c>
      <c r="AV229" s="13" t="s">
        <v>81</v>
      </c>
      <c r="AW229" s="13" t="s">
        <v>33</v>
      </c>
      <c r="AX229" s="13" t="s">
        <v>72</v>
      </c>
      <c r="AY229" s="238" t="s">
        <v>152</v>
      </c>
    </row>
    <row r="230" s="13" customFormat="1">
      <c r="A230" s="13"/>
      <c r="B230" s="227"/>
      <c r="C230" s="228"/>
      <c r="D230" s="229" t="s">
        <v>165</v>
      </c>
      <c r="E230" s="230" t="s">
        <v>19</v>
      </c>
      <c r="F230" s="231" t="s">
        <v>324</v>
      </c>
      <c r="G230" s="228"/>
      <c r="H230" s="232">
        <v>57.82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165</v>
      </c>
      <c r="AU230" s="238" t="s">
        <v>153</v>
      </c>
      <c r="AV230" s="13" t="s">
        <v>81</v>
      </c>
      <c r="AW230" s="13" t="s">
        <v>33</v>
      </c>
      <c r="AX230" s="13" t="s">
        <v>72</v>
      </c>
      <c r="AY230" s="238" t="s">
        <v>152</v>
      </c>
    </row>
    <row r="231" s="13" customFormat="1">
      <c r="A231" s="13"/>
      <c r="B231" s="227"/>
      <c r="C231" s="228"/>
      <c r="D231" s="229" t="s">
        <v>165</v>
      </c>
      <c r="E231" s="230" t="s">
        <v>19</v>
      </c>
      <c r="F231" s="231" t="s">
        <v>325</v>
      </c>
      <c r="G231" s="228"/>
      <c r="H231" s="232">
        <v>-22.460000000000001</v>
      </c>
      <c r="I231" s="233"/>
      <c r="J231" s="228"/>
      <c r="K231" s="228"/>
      <c r="L231" s="234"/>
      <c r="M231" s="235"/>
      <c r="N231" s="236"/>
      <c r="O231" s="236"/>
      <c r="P231" s="236"/>
      <c r="Q231" s="236"/>
      <c r="R231" s="236"/>
      <c r="S231" s="236"/>
      <c r="T231" s="23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8" t="s">
        <v>165</v>
      </c>
      <c r="AU231" s="238" t="s">
        <v>153</v>
      </c>
      <c r="AV231" s="13" t="s">
        <v>81</v>
      </c>
      <c r="AW231" s="13" t="s">
        <v>33</v>
      </c>
      <c r="AX231" s="13" t="s">
        <v>72</v>
      </c>
      <c r="AY231" s="238" t="s">
        <v>152</v>
      </c>
    </row>
    <row r="232" s="13" customFormat="1">
      <c r="A232" s="13"/>
      <c r="B232" s="227"/>
      <c r="C232" s="228"/>
      <c r="D232" s="229" t="s">
        <v>165</v>
      </c>
      <c r="E232" s="230" t="s">
        <v>19</v>
      </c>
      <c r="F232" s="231" t="s">
        <v>326</v>
      </c>
      <c r="G232" s="228"/>
      <c r="H232" s="232">
        <v>-18.936</v>
      </c>
      <c r="I232" s="233"/>
      <c r="J232" s="228"/>
      <c r="K232" s="228"/>
      <c r="L232" s="234"/>
      <c r="M232" s="235"/>
      <c r="N232" s="236"/>
      <c r="O232" s="236"/>
      <c r="P232" s="236"/>
      <c r="Q232" s="236"/>
      <c r="R232" s="236"/>
      <c r="S232" s="236"/>
      <c r="T232" s="23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8" t="s">
        <v>165</v>
      </c>
      <c r="AU232" s="238" t="s">
        <v>153</v>
      </c>
      <c r="AV232" s="13" t="s">
        <v>81</v>
      </c>
      <c r="AW232" s="13" t="s">
        <v>33</v>
      </c>
      <c r="AX232" s="13" t="s">
        <v>72</v>
      </c>
      <c r="AY232" s="238" t="s">
        <v>152</v>
      </c>
    </row>
    <row r="233" s="14" customFormat="1">
      <c r="A233" s="14"/>
      <c r="B233" s="239"/>
      <c r="C233" s="240"/>
      <c r="D233" s="229" t="s">
        <v>165</v>
      </c>
      <c r="E233" s="241" t="s">
        <v>19</v>
      </c>
      <c r="F233" s="242" t="s">
        <v>167</v>
      </c>
      <c r="G233" s="240"/>
      <c r="H233" s="243">
        <v>159.94900000000001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9" t="s">
        <v>165</v>
      </c>
      <c r="AU233" s="249" t="s">
        <v>153</v>
      </c>
      <c r="AV233" s="14" t="s">
        <v>153</v>
      </c>
      <c r="AW233" s="14" t="s">
        <v>33</v>
      </c>
      <c r="AX233" s="14" t="s">
        <v>72</v>
      </c>
      <c r="AY233" s="249" t="s">
        <v>152</v>
      </c>
    </row>
    <row r="234" s="15" customFormat="1">
      <c r="A234" s="15"/>
      <c r="B234" s="250"/>
      <c r="C234" s="251"/>
      <c r="D234" s="229" t="s">
        <v>165</v>
      </c>
      <c r="E234" s="252" t="s">
        <v>19</v>
      </c>
      <c r="F234" s="253" t="s">
        <v>327</v>
      </c>
      <c r="G234" s="251"/>
      <c r="H234" s="252" t="s">
        <v>19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9" t="s">
        <v>165</v>
      </c>
      <c r="AU234" s="259" t="s">
        <v>153</v>
      </c>
      <c r="AV234" s="15" t="s">
        <v>79</v>
      </c>
      <c r="AW234" s="15" t="s">
        <v>33</v>
      </c>
      <c r="AX234" s="15" t="s">
        <v>72</v>
      </c>
      <c r="AY234" s="259" t="s">
        <v>152</v>
      </c>
    </row>
    <row r="235" s="13" customFormat="1">
      <c r="A235" s="13"/>
      <c r="B235" s="227"/>
      <c r="C235" s="228"/>
      <c r="D235" s="229" t="s">
        <v>165</v>
      </c>
      <c r="E235" s="230" t="s">
        <v>19</v>
      </c>
      <c r="F235" s="231" t="s">
        <v>328</v>
      </c>
      <c r="G235" s="228"/>
      <c r="H235" s="232">
        <v>31.57</v>
      </c>
      <c r="I235" s="233"/>
      <c r="J235" s="228"/>
      <c r="K235" s="228"/>
      <c r="L235" s="234"/>
      <c r="M235" s="235"/>
      <c r="N235" s="236"/>
      <c r="O235" s="236"/>
      <c r="P235" s="236"/>
      <c r="Q235" s="236"/>
      <c r="R235" s="236"/>
      <c r="S235" s="236"/>
      <c r="T235" s="23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8" t="s">
        <v>165</v>
      </c>
      <c r="AU235" s="238" t="s">
        <v>153</v>
      </c>
      <c r="AV235" s="13" t="s">
        <v>81</v>
      </c>
      <c r="AW235" s="13" t="s">
        <v>33</v>
      </c>
      <c r="AX235" s="13" t="s">
        <v>72</v>
      </c>
      <c r="AY235" s="238" t="s">
        <v>152</v>
      </c>
    </row>
    <row r="236" s="14" customFormat="1">
      <c r="A236" s="14"/>
      <c r="B236" s="239"/>
      <c r="C236" s="240"/>
      <c r="D236" s="229" t="s">
        <v>165</v>
      </c>
      <c r="E236" s="241" t="s">
        <v>19</v>
      </c>
      <c r="F236" s="242" t="s">
        <v>167</v>
      </c>
      <c r="G236" s="240"/>
      <c r="H236" s="243">
        <v>31.57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165</v>
      </c>
      <c r="AU236" s="249" t="s">
        <v>153</v>
      </c>
      <c r="AV236" s="14" t="s">
        <v>153</v>
      </c>
      <c r="AW236" s="14" t="s">
        <v>33</v>
      </c>
      <c r="AX236" s="14" t="s">
        <v>72</v>
      </c>
      <c r="AY236" s="249" t="s">
        <v>152</v>
      </c>
    </row>
    <row r="237" s="16" customFormat="1">
      <c r="A237" s="16"/>
      <c r="B237" s="260"/>
      <c r="C237" s="261"/>
      <c r="D237" s="229" t="s">
        <v>165</v>
      </c>
      <c r="E237" s="262" t="s">
        <v>19</v>
      </c>
      <c r="F237" s="263" t="s">
        <v>189</v>
      </c>
      <c r="G237" s="261"/>
      <c r="H237" s="264">
        <v>372.86700000000002</v>
      </c>
      <c r="I237" s="265"/>
      <c r="J237" s="261"/>
      <c r="K237" s="261"/>
      <c r="L237" s="266"/>
      <c r="M237" s="267"/>
      <c r="N237" s="268"/>
      <c r="O237" s="268"/>
      <c r="P237" s="268"/>
      <c r="Q237" s="268"/>
      <c r="R237" s="268"/>
      <c r="S237" s="268"/>
      <c r="T237" s="269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0" t="s">
        <v>165</v>
      </c>
      <c r="AU237" s="270" t="s">
        <v>153</v>
      </c>
      <c r="AV237" s="16" t="s">
        <v>159</v>
      </c>
      <c r="AW237" s="16" t="s">
        <v>33</v>
      </c>
      <c r="AX237" s="16" t="s">
        <v>79</v>
      </c>
      <c r="AY237" s="270" t="s">
        <v>152</v>
      </c>
    </row>
    <row r="238" s="2" customFormat="1" ht="16.5" customHeight="1">
      <c r="A238" s="40"/>
      <c r="B238" s="41"/>
      <c r="C238" s="271" t="s">
        <v>329</v>
      </c>
      <c r="D238" s="271" t="s">
        <v>261</v>
      </c>
      <c r="E238" s="272" t="s">
        <v>330</v>
      </c>
      <c r="F238" s="273" t="s">
        <v>331</v>
      </c>
      <c r="G238" s="274" t="s">
        <v>176</v>
      </c>
      <c r="H238" s="275">
        <v>391.50999999999999</v>
      </c>
      <c r="I238" s="276"/>
      <c r="J238" s="277">
        <f>ROUND(I238*H238,2)</f>
        <v>0</v>
      </c>
      <c r="K238" s="273" t="s">
        <v>163</v>
      </c>
      <c r="L238" s="278"/>
      <c r="M238" s="279" t="s">
        <v>19</v>
      </c>
      <c r="N238" s="280" t="s">
        <v>43</v>
      </c>
      <c r="O238" s="86"/>
      <c r="P238" s="223">
        <f>O238*H238</f>
        <v>0</v>
      </c>
      <c r="Q238" s="223">
        <v>0.0030599999999999998</v>
      </c>
      <c r="R238" s="223">
        <f>Q238*H238</f>
        <v>1.1980206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208</v>
      </c>
      <c r="AT238" s="225" t="s">
        <v>261</v>
      </c>
      <c r="AU238" s="225" t="s">
        <v>153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159</v>
      </c>
      <c r="BM238" s="225" t="s">
        <v>332</v>
      </c>
    </row>
    <row r="239" s="13" customFormat="1">
      <c r="A239" s="13"/>
      <c r="B239" s="227"/>
      <c r="C239" s="228"/>
      <c r="D239" s="229" t="s">
        <v>165</v>
      </c>
      <c r="E239" s="228"/>
      <c r="F239" s="231" t="s">
        <v>333</v>
      </c>
      <c r="G239" s="228"/>
      <c r="H239" s="232">
        <v>391.50999999999999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165</v>
      </c>
      <c r="AU239" s="238" t="s">
        <v>153</v>
      </c>
      <c r="AV239" s="13" t="s">
        <v>81</v>
      </c>
      <c r="AW239" s="13" t="s">
        <v>4</v>
      </c>
      <c r="AX239" s="13" t="s">
        <v>79</v>
      </c>
      <c r="AY239" s="238" t="s">
        <v>152</v>
      </c>
    </row>
    <row r="240" s="2" customFormat="1">
      <c r="A240" s="40"/>
      <c r="B240" s="41"/>
      <c r="C240" s="214" t="s">
        <v>334</v>
      </c>
      <c r="D240" s="214" t="s">
        <v>155</v>
      </c>
      <c r="E240" s="215" t="s">
        <v>335</v>
      </c>
      <c r="F240" s="216" t="s">
        <v>336</v>
      </c>
      <c r="G240" s="217" t="s">
        <v>176</v>
      </c>
      <c r="H240" s="218">
        <v>58.633000000000003</v>
      </c>
      <c r="I240" s="219"/>
      <c r="J240" s="220">
        <f>ROUND(I240*H240,2)</f>
        <v>0</v>
      </c>
      <c r="K240" s="216" t="s">
        <v>163</v>
      </c>
      <c r="L240" s="46"/>
      <c r="M240" s="221" t="s">
        <v>19</v>
      </c>
      <c r="N240" s="222" t="s">
        <v>43</v>
      </c>
      <c r="O240" s="86"/>
      <c r="P240" s="223">
        <f>O240*H240</f>
        <v>0</v>
      </c>
      <c r="Q240" s="223">
        <v>0.01176</v>
      </c>
      <c r="R240" s="223">
        <f>Q240*H240</f>
        <v>0.68952407999999998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159</v>
      </c>
      <c r="AT240" s="225" t="s">
        <v>155</v>
      </c>
      <c r="AU240" s="225" t="s">
        <v>153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159</v>
      </c>
      <c r="BM240" s="225" t="s">
        <v>337</v>
      </c>
    </row>
    <row r="241" s="15" customFormat="1">
      <c r="A241" s="15"/>
      <c r="B241" s="250"/>
      <c r="C241" s="251"/>
      <c r="D241" s="229" t="s">
        <v>165</v>
      </c>
      <c r="E241" s="252" t="s">
        <v>19</v>
      </c>
      <c r="F241" s="253" t="s">
        <v>338</v>
      </c>
      <c r="G241" s="251"/>
      <c r="H241" s="252" t="s">
        <v>19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165</v>
      </c>
      <c r="AU241" s="259" t="s">
        <v>153</v>
      </c>
      <c r="AV241" s="15" t="s">
        <v>79</v>
      </c>
      <c r="AW241" s="15" t="s">
        <v>33</v>
      </c>
      <c r="AX241" s="15" t="s">
        <v>72</v>
      </c>
      <c r="AY241" s="259" t="s">
        <v>152</v>
      </c>
    </row>
    <row r="242" s="13" customFormat="1">
      <c r="A242" s="13"/>
      <c r="B242" s="227"/>
      <c r="C242" s="228"/>
      <c r="D242" s="229" t="s">
        <v>165</v>
      </c>
      <c r="E242" s="230" t="s">
        <v>19</v>
      </c>
      <c r="F242" s="231" t="s">
        <v>339</v>
      </c>
      <c r="G242" s="228"/>
      <c r="H242" s="232">
        <v>27.718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165</v>
      </c>
      <c r="AU242" s="238" t="s">
        <v>153</v>
      </c>
      <c r="AV242" s="13" t="s">
        <v>81</v>
      </c>
      <c r="AW242" s="13" t="s">
        <v>33</v>
      </c>
      <c r="AX242" s="13" t="s">
        <v>72</v>
      </c>
      <c r="AY242" s="238" t="s">
        <v>152</v>
      </c>
    </row>
    <row r="243" s="13" customFormat="1">
      <c r="A243" s="13"/>
      <c r="B243" s="227"/>
      <c r="C243" s="228"/>
      <c r="D243" s="229" t="s">
        <v>165</v>
      </c>
      <c r="E243" s="230" t="s">
        <v>19</v>
      </c>
      <c r="F243" s="231" t="s">
        <v>340</v>
      </c>
      <c r="G243" s="228"/>
      <c r="H243" s="232">
        <v>30.914999999999999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165</v>
      </c>
      <c r="AU243" s="238" t="s">
        <v>153</v>
      </c>
      <c r="AV243" s="13" t="s">
        <v>81</v>
      </c>
      <c r="AW243" s="13" t="s">
        <v>33</v>
      </c>
      <c r="AX243" s="13" t="s">
        <v>72</v>
      </c>
      <c r="AY243" s="238" t="s">
        <v>152</v>
      </c>
    </row>
    <row r="244" s="14" customFormat="1">
      <c r="A244" s="14"/>
      <c r="B244" s="239"/>
      <c r="C244" s="240"/>
      <c r="D244" s="229" t="s">
        <v>165</v>
      </c>
      <c r="E244" s="241" t="s">
        <v>19</v>
      </c>
      <c r="F244" s="242" t="s">
        <v>167</v>
      </c>
      <c r="G244" s="240"/>
      <c r="H244" s="243">
        <v>58.633000000000003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165</v>
      </c>
      <c r="AU244" s="249" t="s">
        <v>153</v>
      </c>
      <c r="AV244" s="14" t="s">
        <v>153</v>
      </c>
      <c r="AW244" s="14" t="s">
        <v>33</v>
      </c>
      <c r="AX244" s="14" t="s">
        <v>79</v>
      </c>
      <c r="AY244" s="249" t="s">
        <v>152</v>
      </c>
    </row>
    <row r="245" s="2" customFormat="1" ht="16.5" customHeight="1">
      <c r="A245" s="40"/>
      <c r="B245" s="41"/>
      <c r="C245" s="271" t="s">
        <v>341</v>
      </c>
      <c r="D245" s="271" t="s">
        <v>261</v>
      </c>
      <c r="E245" s="272" t="s">
        <v>342</v>
      </c>
      <c r="F245" s="273" t="s">
        <v>343</v>
      </c>
      <c r="G245" s="274" t="s">
        <v>176</v>
      </c>
      <c r="H245" s="275">
        <v>64.495999999999995</v>
      </c>
      <c r="I245" s="276"/>
      <c r="J245" s="277">
        <f>ROUND(I245*H245,2)</f>
        <v>0</v>
      </c>
      <c r="K245" s="273" t="s">
        <v>163</v>
      </c>
      <c r="L245" s="278"/>
      <c r="M245" s="279" t="s">
        <v>19</v>
      </c>
      <c r="N245" s="280" t="s">
        <v>43</v>
      </c>
      <c r="O245" s="86"/>
      <c r="P245" s="223">
        <f>O245*H245</f>
        <v>0</v>
      </c>
      <c r="Q245" s="223">
        <v>0.017999999999999999</v>
      </c>
      <c r="R245" s="223">
        <f>Q245*H245</f>
        <v>1.1609279999999997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208</v>
      </c>
      <c r="AT245" s="225" t="s">
        <v>261</v>
      </c>
      <c r="AU245" s="225" t="s">
        <v>153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344</v>
      </c>
    </row>
    <row r="246" s="13" customFormat="1">
      <c r="A246" s="13"/>
      <c r="B246" s="227"/>
      <c r="C246" s="228"/>
      <c r="D246" s="229" t="s">
        <v>165</v>
      </c>
      <c r="E246" s="228"/>
      <c r="F246" s="231" t="s">
        <v>345</v>
      </c>
      <c r="G246" s="228"/>
      <c r="H246" s="232">
        <v>64.495999999999995</v>
      </c>
      <c r="I246" s="233"/>
      <c r="J246" s="228"/>
      <c r="K246" s="228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165</v>
      </c>
      <c r="AU246" s="238" t="s">
        <v>153</v>
      </c>
      <c r="AV246" s="13" t="s">
        <v>81</v>
      </c>
      <c r="AW246" s="13" t="s">
        <v>4</v>
      </c>
      <c r="AX246" s="13" t="s">
        <v>79</v>
      </c>
      <c r="AY246" s="238" t="s">
        <v>152</v>
      </c>
    </row>
    <row r="247" s="2" customFormat="1">
      <c r="A247" s="40"/>
      <c r="B247" s="41"/>
      <c r="C247" s="214" t="s">
        <v>346</v>
      </c>
      <c r="D247" s="214" t="s">
        <v>155</v>
      </c>
      <c r="E247" s="215" t="s">
        <v>347</v>
      </c>
      <c r="F247" s="216" t="s">
        <v>348</v>
      </c>
      <c r="G247" s="217" t="s">
        <v>176</v>
      </c>
      <c r="H247" s="218">
        <v>3.0600000000000001</v>
      </c>
      <c r="I247" s="219"/>
      <c r="J247" s="220">
        <f>ROUND(I247*H247,2)</f>
        <v>0</v>
      </c>
      <c r="K247" s="216" t="s">
        <v>163</v>
      </c>
      <c r="L247" s="46"/>
      <c r="M247" s="221" t="s">
        <v>19</v>
      </c>
      <c r="N247" s="222" t="s">
        <v>43</v>
      </c>
      <c r="O247" s="86"/>
      <c r="P247" s="223">
        <f>O247*H247</f>
        <v>0</v>
      </c>
      <c r="Q247" s="223">
        <v>0.0083499999999999998</v>
      </c>
      <c r="R247" s="223">
        <f>Q247*H247</f>
        <v>0.025551000000000001</v>
      </c>
      <c r="S247" s="223">
        <v>0</v>
      </c>
      <c r="T247" s="224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5" t="s">
        <v>159</v>
      </c>
      <c r="AT247" s="225" t="s">
        <v>155</v>
      </c>
      <c r="AU247" s="225" t="s">
        <v>153</v>
      </c>
      <c r="AY247" s="19" t="s">
        <v>152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9" t="s">
        <v>79</v>
      </c>
      <c r="BK247" s="226">
        <f>ROUND(I247*H247,2)</f>
        <v>0</v>
      </c>
      <c r="BL247" s="19" t="s">
        <v>159</v>
      </c>
      <c r="BM247" s="225" t="s">
        <v>349</v>
      </c>
    </row>
    <row r="248" s="15" customFormat="1">
      <c r="A248" s="15"/>
      <c r="B248" s="250"/>
      <c r="C248" s="251"/>
      <c r="D248" s="229" t="s">
        <v>165</v>
      </c>
      <c r="E248" s="252" t="s">
        <v>19</v>
      </c>
      <c r="F248" s="253" t="s">
        <v>350</v>
      </c>
      <c r="G248" s="251"/>
      <c r="H248" s="252" t="s">
        <v>19</v>
      </c>
      <c r="I248" s="254"/>
      <c r="J248" s="251"/>
      <c r="K248" s="251"/>
      <c r="L248" s="255"/>
      <c r="M248" s="256"/>
      <c r="N248" s="257"/>
      <c r="O248" s="257"/>
      <c r="P248" s="257"/>
      <c r="Q248" s="257"/>
      <c r="R248" s="257"/>
      <c r="S248" s="257"/>
      <c r="T248" s="25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9" t="s">
        <v>165</v>
      </c>
      <c r="AU248" s="259" t="s">
        <v>153</v>
      </c>
      <c r="AV248" s="15" t="s">
        <v>79</v>
      </c>
      <c r="AW248" s="15" t="s">
        <v>33</v>
      </c>
      <c r="AX248" s="15" t="s">
        <v>72</v>
      </c>
      <c r="AY248" s="259" t="s">
        <v>152</v>
      </c>
    </row>
    <row r="249" s="13" customFormat="1">
      <c r="A249" s="13"/>
      <c r="B249" s="227"/>
      <c r="C249" s="228"/>
      <c r="D249" s="229" t="s">
        <v>165</v>
      </c>
      <c r="E249" s="230" t="s">
        <v>19</v>
      </c>
      <c r="F249" s="231" t="s">
        <v>351</v>
      </c>
      <c r="G249" s="228"/>
      <c r="H249" s="232">
        <v>2.5499999999999998</v>
      </c>
      <c r="I249" s="233"/>
      <c r="J249" s="228"/>
      <c r="K249" s="228"/>
      <c r="L249" s="234"/>
      <c r="M249" s="235"/>
      <c r="N249" s="236"/>
      <c r="O249" s="236"/>
      <c r="P249" s="236"/>
      <c r="Q249" s="236"/>
      <c r="R249" s="236"/>
      <c r="S249" s="236"/>
      <c r="T249" s="23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8" t="s">
        <v>165</v>
      </c>
      <c r="AU249" s="238" t="s">
        <v>153</v>
      </c>
      <c r="AV249" s="13" t="s">
        <v>81</v>
      </c>
      <c r="AW249" s="13" t="s">
        <v>33</v>
      </c>
      <c r="AX249" s="13" t="s">
        <v>72</v>
      </c>
      <c r="AY249" s="238" t="s">
        <v>152</v>
      </c>
    </row>
    <row r="250" s="15" customFormat="1">
      <c r="A250" s="15"/>
      <c r="B250" s="250"/>
      <c r="C250" s="251"/>
      <c r="D250" s="229" t="s">
        <v>165</v>
      </c>
      <c r="E250" s="252" t="s">
        <v>19</v>
      </c>
      <c r="F250" s="253" t="s">
        <v>352</v>
      </c>
      <c r="G250" s="251"/>
      <c r="H250" s="252" t="s">
        <v>19</v>
      </c>
      <c r="I250" s="254"/>
      <c r="J250" s="251"/>
      <c r="K250" s="251"/>
      <c r="L250" s="255"/>
      <c r="M250" s="256"/>
      <c r="N250" s="257"/>
      <c r="O250" s="257"/>
      <c r="P250" s="257"/>
      <c r="Q250" s="257"/>
      <c r="R250" s="257"/>
      <c r="S250" s="257"/>
      <c r="T250" s="25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9" t="s">
        <v>165</v>
      </c>
      <c r="AU250" s="259" t="s">
        <v>153</v>
      </c>
      <c r="AV250" s="15" t="s">
        <v>79</v>
      </c>
      <c r="AW250" s="15" t="s">
        <v>33</v>
      </c>
      <c r="AX250" s="15" t="s">
        <v>72</v>
      </c>
      <c r="AY250" s="259" t="s">
        <v>152</v>
      </c>
    </row>
    <row r="251" s="13" customFormat="1">
      <c r="A251" s="13"/>
      <c r="B251" s="227"/>
      <c r="C251" s="228"/>
      <c r="D251" s="229" t="s">
        <v>165</v>
      </c>
      <c r="E251" s="230" t="s">
        <v>19</v>
      </c>
      <c r="F251" s="231" t="s">
        <v>353</v>
      </c>
      <c r="G251" s="228"/>
      <c r="H251" s="232">
        <v>0.51000000000000001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165</v>
      </c>
      <c r="AU251" s="238" t="s">
        <v>153</v>
      </c>
      <c r="AV251" s="13" t="s">
        <v>81</v>
      </c>
      <c r="AW251" s="13" t="s">
        <v>33</v>
      </c>
      <c r="AX251" s="13" t="s">
        <v>72</v>
      </c>
      <c r="AY251" s="238" t="s">
        <v>152</v>
      </c>
    </row>
    <row r="252" s="14" customFormat="1">
      <c r="A252" s="14"/>
      <c r="B252" s="239"/>
      <c r="C252" s="240"/>
      <c r="D252" s="229" t="s">
        <v>165</v>
      </c>
      <c r="E252" s="241" t="s">
        <v>19</v>
      </c>
      <c r="F252" s="242" t="s">
        <v>167</v>
      </c>
      <c r="G252" s="240"/>
      <c r="H252" s="243">
        <v>3.0600000000000001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9" t="s">
        <v>165</v>
      </c>
      <c r="AU252" s="249" t="s">
        <v>153</v>
      </c>
      <c r="AV252" s="14" t="s">
        <v>153</v>
      </c>
      <c r="AW252" s="14" t="s">
        <v>33</v>
      </c>
      <c r="AX252" s="14" t="s">
        <v>79</v>
      </c>
      <c r="AY252" s="249" t="s">
        <v>152</v>
      </c>
    </row>
    <row r="253" s="2" customFormat="1" ht="16.5" customHeight="1">
      <c r="A253" s="40"/>
      <c r="B253" s="41"/>
      <c r="C253" s="271" t="s">
        <v>354</v>
      </c>
      <c r="D253" s="271" t="s">
        <v>261</v>
      </c>
      <c r="E253" s="272" t="s">
        <v>262</v>
      </c>
      <c r="F253" s="273" t="s">
        <v>263</v>
      </c>
      <c r="G253" s="274" t="s">
        <v>176</v>
      </c>
      <c r="H253" s="275">
        <v>2.6779999999999999</v>
      </c>
      <c r="I253" s="276"/>
      <c r="J253" s="277">
        <f>ROUND(I253*H253,2)</f>
        <v>0</v>
      </c>
      <c r="K253" s="273" t="s">
        <v>163</v>
      </c>
      <c r="L253" s="278"/>
      <c r="M253" s="279" t="s">
        <v>19</v>
      </c>
      <c r="N253" s="280" t="s">
        <v>43</v>
      </c>
      <c r="O253" s="86"/>
      <c r="P253" s="223">
        <f>O253*H253</f>
        <v>0</v>
      </c>
      <c r="Q253" s="223">
        <v>0.00084999999999999995</v>
      </c>
      <c r="R253" s="223">
        <f>Q253*H253</f>
        <v>0.0022762999999999998</v>
      </c>
      <c r="S253" s="223">
        <v>0</v>
      </c>
      <c r="T253" s="224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5" t="s">
        <v>208</v>
      </c>
      <c r="AT253" s="225" t="s">
        <v>261</v>
      </c>
      <c r="AU253" s="225" t="s">
        <v>153</v>
      </c>
      <c r="AY253" s="19" t="s">
        <v>152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9" t="s">
        <v>79</v>
      </c>
      <c r="BK253" s="226">
        <f>ROUND(I253*H253,2)</f>
        <v>0</v>
      </c>
      <c r="BL253" s="19" t="s">
        <v>159</v>
      </c>
      <c r="BM253" s="225" t="s">
        <v>355</v>
      </c>
    </row>
    <row r="254" s="13" customFormat="1">
      <c r="A254" s="13"/>
      <c r="B254" s="227"/>
      <c r="C254" s="228"/>
      <c r="D254" s="229" t="s">
        <v>165</v>
      </c>
      <c r="E254" s="228"/>
      <c r="F254" s="231" t="s">
        <v>356</v>
      </c>
      <c r="G254" s="228"/>
      <c r="H254" s="232">
        <v>2.6779999999999999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165</v>
      </c>
      <c r="AU254" s="238" t="s">
        <v>153</v>
      </c>
      <c r="AV254" s="13" t="s">
        <v>81</v>
      </c>
      <c r="AW254" s="13" t="s">
        <v>4</v>
      </c>
      <c r="AX254" s="13" t="s">
        <v>79</v>
      </c>
      <c r="AY254" s="238" t="s">
        <v>152</v>
      </c>
    </row>
    <row r="255" s="2" customFormat="1" ht="16.5" customHeight="1">
      <c r="A255" s="40"/>
      <c r="B255" s="41"/>
      <c r="C255" s="271" t="s">
        <v>357</v>
      </c>
      <c r="D255" s="271" t="s">
        <v>261</v>
      </c>
      <c r="E255" s="272" t="s">
        <v>358</v>
      </c>
      <c r="F255" s="273" t="s">
        <v>359</v>
      </c>
      <c r="G255" s="274" t="s">
        <v>176</v>
      </c>
      <c r="H255" s="275">
        <v>0.53600000000000003</v>
      </c>
      <c r="I255" s="276"/>
      <c r="J255" s="277">
        <f>ROUND(I255*H255,2)</f>
        <v>0</v>
      </c>
      <c r="K255" s="273" t="s">
        <v>163</v>
      </c>
      <c r="L255" s="278"/>
      <c r="M255" s="279" t="s">
        <v>19</v>
      </c>
      <c r="N255" s="280" t="s">
        <v>43</v>
      </c>
      <c r="O255" s="86"/>
      <c r="P255" s="223">
        <f>O255*H255</f>
        <v>0</v>
      </c>
      <c r="Q255" s="223">
        <v>0.0015</v>
      </c>
      <c r="R255" s="223">
        <f>Q255*H255</f>
        <v>0.00080400000000000003</v>
      </c>
      <c r="S255" s="223">
        <v>0</v>
      </c>
      <c r="T255" s="224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25" t="s">
        <v>208</v>
      </c>
      <c r="AT255" s="225" t="s">
        <v>261</v>
      </c>
      <c r="AU255" s="225" t="s">
        <v>153</v>
      </c>
      <c r="AY255" s="19" t="s">
        <v>152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9" t="s">
        <v>79</v>
      </c>
      <c r="BK255" s="226">
        <f>ROUND(I255*H255,2)</f>
        <v>0</v>
      </c>
      <c r="BL255" s="19" t="s">
        <v>159</v>
      </c>
      <c r="BM255" s="225" t="s">
        <v>360</v>
      </c>
    </row>
    <row r="256" s="13" customFormat="1">
      <c r="A256" s="13"/>
      <c r="B256" s="227"/>
      <c r="C256" s="228"/>
      <c r="D256" s="229" t="s">
        <v>165</v>
      </c>
      <c r="E256" s="228"/>
      <c r="F256" s="231" t="s">
        <v>361</v>
      </c>
      <c r="G256" s="228"/>
      <c r="H256" s="232">
        <v>0.53600000000000003</v>
      </c>
      <c r="I256" s="233"/>
      <c r="J256" s="228"/>
      <c r="K256" s="228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165</v>
      </c>
      <c r="AU256" s="238" t="s">
        <v>153</v>
      </c>
      <c r="AV256" s="13" t="s">
        <v>81</v>
      </c>
      <c r="AW256" s="13" t="s">
        <v>4</v>
      </c>
      <c r="AX256" s="13" t="s">
        <v>79</v>
      </c>
      <c r="AY256" s="238" t="s">
        <v>152</v>
      </c>
    </row>
    <row r="257" s="2" customFormat="1">
      <c r="A257" s="40"/>
      <c r="B257" s="41"/>
      <c r="C257" s="214" t="s">
        <v>362</v>
      </c>
      <c r="D257" s="214" t="s">
        <v>155</v>
      </c>
      <c r="E257" s="215" t="s">
        <v>363</v>
      </c>
      <c r="F257" s="216" t="s">
        <v>364</v>
      </c>
      <c r="G257" s="217" t="s">
        <v>176</v>
      </c>
      <c r="H257" s="218">
        <v>120.943</v>
      </c>
      <c r="I257" s="219"/>
      <c r="J257" s="220">
        <f>ROUND(I257*H257,2)</f>
        <v>0</v>
      </c>
      <c r="K257" s="216" t="s">
        <v>163</v>
      </c>
      <c r="L257" s="46"/>
      <c r="M257" s="221" t="s">
        <v>19</v>
      </c>
      <c r="N257" s="222" t="s">
        <v>43</v>
      </c>
      <c r="O257" s="86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5" t="s">
        <v>159</v>
      </c>
      <c r="AT257" s="225" t="s">
        <v>155</v>
      </c>
      <c r="AU257" s="225" t="s">
        <v>153</v>
      </c>
      <c r="AY257" s="19" t="s">
        <v>152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9" t="s">
        <v>79</v>
      </c>
      <c r="BK257" s="226">
        <f>ROUND(I257*H257,2)</f>
        <v>0</v>
      </c>
      <c r="BL257" s="19" t="s">
        <v>159</v>
      </c>
      <c r="BM257" s="225" t="s">
        <v>365</v>
      </c>
    </row>
    <row r="258" s="15" customFormat="1">
      <c r="A258" s="15"/>
      <c r="B258" s="250"/>
      <c r="C258" s="251"/>
      <c r="D258" s="229" t="s">
        <v>165</v>
      </c>
      <c r="E258" s="252" t="s">
        <v>19</v>
      </c>
      <c r="F258" s="253" t="s">
        <v>366</v>
      </c>
      <c r="G258" s="251"/>
      <c r="H258" s="252" t="s">
        <v>19</v>
      </c>
      <c r="I258" s="254"/>
      <c r="J258" s="251"/>
      <c r="K258" s="251"/>
      <c r="L258" s="255"/>
      <c r="M258" s="256"/>
      <c r="N258" s="257"/>
      <c r="O258" s="257"/>
      <c r="P258" s="257"/>
      <c r="Q258" s="257"/>
      <c r="R258" s="257"/>
      <c r="S258" s="257"/>
      <c r="T258" s="25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9" t="s">
        <v>165</v>
      </c>
      <c r="AU258" s="259" t="s">
        <v>153</v>
      </c>
      <c r="AV258" s="15" t="s">
        <v>79</v>
      </c>
      <c r="AW258" s="15" t="s">
        <v>33</v>
      </c>
      <c r="AX258" s="15" t="s">
        <v>72</v>
      </c>
      <c r="AY258" s="259" t="s">
        <v>152</v>
      </c>
    </row>
    <row r="259" s="13" customFormat="1">
      <c r="A259" s="13"/>
      <c r="B259" s="227"/>
      <c r="C259" s="228"/>
      <c r="D259" s="229" t="s">
        <v>165</v>
      </c>
      <c r="E259" s="230" t="s">
        <v>19</v>
      </c>
      <c r="F259" s="231" t="s">
        <v>367</v>
      </c>
      <c r="G259" s="228"/>
      <c r="H259" s="232">
        <v>31.013000000000002</v>
      </c>
      <c r="I259" s="233"/>
      <c r="J259" s="228"/>
      <c r="K259" s="228"/>
      <c r="L259" s="234"/>
      <c r="M259" s="235"/>
      <c r="N259" s="236"/>
      <c r="O259" s="236"/>
      <c r="P259" s="236"/>
      <c r="Q259" s="236"/>
      <c r="R259" s="236"/>
      <c r="S259" s="236"/>
      <c r="T259" s="23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8" t="s">
        <v>165</v>
      </c>
      <c r="AU259" s="238" t="s">
        <v>153</v>
      </c>
      <c r="AV259" s="13" t="s">
        <v>81</v>
      </c>
      <c r="AW259" s="13" t="s">
        <v>33</v>
      </c>
      <c r="AX259" s="13" t="s">
        <v>72</v>
      </c>
      <c r="AY259" s="238" t="s">
        <v>152</v>
      </c>
    </row>
    <row r="260" s="13" customFormat="1">
      <c r="A260" s="13"/>
      <c r="B260" s="227"/>
      <c r="C260" s="228"/>
      <c r="D260" s="229" t="s">
        <v>165</v>
      </c>
      <c r="E260" s="230" t="s">
        <v>19</v>
      </c>
      <c r="F260" s="231" t="s">
        <v>368</v>
      </c>
      <c r="G260" s="228"/>
      <c r="H260" s="232">
        <v>68.299999999999997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165</v>
      </c>
      <c r="AU260" s="238" t="s">
        <v>153</v>
      </c>
      <c r="AV260" s="13" t="s">
        <v>81</v>
      </c>
      <c r="AW260" s="13" t="s">
        <v>33</v>
      </c>
      <c r="AX260" s="13" t="s">
        <v>72</v>
      </c>
      <c r="AY260" s="238" t="s">
        <v>152</v>
      </c>
    </row>
    <row r="261" s="13" customFormat="1">
      <c r="A261" s="13"/>
      <c r="B261" s="227"/>
      <c r="C261" s="228"/>
      <c r="D261" s="229" t="s">
        <v>165</v>
      </c>
      <c r="E261" s="230" t="s">
        <v>19</v>
      </c>
      <c r="F261" s="231" t="s">
        <v>369</v>
      </c>
      <c r="G261" s="228"/>
      <c r="H261" s="232">
        <v>21.629999999999999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165</v>
      </c>
      <c r="AU261" s="238" t="s">
        <v>153</v>
      </c>
      <c r="AV261" s="13" t="s">
        <v>81</v>
      </c>
      <c r="AW261" s="13" t="s">
        <v>33</v>
      </c>
      <c r="AX261" s="13" t="s">
        <v>72</v>
      </c>
      <c r="AY261" s="238" t="s">
        <v>152</v>
      </c>
    </row>
    <row r="262" s="14" customFormat="1">
      <c r="A262" s="14"/>
      <c r="B262" s="239"/>
      <c r="C262" s="240"/>
      <c r="D262" s="229" t="s">
        <v>165</v>
      </c>
      <c r="E262" s="241" t="s">
        <v>19</v>
      </c>
      <c r="F262" s="242" t="s">
        <v>167</v>
      </c>
      <c r="G262" s="240"/>
      <c r="H262" s="243">
        <v>120.943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165</v>
      </c>
      <c r="AU262" s="249" t="s">
        <v>153</v>
      </c>
      <c r="AV262" s="14" t="s">
        <v>153</v>
      </c>
      <c r="AW262" s="14" t="s">
        <v>33</v>
      </c>
      <c r="AX262" s="14" t="s">
        <v>79</v>
      </c>
      <c r="AY262" s="249" t="s">
        <v>152</v>
      </c>
    </row>
    <row r="263" s="2" customFormat="1">
      <c r="A263" s="40"/>
      <c r="B263" s="41"/>
      <c r="C263" s="214" t="s">
        <v>370</v>
      </c>
      <c r="D263" s="214" t="s">
        <v>155</v>
      </c>
      <c r="E263" s="215" t="s">
        <v>371</v>
      </c>
      <c r="F263" s="216" t="s">
        <v>372</v>
      </c>
      <c r="G263" s="217" t="s">
        <v>235</v>
      </c>
      <c r="H263" s="218">
        <v>92.099999999999994</v>
      </c>
      <c r="I263" s="219"/>
      <c r="J263" s="220">
        <f>ROUND(I263*H263,2)</f>
        <v>0</v>
      </c>
      <c r="K263" s="216" t="s">
        <v>163</v>
      </c>
      <c r="L263" s="46"/>
      <c r="M263" s="221" t="s">
        <v>19</v>
      </c>
      <c r="N263" s="222" t="s">
        <v>43</v>
      </c>
      <c r="O263" s="86"/>
      <c r="P263" s="223">
        <f>O263*H263</f>
        <v>0</v>
      </c>
      <c r="Q263" s="223">
        <v>0.0017600000000000001</v>
      </c>
      <c r="R263" s="223">
        <f>Q263*H263</f>
        <v>0.16209599999999999</v>
      </c>
      <c r="S263" s="223">
        <v>0</v>
      </c>
      <c r="T263" s="224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5" t="s">
        <v>159</v>
      </c>
      <c r="AT263" s="225" t="s">
        <v>155</v>
      </c>
      <c r="AU263" s="225" t="s">
        <v>153</v>
      </c>
      <c r="AY263" s="19" t="s">
        <v>152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9" t="s">
        <v>79</v>
      </c>
      <c r="BK263" s="226">
        <f>ROUND(I263*H263,2)</f>
        <v>0</v>
      </c>
      <c r="BL263" s="19" t="s">
        <v>159</v>
      </c>
      <c r="BM263" s="225" t="s">
        <v>373</v>
      </c>
    </row>
    <row r="264" s="15" customFormat="1">
      <c r="A264" s="15"/>
      <c r="B264" s="250"/>
      <c r="C264" s="251"/>
      <c r="D264" s="229" t="s">
        <v>165</v>
      </c>
      <c r="E264" s="252" t="s">
        <v>19</v>
      </c>
      <c r="F264" s="253" t="s">
        <v>374</v>
      </c>
      <c r="G264" s="251"/>
      <c r="H264" s="252" t="s">
        <v>19</v>
      </c>
      <c r="I264" s="254"/>
      <c r="J264" s="251"/>
      <c r="K264" s="251"/>
      <c r="L264" s="255"/>
      <c r="M264" s="256"/>
      <c r="N264" s="257"/>
      <c r="O264" s="257"/>
      <c r="P264" s="257"/>
      <c r="Q264" s="257"/>
      <c r="R264" s="257"/>
      <c r="S264" s="257"/>
      <c r="T264" s="25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59" t="s">
        <v>165</v>
      </c>
      <c r="AU264" s="259" t="s">
        <v>153</v>
      </c>
      <c r="AV264" s="15" t="s">
        <v>79</v>
      </c>
      <c r="AW264" s="15" t="s">
        <v>33</v>
      </c>
      <c r="AX264" s="15" t="s">
        <v>72</v>
      </c>
      <c r="AY264" s="259" t="s">
        <v>152</v>
      </c>
    </row>
    <row r="265" s="13" customFormat="1">
      <c r="A265" s="13"/>
      <c r="B265" s="227"/>
      <c r="C265" s="228"/>
      <c r="D265" s="229" t="s">
        <v>165</v>
      </c>
      <c r="E265" s="230" t="s">
        <v>19</v>
      </c>
      <c r="F265" s="231" t="s">
        <v>375</v>
      </c>
      <c r="G265" s="228"/>
      <c r="H265" s="232">
        <v>31.5</v>
      </c>
      <c r="I265" s="233"/>
      <c r="J265" s="228"/>
      <c r="K265" s="228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165</v>
      </c>
      <c r="AU265" s="238" t="s">
        <v>153</v>
      </c>
      <c r="AV265" s="13" t="s">
        <v>81</v>
      </c>
      <c r="AW265" s="13" t="s">
        <v>33</v>
      </c>
      <c r="AX265" s="13" t="s">
        <v>72</v>
      </c>
      <c r="AY265" s="238" t="s">
        <v>152</v>
      </c>
    </row>
    <row r="266" s="13" customFormat="1">
      <c r="A266" s="13"/>
      <c r="B266" s="227"/>
      <c r="C266" s="228"/>
      <c r="D266" s="229" t="s">
        <v>165</v>
      </c>
      <c r="E266" s="230" t="s">
        <v>19</v>
      </c>
      <c r="F266" s="231" t="s">
        <v>376</v>
      </c>
      <c r="G266" s="228"/>
      <c r="H266" s="232">
        <v>27.600000000000001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165</v>
      </c>
      <c r="AU266" s="238" t="s">
        <v>153</v>
      </c>
      <c r="AV266" s="13" t="s">
        <v>81</v>
      </c>
      <c r="AW266" s="13" t="s">
        <v>33</v>
      </c>
      <c r="AX266" s="13" t="s">
        <v>72</v>
      </c>
      <c r="AY266" s="238" t="s">
        <v>152</v>
      </c>
    </row>
    <row r="267" s="13" customFormat="1">
      <c r="A267" s="13"/>
      <c r="B267" s="227"/>
      <c r="C267" s="228"/>
      <c r="D267" s="229" t="s">
        <v>165</v>
      </c>
      <c r="E267" s="230" t="s">
        <v>19</v>
      </c>
      <c r="F267" s="231" t="s">
        <v>377</v>
      </c>
      <c r="G267" s="228"/>
      <c r="H267" s="232">
        <v>33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165</v>
      </c>
      <c r="AU267" s="238" t="s">
        <v>153</v>
      </c>
      <c r="AV267" s="13" t="s">
        <v>81</v>
      </c>
      <c r="AW267" s="13" t="s">
        <v>33</v>
      </c>
      <c r="AX267" s="13" t="s">
        <v>72</v>
      </c>
      <c r="AY267" s="238" t="s">
        <v>152</v>
      </c>
    </row>
    <row r="268" s="14" customFormat="1">
      <c r="A268" s="14"/>
      <c r="B268" s="239"/>
      <c r="C268" s="240"/>
      <c r="D268" s="229" t="s">
        <v>165</v>
      </c>
      <c r="E268" s="241" t="s">
        <v>19</v>
      </c>
      <c r="F268" s="242" t="s">
        <v>167</v>
      </c>
      <c r="G268" s="240"/>
      <c r="H268" s="243">
        <v>92.099999999999994</v>
      </c>
      <c r="I268" s="244"/>
      <c r="J268" s="240"/>
      <c r="K268" s="240"/>
      <c r="L268" s="245"/>
      <c r="M268" s="246"/>
      <c r="N268" s="247"/>
      <c r="O268" s="247"/>
      <c r="P268" s="247"/>
      <c r="Q268" s="247"/>
      <c r="R268" s="247"/>
      <c r="S268" s="247"/>
      <c r="T268" s="24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9" t="s">
        <v>165</v>
      </c>
      <c r="AU268" s="249" t="s">
        <v>153</v>
      </c>
      <c r="AV268" s="14" t="s">
        <v>153</v>
      </c>
      <c r="AW268" s="14" t="s">
        <v>33</v>
      </c>
      <c r="AX268" s="14" t="s">
        <v>79</v>
      </c>
      <c r="AY268" s="249" t="s">
        <v>152</v>
      </c>
    </row>
    <row r="269" s="2" customFormat="1" ht="16.5" customHeight="1">
      <c r="A269" s="40"/>
      <c r="B269" s="41"/>
      <c r="C269" s="271" t="s">
        <v>378</v>
      </c>
      <c r="D269" s="271" t="s">
        <v>261</v>
      </c>
      <c r="E269" s="272" t="s">
        <v>379</v>
      </c>
      <c r="F269" s="273" t="s">
        <v>380</v>
      </c>
      <c r="G269" s="274" t="s">
        <v>176</v>
      </c>
      <c r="H269" s="275">
        <v>20.262</v>
      </c>
      <c r="I269" s="276"/>
      <c r="J269" s="277">
        <f>ROUND(I269*H269,2)</f>
        <v>0</v>
      </c>
      <c r="K269" s="273" t="s">
        <v>163</v>
      </c>
      <c r="L269" s="278"/>
      <c r="M269" s="279" t="s">
        <v>19</v>
      </c>
      <c r="N269" s="280" t="s">
        <v>43</v>
      </c>
      <c r="O269" s="86"/>
      <c r="P269" s="223">
        <f>O269*H269</f>
        <v>0</v>
      </c>
      <c r="Q269" s="223">
        <v>0.00051000000000000004</v>
      </c>
      <c r="R269" s="223">
        <f>Q269*H269</f>
        <v>0.010333620000000002</v>
      </c>
      <c r="S269" s="223">
        <v>0</v>
      </c>
      <c r="T269" s="224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5" t="s">
        <v>208</v>
      </c>
      <c r="AT269" s="225" t="s">
        <v>261</v>
      </c>
      <c r="AU269" s="225" t="s">
        <v>153</v>
      </c>
      <c r="AY269" s="19" t="s">
        <v>152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9" t="s">
        <v>79</v>
      </c>
      <c r="BK269" s="226">
        <f>ROUND(I269*H269,2)</f>
        <v>0</v>
      </c>
      <c r="BL269" s="19" t="s">
        <v>159</v>
      </c>
      <c r="BM269" s="225" t="s">
        <v>381</v>
      </c>
    </row>
    <row r="270" s="13" customFormat="1">
      <c r="A270" s="13"/>
      <c r="B270" s="227"/>
      <c r="C270" s="228"/>
      <c r="D270" s="229" t="s">
        <v>165</v>
      </c>
      <c r="E270" s="228"/>
      <c r="F270" s="231" t="s">
        <v>382</v>
      </c>
      <c r="G270" s="228"/>
      <c r="H270" s="232">
        <v>20.262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165</v>
      </c>
      <c r="AU270" s="238" t="s">
        <v>153</v>
      </c>
      <c r="AV270" s="13" t="s">
        <v>81</v>
      </c>
      <c r="AW270" s="13" t="s">
        <v>4</v>
      </c>
      <c r="AX270" s="13" t="s">
        <v>79</v>
      </c>
      <c r="AY270" s="238" t="s">
        <v>152</v>
      </c>
    </row>
    <row r="271" s="2" customFormat="1" ht="33" customHeight="1">
      <c r="A271" s="40"/>
      <c r="B271" s="41"/>
      <c r="C271" s="214" t="s">
        <v>383</v>
      </c>
      <c r="D271" s="214" t="s">
        <v>155</v>
      </c>
      <c r="E271" s="215" t="s">
        <v>384</v>
      </c>
      <c r="F271" s="216" t="s">
        <v>385</v>
      </c>
      <c r="G271" s="217" t="s">
        <v>235</v>
      </c>
      <c r="H271" s="218">
        <v>30</v>
      </c>
      <c r="I271" s="219"/>
      <c r="J271" s="220">
        <f>ROUND(I271*H271,2)</f>
        <v>0</v>
      </c>
      <c r="K271" s="216" t="s">
        <v>163</v>
      </c>
      <c r="L271" s="46"/>
      <c r="M271" s="221" t="s">
        <v>19</v>
      </c>
      <c r="N271" s="222" t="s">
        <v>43</v>
      </c>
      <c r="O271" s="86"/>
      <c r="P271" s="223">
        <f>O271*H271</f>
        <v>0</v>
      </c>
      <c r="Q271" s="223">
        <v>0.0033899999999999998</v>
      </c>
      <c r="R271" s="223">
        <f>Q271*H271</f>
        <v>0.1017</v>
      </c>
      <c r="S271" s="223">
        <v>0</v>
      </c>
      <c r="T271" s="224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5" t="s">
        <v>159</v>
      </c>
      <c r="AT271" s="225" t="s">
        <v>155</v>
      </c>
      <c r="AU271" s="225" t="s">
        <v>153</v>
      </c>
      <c r="AY271" s="19" t="s">
        <v>152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9" t="s">
        <v>79</v>
      </c>
      <c r="BK271" s="226">
        <f>ROUND(I271*H271,2)</f>
        <v>0</v>
      </c>
      <c r="BL271" s="19" t="s">
        <v>159</v>
      </c>
      <c r="BM271" s="225" t="s">
        <v>386</v>
      </c>
    </row>
    <row r="272" s="15" customFormat="1">
      <c r="A272" s="15"/>
      <c r="B272" s="250"/>
      <c r="C272" s="251"/>
      <c r="D272" s="229" t="s">
        <v>165</v>
      </c>
      <c r="E272" s="252" t="s">
        <v>19</v>
      </c>
      <c r="F272" s="253" t="s">
        <v>387</v>
      </c>
      <c r="G272" s="251"/>
      <c r="H272" s="252" t="s">
        <v>19</v>
      </c>
      <c r="I272" s="254"/>
      <c r="J272" s="251"/>
      <c r="K272" s="251"/>
      <c r="L272" s="255"/>
      <c r="M272" s="256"/>
      <c r="N272" s="257"/>
      <c r="O272" s="257"/>
      <c r="P272" s="257"/>
      <c r="Q272" s="257"/>
      <c r="R272" s="257"/>
      <c r="S272" s="257"/>
      <c r="T272" s="25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9" t="s">
        <v>165</v>
      </c>
      <c r="AU272" s="259" t="s">
        <v>153</v>
      </c>
      <c r="AV272" s="15" t="s">
        <v>79</v>
      </c>
      <c r="AW272" s="15" t="s">
        <v>33</v>
      </c>
      <c r="AX272" s="15" t="s">
        <v>72</v>
      </c>
      <c r="AY272" s="259" t="s">
        <v>152</v>
      </c>
    </row>
    <row r="273" s="13" customFormat="1">
      <c r="A273" s="13"/>
      <c r="B273" s="227"/>
      <c r="C273" s="228"/>
      <c r="D273" s="229" t="s">
        <v>165</v>
      </c>
      <c r="E273" s="230" t="s">
        <v>19</v>
      </c>
      <c r="F273" s="231" t="s">
        <v>388</v>
      </c>
      <c r="G273" s="228"/>
      <c r="H273" s="232">
        <v>17.399999999999999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165</v>
      </c>
      <c r="AU273" s="238" t="s">
        <v>153</v>
      </c>
      <c r="AV273" s="13" t="s">
        <v>81</v>
      </c>
      <c r="AW273" s="13" t="s">
        <v>33</v>
      </c>
      <c r="AX273" s="13" t="s">
        <v>72</v>
      </c>
      <c r="AY273" s="238" t="s">
        <v>152</v>
      </c>
    </row>
    <row r="274" s="13" customFormat="1">
      <c r="A274" s="13"/>
      <c r="B274" s="227"/>
      <c r="C274" s="228"/>
      <c r="D274" s="229" t="s">
        <v>165</v>
      </c>
      <c r="E274" s="230" t="s">
        <v>19</v>
      </c>
      <c r="F274" s="231" t="s">
        <v>389</v>
      </c>
      <c r="G274" s="228"/>
      <c r="H274" s="232">
        <v>12.6</v>
      </c>
      <c r="I274" s="233"/>
      <c r="J274" s="228"/>
      <c r="K274" s="228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165</v>
      </c>
      <c r="AU274" s="238" t="s">
        <v>153</v>
      </c>
      <c r="AV274" s="13" t="s">
        <v>81</v>
      </c>
      <c r="AW274" s="13" t="s">
        <v>33</v>
      </c>
      <c r="AX274" s="13" t="s">
        <v>72</v>
      </c>
      <c r="AY274" s="238" t="s">
        <v>152</v>
      </c>
    </row>
    <row r="275" s="14" customFormat="1">
      <c r="A275" s="14"/>
      <c r="B275" s="239"/>
      <c r="C275" s="240"/>
      <c r="D275" s="229" t="s">
        <v>165</v>
      </c>
      <c r="E275" s="241" t="s">
        <v>19</v>
      </c>
      <c r="F275" s="242" t="s">
        <v>167</v>
      </c>
      <c r="G275" s="240"/>
      <c r="H275" s="243">
        <v>30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9" t="s">
        <v>165</v>
      </c>
      <c r="AU275" s="249" t="s">
        <v>153</v>
      </c>
      <c r="AV275" s="14" t="s">
        <v>153</v>
      </c>
      <c r="AW275" s="14" t="s">
        <v>33</v>
      </c>
      <c r="AX275" s="14" t="s">
        <v>79</v>
      </c>
      <c r="AY275" s="249" t="s">
        <v>152</v>
      </c>
    </row>
    <row r="276" s="2" customFormat="1" ht="16.5" customHeight="1">
      <c r="A276" s="40"/>
      <c r="B276" s="41"/>
      <c r="C276" s="271" t="s">
        <v>390</v>
      </c>
      <c r="D276" s="271" t="s">
        <v>261</v>
      </c>
      <c r="E276" s="272" t="s">
        <v>379</v>
      </c>
      <c r="F276" s="273" t="s">
        <v>380</v>
      </c>
      <c r="G276" s="274" t="s">
        <v>176</v>
      </c>
      <c r="H276" s="275">
        <v>9.9000000000000004</v>
      </c>
      <c r="I276" s="276"/>
      <c r="J276" s="277">
        <f>ROUND(I276*H276,2)</f>
        <v>0</v>
      </c>
      <c r="K276" s="273" t="s">
        <v>163</v>
      </c>
      <c r="L276" s="278"/>
      <c r="M276" s="279" t="s">
        <v>19</v>
      </c>
      <c r="N276" s="280" t="s">
        <v>43</v>
      </c>
      <c r="O276" s="86"/>
      <c r="P276" s="223">
        <f>O276*H276</f>
        <v>0</v>
      </c>
      <c r="Q276" s="223">
        <v>0.00051000000000000004</v>
      </c>
      <c r="R276" s="223">
        <f>Q276*H276</f>
        <v>0.0050490000000000005</v>
      </c>
      <c r="S276" s="223">
        <v>0</v>
      </c>
      <c r="T276" s="224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25" t="s">
        <v>208</v>
      </c>
      <c r="AT276" s="225" t="s">
        <v>261</v>
      </c>
      <c r="AU276" s="225" t="s">
        <v>153</v>
      </c>
      <c r="AY276" s="19" t="s">
        <v>152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9" t="s">
        <v>79</v>
      </c>
      <c r="BK276" s="226">
        <f>ROUND(I276*H276,2)</f>
        <v>0</v>
      </c>
      <c r="BL276" s="19" t="s">
        <v>159</v>
      </c>
      <c r="BM276" s="225" t="s">
        <v>391</v>
      </c>
    </row>
    <row r="277" s="13" customFormat="1">
      <c r="A277" s="13"/>
      <c r="B277" s="227"/>
      <c r="C277" s="228"/>
      <c r="D277" s="229" t="s">
        <v>165</v>
      </c>
      <c r="E277" s="228"/>
      <c r="F277" s="231" t="s">
        <v>392</v>
      </c>
      <c r="G277" s="228"/>
      <c r="H277" s="232">
        <v>9.9000000000000004</v>
      </c>
      <c r="I277" s="233"/>
      <c r="J277" s="228"/>
      <c r="K277" s="228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165</v>
      </c>
      <c r="AU277" s="238" t="s">
        <v>153</v>
      </c>
      <c r="AV277" s="13" t="s">
        <v>81</v>
      </c>
      <c r="AW277" s="13" t="s">
        <v>4</v>
      </c>
      <c r="AX277" s="13" t="s">
        <v>79</v>
      </c>
      <c r="AY277" s="238" t="s">
        <v>152</v>
      </c>
    </row>
    <row r="278" s="2" customFormat="1">
      <c r="A278" s="40"/>
      <c r="B278" s="41"/>
      <c r="C278" s="214" t="s">
        <v>393</v>
      </c>
      <c r="D278" s="214" t="s">
        <v>155</v>
      </c>
      <c r="E278" s="215" t="s">
        <v>394</v>
      </c>
      <c r="F278" s="216" t="s">
        <v>395</v>
      </c>
      <c r="G278" s="217" t="s">
        <v>176</v>
      </c>
      <c r="H278" s="218">
        <v>13.292999999999999</v>
      </c>
      <c r="I278" s="219"/>
      <c r="J278" s="220">
        <f>ROUND(I278*H278,2)</f>
        <v>0</v>
      </c>
      <c r="K278" s="216" t="s">
        <v>163</v>
      </c>
      <c r="L278" s="46"/>
      <c r="M278" s="221" t="s">
        <v>19</v>
      </c>
      <c r="N278" s="222" t="s">
        <v>43</v>
      </c>
      <c r="O278" s="86"/>
      <c r="P278" s="223">
        <f>O278*H278</f>
        <v>0</v>
      </c>
      <c r="Q278" s="223">
        <v>0.026450000000000001</v>
      </c>
      <c r="R278" s="223">
        <f>Q278*H278</f>
        <v>0.35159984999999999</v>
      </c>
      <c r="S278" s="223">
        <v>0</v>
      </c>
      <c r="T278" s="224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5" t="s">
        <v>159</v>
      </c>
      <c r="AT278" s="225" t="s">
        <v>155</v>
      </c>
      <c r="AU278" s="225" t="s">
        <v>153</v>
      </c>
      <c r="AY278" s="19" t="s">
        <v>152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9" t="s">
        <v>79</v>
      </c>
      <c r="BK278" s="226">
        <f>ROUND(I278*H278,2)</f>
        <v>0</v>
      </c>
      <c r="BL278" s="19" t="s">
        <v>159</v>
      </c>
      <c r="BM278" s="225" t="s">
        <v>396</v>
      </c>
    </row>
    <row r="279" s="15" customFormat="1">
      <c r="A279" s="15"/>
      <c r="B279" s="250"/>
      <c r="C279" s="251"/>
      <c r="D279" s="229" t="s">
        <v>165</v>
      </c>
      <c r="E279" s="252" t="s">
        <v>19</v>
      </c>
      <c r="F279" s="253" t="s">
        <v>397</v>
      </c>
      <c r="G279" s="251"/>
      <c r="H279" s="252" t="s">
        <v>19</v>
      </c>
      <c r="I279" s="254"/>
      <c r="J279" s="251"/>
      <c r="K279" s="251"/>
      <c r="L279" s="255"/>
      <c r="M279" s="256"/>
      <c r="N279" s="257"/>
      <c r="O279" s="257"/>
      <c r="P279" s="257"/>
      <c r="Q279" s="257"/>
      <c r="R279" s="257"/>
      <c r="S279" s="257"/>
      <c r="T279" s="258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9" t="s">
        <v>165</v>
      </c>
      <c r="AU279" s="259" t="s">
        <v>153</v>
      </c>
      <c r="AV279" s="15" t="s">
        <v>79</v>
      </c>
      <c r="AW279" s="15" t="s">
        <v>33</v>
      </c>
      <c r="AX279" s="15" t="s">
        <v>72</v>
      </c>
      <c r="AY279" s="259" t="s">
        <v>152</v>
      </c>
    </row>
    <row r="280" s="13" customFormat="1">
      <c r="A280" s="13"/>
      <c r="B280" s="227"/>
      <c r="C280" s="228"/>
      <c r="D280" s="229" t="s">
        <v>165</v>
      </c>
      <c r="E280" s="230" t="s">
        <v>19</v>
      </c>
      <c r="F280" s="231" t="s">
        <v>398</v>
      </c>
      <c r="G280" s="228"/>
      <c r="H280" s="232">
        <v>13.292999999999999</v>
      </c>
      <c r="I280" s="233"/>
      <c r="J280" s="228"/>
      <c r="K280" s="228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165</v>
      </c>
      <c r="AU280" s="238" t="s">
        <v>153</v>
      </c>
      <c r="AV280" s="13" t="s">
        <v>81</v>
      </c>
      <c r="AW280" s="13" t="s">
        <v>33</v>
      </c>
      <c r="AX280" s="13" t="s">
        <v>72</v>
      </c>
      <c r="AY280" s="238" t="s">
        <v>152</v>
      </c>
    </row>
    <row r="281" s="14" customFormat="1">
      <c r="A281" s="14"/>
      <c r="B281" s="239"/>
      <c r="C281" s="240"/>
      <c r="D281" s="229" t="s">
        <v>165</v>
      </c>
      <c r="E281" s="241" t="s">
        <v>19</v>
      </c>
      <c r="F281" s="242" t="s">
        <v>167</v>
      </c>
      <c r="G281" s="240"/>
      <c r="H281" s="243">
        <v>13.292999999999999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165</v>
      </c>
      <c r="AU281" s="249" t="s">
        <v>153</v>
      </c>
      <c r="AV281" s="14" t="s">
        <v>153</v>
      </c>
      <c r="AW281" s="14" t="s">
        <v>33</v>
      </c>
      <c r="AX281" s="14" t="s">
        <v>79</v>
      </c>
      <c r="AY281" s="249" t="s">
        <v>152</v>
      </c>
    </row>
    <row r="282" s="2" customFormat="1" ht="16.5" customHeight="1">
      <c r="A282" s="40"/>
      <c r="B282" s="41"/>
      <c r="C282" s="214" t="s">
        <v>399</v>
      </c>
      <c r="D282" s="214" t="s">
        <v>155</v>
      </c>
      <c r="E282" s="215" t="s">
        <v>400</v>
      </c>
      <c r="F282" s="216" t="s">
        <v>401</v>
      </c>
      <c r="G282" s="217" t="s">
        <v>235</v>
      </c>
      <c r="H282" s="218">
        <v>12.199999999999999</v>
      </c>
      <c r="I282" s="219"/>
      <c r="J282" s="220">
        <f>ROUND(I282*H282,2)</f>
        <v>0</v>
      </c>
      <c r="K282" s="216" t="s">
        <v>19</v>
      </c>
      <c r="L282" s="46"/>
      <c r="M282" s="221" t="s">
        <v>19</v>
      </c>
      <c r="N282" s="222" t="s">
        <v>43</v>
      </c>
      <c r="O282" s="86"/>
      <c r="P282" s="223">
        <f>O282*H282</f>
        <v>0</v>
      </c>
      <c r="Q282" s="223">
        <v>0.0022000000000000001</v>
      </c>
      <c r="R282" s="223">
        <f>Q282*H282</f>
        <v>0.026839999999999999</v>
      </c>
      <c r="S282" s="223">
        <v>0</v>
      </c>
      <c r="T282" s="224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5" t="s">
        <v>159</v>
      </c>
      <c r="AT282" s="225" t="s">
        <v>155</v>
      </c>
      <c r="AU282" s="225" t="s">
        <v>153</v>
      </c>
      <c r="AY282" s="19" t="s">
        <v>152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9" t="s">
        <v>79</v>
      </c>
      <c r="BK282" s="226">
        <f>ROUND(I282*H282,2)</f>
        <v>0</v>
      </c>
      <c r="BL282" s="19" t="s">
        <v>159</v>
      </c>
      <c r="BM282" s="225" t="s">
        <v>402</v>
      </c>
    </row>
    <row r="283" s="13" customFormat="1">
      <c r="A283" s="13"/>
      <c r="B283" s="227"/>
      <c r="C283" s="228"/>
      <c r="D283" s="229" t="s">
        <v>165</v>
      </c>
      <c r="E283" s="230" t="s">
        <v>19</v>
      </c>
      <c r="F283" s="231" t="s">
        <v>403</v>
      </c>
      <c r="G283" s="228"/>
      <c r="H283" s="232">
        <v>12.199999999999999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165</v>
      </c>
      <c r="AU283" s="238" t="s">
        <v>153</v>
      </c>
      <c r="AV283" s="13" t="s">
        <v>81</v>
      </c>
      <c r="AW283" s="13" t="s">
        <v>33</v>
      </c>
      <c r="AX283" s="13" t="s">
        <v>72</v>
      </c>
      <c r="AY283" s="238" t="s">
        <v>152</v>
      </c>
    </row>
    <row r="284" s="14" customFormat="1">
      <c r="A284" s="14"/>
      <c r="B284" s="239"/>
      <c r="C284" s="240"/>
      <c r="D284" s="229" t="s">
        <v>165</v>
      </c>
      <c r="E284" s="241" t="s">
        <v>19</v>
      </c>
      <c r="F284" s="242" t="s">
        <v>167</v>
      </c>
      <c r="G284" s="240"/>
      <c r="H284" s="243">
        <v>12.199999999999999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165</v>
      </c>
      <c r="AU284" s="249" t="s">
        <v>153</v>
      </c>
      <c r="AV284" s="14" t="s">
        <v>153</v>
      </c>
      <c r="AW284" s="14" t="s">
        <v>33</v>
      </c>
      <c r="AX284" s="14" t="s">
        <v>79</v>
      </c>
      <c r="AY284" s="249" t="s">
        <v>152</v>
      </c>
    </row>
    <row r="285" s="2" customFormat="1">
      <c r="A285" s="40"/>
      <c r="B285" s="41"/>
      <c r="C285" s="214" t="s">
        <v>404</v>
      </c>
      <c r="D285" s="214" t="s">
        <v>155</v>
      </c>
      <c r="E285" s="215" t="s">
        <v>405</v>
      </c>
      <c r="F285" s="216" t="s">
        <v>406</v>
      </c>
      <c r="G285" s="217" t="s">
        <v>176</v>
      </c>
      <c r="H285" s="218">
        <v>560.303</v>
      </c>
      <c r="I285" s="219"/>
      <c r="J285" s="220">
        <f>ROUND(I285*H285,2)</f>
        <v>0</v>
      </c>
      <c r="K285" s="216" t="s">
        <v>163</v>
      </c>
      <c r="L285" s="46"/>
      <c r="M285" s="221" t="s">
        <v>19</v>
      </c>
      <c r="N285" s="222" t="s">
        <v>43</v>
      </c>
      <c r="O285" s="86"/>
      <c r="P285" s="223">
        <f>O285*H285</f>
        <v>0</v>
      </c>
      <c r="Q285" s="223">
        <v>0.00348</v>
      </c>
      <c r="R285" s="223">
        <f>Q285*H285</f>
        <v>1.94985444</v>
      </c>
      <c r="S285" s="223">
        <v>0</v>
      </c>
      <c r="T285" s="224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5" t="s">
        <v>159</v>
      </c>
      <c r="AT285" s="225" t="s">
        <v>155</v>
      </c>
      <c r="AU285" s="225" t="s">
        <v>153</v>
      </c>
      <c r="AY285" s="19" t="s">
        <v>152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9" t="s">
        <v>79</v>
      </c>
      <c r="BK285" s="226">
        <f>ROUND(I285*H285,2)</f>
        <v>0</v>
      </c>
      <c r="BL285" s="19" t="s">
        <v>159</v>
      </c>
      <c r="BM285" s="225" t="s">
        <v>407</v>
      </c>
    </row>
    <row r="286" s="15" customFormat="1">
      <c r="A286" s="15"/>
      <c r="B286" s="250"/>
      <c r="C286" s="251"/>
      <c r="D286" s="229" t="s">
        <v>165</v>
      </c>
      <c r="E286" s="252" t="s">
        <v>19</v>
      </c>
      <c r="F286" s="253" t="s">
        <v>408</v>
      </c>
      <c r="G286" s="251"/>
      <c r="H286" s="252" t="s">
        <v>19</v>
      </c>
      <c r="I286" s="254"/>
      <c r="J286" s="251"/>
      <c r="K286" s="251"/>
      <c r="L286" s="255"/>
      <c r="M286" s="256"/>
      <c r="N286" s="257"/>
      <c r="O286" s="257"/>
      <c r="P286" s="257"/>
      <c r="Q286" s="257"/>
      <c r="R286" s="257"/>
      <c r="S286" s="257"/>
      <c r="T286" s="25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9" t="s">
        <v>165</v>
      </c>
      <c r="AU286" s="259" t="s">
        <v>153</v>
      </c>
      <c r="AV286" s="15" t="s">
        <v>79</v>
      </c>
      <c r="AW286" s="15" t="s">
        <v>33</v>
      </c>
      <c r="AX286" s="15" t="s">
        <v>72</v>
      </c>
      <c r="AY286" s="259" t="s">
        <v>152</v>
      </c>
    </row>
    <row r="287" s="15" customFormat="1">
      <c r="A287" s="15"/>
      <c r="B287" s="250"/>
      <c r="C287" s="251"/>
      <c r="D287" s="229" t="s">
        <v>165</v>
      </c>
      <c r="E287" s="252" t="s">
        <v>19</v>
      </c>
      <c r="F287" s="253" t="s">
        <v>409</v>
      </c>
      <c r="G287" s="251"/>
      <c r="H287" s="252" t="s">
        <v>19</v>
      </c>
      <c r="I287" s="254"/>
      <c r="J287" s="251"/>
      <c r="K287" s="251"/>
      <c r="L287" s="255"/>
      <c r="M287" s="256"/>
      <c r="N287" s="257"/>
      <c r="O287" s="257"/>
      <c r="P287" s="257"/>
      <c r="Q287" s="257"/>
      <c r="R287" s="257"/>
      <c r="S287" s="257"/>
      <c r="T287" s="258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9" t="s">
        <v>165</v>
      </c>
      <c r="AU287" s="259" t="s">
        <v>153</v>
      </c>
      <c r="AV287" s="15" t="s">
        <v>79</v>
      </c>
      <c r="AW287" s="15" t="s">
        <v>33</v>
      </c>
      <c r="AX287" s="15" t="s">
        <v>72</v>
      </c>
      <c r="AY287" s="259" t="s">
        <v>152</v>
      </c>
    </row>
    <row r="288" s="13" customFormat="1">
      <c r="A288" s="13"/>
      <c r="B288" s="227"/>
      <c r="C288" s="228"/>
      <c r="D288" s="229" t="s">
        <v>165</v>
      </c>
      <c r="E288" s="230" t="s">
        <v>19</v>
      </c>
      <c r="F288" s="231" t="s">
        <v>410</v>
      </c>
      <c r="G288" s="228"/>
      <c r="H288" s="232">
        <v>131.91</v>
      </c>
      <c r="I288" s="233"/>
      <c r="J288" s="228"/>
      <c r="K288" s="228"/>
      <c r="L288" s="234"/>
      <c r="M288" s="235"/>
      <c r="N288" s="236"/>
      <c r="O288" s="236"/>
      <c r="P288" s="236"/>
      <c r="Q288" s="236"/>
      <c r="R288" s="236"/>
      <c r="S288" s="236"/>
      <c r="T288" s="23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8" t="s">
        <v>165</v>
      </c>
      <c r="AU288" s="238" t="s">
        <v>153</v>
      </c>
      <c r="AV288" s="13" t="s">
        <v>81</v>
      </c>
      <c r="AW288" s="13" t="s">
        <v>33</v>
      </c>
      <c r="AX288" s="13" t="s">
        <v>72</v>
      </c>
      <c r="AY288" s="238" t="s">
        <v>152</v>
      </c>
    </row>
    <row r="289" s="13" customFormat="1">
      <c r="A289" s="13"/>
      <c r="B289" s="227"/>
      <c r="C289" s="228"/>
      <c r="D289" s="229" t="s">
        <v>165</v>
      </c>
      <c r="E289" s="230" t="s">
        <v>19</v>
      </c>
      <c r="F289" s="231" t="s">
        <v>411</v>
      </c>
      <c r="G289" s="228"/>
      <c r="H289" s="232">
        <v>-0.67300000000000004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165</v>
      </c>
      <c r="AU289" s="238" t="s">
        <v>153</v>
      </c>
      <c r="AV289" s="13" t="s">
        <v>81</v>
      </c>
      <c r="AW289" s="13" t="s">
        <v>33</v>
      </c>
      <c r="AX289" s="13" t="s">
        <v>72</v>
      </c>
      <c r="AY289" s="238" t="s">
        <v>152</v>
      </c>
    </row>
    <row r="290" s="14" customFormat="1">
      <c r="A290" s="14"/>
      <c r="B290" s="239"/>
      <c r="C290" s="240"/>
      <c r="D290" s="229" t="s">
        <v>165</v>
      </c>
      <c r="E290" s="241" t="s">
        <v>19</v>
      </c>
      <c r="F290" s="242" t="s">
        <v>167</v>
      </c>
      <c r="G290" s="240"/>
      <c r="H290" s="243">
        <v>131.237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165</v>
      </c>
      <c r="AU290" s="249" t="s">
        <v>153</v>
      </c>
      <c r="AV290" s="14" t="s">
        <v>153</v>
      </c>
      <c r="AW290" s="14" t="s">
        <v>33</v>
      </c>
      <c r="AX290" s="14" t="s">
        <v>72</v>
      </c>
      <c r="AY290" s="249" t="s">
        <v>152</v>
      </c>
    </row>
    <row r="291" s="15" customFormat="1">
      <c r="A291" s="15"/>
      <c r="B291" s="250"/>
      <c r="C291" s="251"/>
      <c r="D291" s="229" t="s">
        <v>165</v>
      </c>
      <c r="E291" s="252" t="s">
        <v>19</v>
      </c>
      <c r="F291" s="253" t="s">
        <v>412</v>
      </c>
      <c r="G291" s="251"/>
      <c r="H291" s="252" t="s">
        <v>19</v>
      </c>
      <c r="I291" s="254"/>
      <c r="J291" s="251"/>
      <c r="K291" s="251"/>
      <c r="L291" s="255"/>
      <c r="M291" s="256"/>
      <c r="N291" s="257"/>
      <c r="O291" s="257"/>
      <c r="P291" s="257"/>
      <c r="Q291" s="257"/>
      <c r="R291" s="257"/>
      <c r="S291" s="257"/>
      <c r="T291" s="258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9" t="s">
        <v>165</v>
      </c>
      <c r="AU291" s="259" t="s">
        <v>153</v>
      </c>
      <c r="AV291" s="15" t="s">
        <v>79</v>
      </c>
      <c r="AW291" s="15" t="s">
        <v>33</v>
      </c>
      <c r="AX291" s="15" t="s">
        <v>72</v>
      </c>
      <c r="AY291" s="259" t="s">
        <v>152</v>
      </c>
    </row>
    <row r="292" s="13" customFormat="1">
      <c r="A292" s="13"/>
      <c r="B292" s="227"/>
      <c r="C292" s="228"/>
      <c r="D292" s="229" t="s">
        <v>165</v>
      </c>
      <c r="E292" s="230" t="s">
        <v>19</v>
      </c>
      <c r="F292" s="231" t="s">
        <v>413</v>
      </c>
      <c r="G292" s="228"/>
      <c r="H292" s="232">
        <v>128.81999999999999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165</v>
      </c>
      <c r="AU292" s="238" t="s">
        <v>153</v>
      </c>
      <c r="AV292" s="13" t="s">
        <v>81</v>
      </c>
      <c r="AW292" s="13" t="s">
        <v>33</v>
      </c>
      <c r="AX292" s="13" t="s">
        <v>72</v>
      </c>
      <c r="AY292" s="238" t="s">
        <v>152</v>
      </c>
    </row>
    <row r="293" s="13" customFormat="1">
      <c r="A293" s="13"/>
      <c r="B293" s="227"/>
      <c r="C293" s="228"/>
      <c r="D293" s="229" t="s">
        <v>165</v>
      </c>
      <c r="E293" s="230" t="s">
        <v>19</v>
      </c>
      <c r="F293" s="231" t="s">
        <v>414</v>
      </c>
      <c r="G293" s="228"/>
      <c r="H293" s="232">
        <v>-13.068</v>
      </c>
      <c r="I293" s="233"/>
      <c r="J293" s="228"/>
      <c r="K293" s="228"/>
      <c r="L293" s="234"/>
      <c r="M293" s="235"/>
      <c r="N293" s="236"/>
      <c r="O293" s="236"/>
      <c r="P293" s="236"/>
      <c r="Q293" s="236"/>
      <c r="R293" s="236"/>
      <c r="S293" s="236"/>
      <c r="T293" s="23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8" t="s">
        <v>165</v>
      </c>
      <c r="AU293" s="238" t="s">
        <v>153</v>
      </c>
      <c r="AV293" s="13" t="s">
        <v>81</v>
      </c>
      <c r="AW293" s="13" t="s">
        <v>33</v>
      </c>
      <c r="AX293" s="13" t="s">
        <v>72</v>
      </c>
      <c r="AY293" s="238" t="s">
        <v>152</v>
      </c>
    </row>
    <row r="294" s="13" customFormat="1">
      <c r="A294" s="13"/>
      <c r="B294" s="227"/>
      <c r="C294" s="228"/>
      <c r="D294" s="229" t="s">
        <v>165</v>
      </c>
      <c r="E294" s="230" t="s">
        <v>19</v>
      </c>
      <c r="F294" s="231" t="s">
        <v>415</v>
      </c>
      <c r="G294" s="228"/>
      <c r="H294" s="232">
        <v>11.038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165</v>
      </c>
      <c r="AU294" s="238" t="s">
        <v>153</v>
      </c>
      <c r="AV294" s="13" t="s">
        <v>81</v>
      </c>
      <c r="AW294" s="13" t="s">
        <v>33</v>
      </c>
      <c r="AX294" s="13" t="s">
        <v>72</v>
      </c>
      <c r="AY294" s="238" t="s">
        <v>152</v>
      </c>
    </row>
    <row r="295" s="14" customFormat="1">
      <c r="A295" s="14"/>
      <c r="B295" s="239"/>
      <c r="C295" s="240"/>
      <c r="D295" s="229" t="s">
        <v>165</v>
      </c>
      <c r="E295" s="241" t="s">
        <v>19</v>
      </c>
      <c r="F295" s="242" t="s">
        <v>167</v>
      </c>
      <c r="G295" s="240"/>
      <c r="H295" s="243">
        <v>126.79000000000001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9" t="s">
        <v>165</v>
      </c>
      <c r="AU295" s="249" t="s">
        <v>153</v>
      </c>
      <c r="AV295" s="14" t="s">
        <v>153</v>
      </c>
      <c r="AW295" s="14" t="s">
        <v>33</v>
      </c>
      <c r="AX295" s="14" t="s">
        <v>72</v>
      </c>
      <c r="AY295" s="249" t="s">
        <v>152</v>
      </c>
    </row>
    <row r="296" s="15" customFormat="1">
      <c r="A296" s="15"/>
      <c r="B296" s="250"/>
      <c r="C296" s="251"/>
      <c r="D296" s="229" t="s">
        <v>165</v>
      </c>
      <c r="E296" s="252" t="s">
        <v>19</v>
      </c>
      <c r="F296" s="253" t="s">
        <v>416</v>
      </c>
      <c r="G296" s="251"/>
      <c r="H296" s="252" t="s">
        <v>19</v>
      </c>
      <c r="I296" s="254"/>
      <c r="J296" s="251"/>
      <c r="K296" s="251"/>
      <c r="L296" s="255"/>
      <c r="M296" s="256"/>
      <c r="N296" s="257"/>
      <c r="O296" s="257"/>
      <c r="P296" s="257"/>
      <c r="Q296" s="257"/>
      <c r="R296" s="257"/>
      <c r="S296" s="257"/>
      <c r="T296" s="25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59" t="s">
        <v>165</v>
      </c>
      <c r="AU296" s="259" t="s">
        <v>153</v>
      </c>
      <c r="AV296" s="15" t="s">
        <v>79</v>
      </c>
      <c r="AW296" s="15" t="s">
        <v>33</v>
      </c>
      <c r="AX296" s="15" t="s">
        <v>72</v>
      </c>
      <c r="AY296" s="259" t="s">
        <v>152</v>
      </c>
    </row>
    <row r="297" s="15" customFormat="1">
      <c r="A297" s="15"/>
      <c r="B297" s="250"/>
      <c r="C297" s="251"/>
      <c r="D297" s="229" t="s">
        <v>165</v>
      </c>
      <c r="E297" s="252" t="s">
        <v>19</v>
      </c>
      <c r="F297" s="253" t="s">
        <v>417</v>
      </c>
      <c r="G297" s="251"/>
      <c r="H297" s="252" t="s">
        <v>19</v>
      </c>
      <c r="I297" s="254"/>
      <c r="J297" s="251"/>
      <c r="K297" s="251"/>
      <c r="L297" s="255"/>
      <c r="M297" s="256"/>
      <c r="N297" s="257"/>
      <c r="O297" s="257"/>
      <c r="P297" s="257"/>
      <c r="Q297" s="257"/>
      <c r="R297" s="257"/>
      <c r="S297" s="257"/>
      <c r="T297" s="25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9" t="s">
        <v>165</v>
      </c>
      <c r="AU297" s="259" t="s">
        <v>153</v>
      </c>
      <c r="AV297" s="15" t="s">
        <v>79</v>
      </c>
      <c r="AW297" s="15" t="s">
        <v>33</v>
      </c>
      <c r="AX297" s="15" t="s">
        <v>72</v>
      </c>
      <c r="AY297" s="259" t="s">
        <v>152</v>
      </c>
    </row>
    <row r="298" s="13" customFormat="1">
      <c r="A298" s="13"/>
      <c r="B298" s="227"/>
      <c r="C298" s="228"/>
      <c r="D298" s="229" t="s">
        <v>165</v>
      </c>
      <c r="E298" s="230" t="s">
        <v>19</v>
      </c>
      <c r="F298" s="231" t="s">
        <v>418</v>
      </c>
      <c r="G298" s="228"/>
      <c r="H298" s="232">
        <v>256.101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165</v>
      </c>
      <c r="AU298" s="238" t="s">
        <v>153</v>
      </c>
      <c r="AV298" s="13" t="s">
        <v>81</v>
      </c>
      <c r="AW298" s="13" t="s">
        <v>33</v>
      </c>
      <c r="AX298" s="13" t="s">
        <v>72</v>
      </c>
      <c r="AY298" s="238" t="s">
        <v>152</v>
      </c>
    </row>
    <row r="299" s="13" customFormat="1">
      <c r="A299" s="13"/>
      <c r="B299" s="227"/>
      <c r="C299" s="228"/>
      <c r="D299" s="229" t="s">
        <v>165</v>
      </c>
      <c r="E299" s="230" t="s">
        <v>19</v>
      </c>
      <c r="F299" s="231" t="s">
        <v>419</v>
      </c>
      <c r="G299" s="228"/>
      <c r="H299" s="232">
        <v>-0.995</v>
      </c>
      <c r="I299" s="233"/>
      <c r="J299" s="228"/>
      <c r="K299" s="228"/>
      <c r="L299" s="234"/>
      <c r="M299" s="235"/>
      <c r="N299" s="236"/>
      <c r="O299" s="236"/>
      <c r="P299" s="236"/>
      <c r="Q299" s="236"/>
      <c r="R299" s="236"/>
      <c r="S299" s="236"/>
      <c r="T299" s="23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8" t="s">
        <v>165</v>
      </c>
      <c r="AU299" s="238" t="s">
        <v>153</v>
      </c>
      <c r="AV299" s="13" t="s">
        <v>81</v>
      </c>
      <c r="AW299" s="13" t="s">
        <v>33</v>
      </c>
      <c r="AX299" s="13" t="s">
        <v>72</v>
      </c>
      <c r="AY299" s="238" t="s">
        <v>152</v>
      </c>
    </row>
    <row r="300" s="13" customFormat="1">
      <c r="A300" s="13"/>
      <c r="B300" s="227"/>
      <c r="C300" s="228"/>
      <c r="D300" s="229" t="s">
        <v>165</v>
      </c>
      <c r="E300" s="230" t="s">
        <v>19</v>
      </c>
      <c r="F300" s="231" t="s">
        <v>420</v>
      </c>
      <c r="G300" s="228"/>
      <c r="H300" s="232">
        <v>52.719999999999999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165</v>
      </c>
      <c r="AU300" s="238" t="s">
        <v>153</v>
      </c>
      <c r="AV300" s="13" t="s">
        <v>81</v>
      </c>
      <c r="AW300" s="13" t="s">
        <v>33</v>
      </c>
      <c r="AX300" s="13" t="s">
        <v>72</v>
      </c>
      <c r="AY300" s="238" t="s">
        <v>152</v>
      </c>
    </row>
    <row r="301" s="13" customFormat="1">
      <c r="A301" s="13"/>
      <c r="B301" s="227"/>
      <c r="C301" s="228"/>
      <c r="D301" s="229" t="s">
        <v>165</v>
      </c>
      <c r="E301" s="230" t="s">
        <v>19</v>
      </c>
      <c r="F301" s="231" t="s">
        <v>421</v>
      </c>
      <c r="G301" s="228"/>
      <c r="H301" s="232">
        <v>-28.335999999999999</v>
      </c>
      <c r="I301" s="233"/>
      <c r="J301" s="228"/>
      <c r="K301" s="228"/>
      <c r="L301" s="234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8" t="s">
        <v>165</v>
      </c>
      <c r="AU301" s="238" t="s">
        <v>153</v>
      </c>
      <c r="AV301" s="13" t="s">
        <v>81</v>
      </c>
      <c r="AW301" s="13" t="s">
        <v>33</v>
      </c>
      <c r="AX301" s="13" t="s">
        <v>72</v>
      </c>
      <c r="AY301" s="238" t="s">
        <v>152</v>
      </c>
    </row>
    <row r="302" s="13" customFormat="1">
      <c r="A302" s="13"/>
      <c r="B302" s="227"/>
      <c r="C302" s="228"/>
      <c r="D302" s="229" t="s">
        <v>165</v>
      </c>
      <c r="E302" s="230" t="s">
        <v>19</v>
      </c>
      <c r="F302" s="231" t="s">
        <v>422</v>
      </c>
      <c r="G302" s="228"/>
      <c r="H302" s="232">
        <v>-19.989999999999998</v>
      </c>
      <c r="I302" s="233"/>
      <c r="J302" s="228"/>
      <c r="K302" s="228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165</v>
      </c>
      <c r="AU302" s="238" t="s">
        <v>153</v>
      </c>
      <c r="AV302" s="13" t="s">
        <v>81</v>
      </c>
      <c r="AW302" s="13" t="s">
        <v>33</v>
      </c>
      <c r="AX302" s="13" t="s">
        <v>72</v>
      </c>
      <c r="AY302" s="238" t="s">
        <v>152</v>
      </c>
    </row>
    <row r="303" s="13" customFormat="1">
      <c r="A303" s="13"/>
      <c r="B303" s="227"/>
      <c r="C303" s="228"/>
      <c r="D303" s="229" t="s">
        <v>165</v>
      </c>
      <c r="E303" s="230" t="s">
        <v>19</v>
      </c>
      <c r="F303" s="231" t="s">
        <v>423</v>
      </c>
      <c r="G303" s="228"/>
      <c r="H303" s="232">
        <v>5.5899999999999999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165</v>
      </c>
      <c r="AU303" s="238" t="s">
        <v>153</v>
      </c>
      <c r="AV303" s="13" t="s">
        <v>81</v>
      </c>
      <c r="AW303" s="13" t="s">
        <v>33</v>
      </c>
      <c r="AX303" s="13" t="s">
        <v>72</v>
      </c>
      <c r="AY303" s="238" t="s">
        <v>152</v>
      </c>
    </row>
    <row r="304" s="13" customFormat="1">
      <c r="A304" s="13"/>
      <c r="B304" s="227"/>
      <c r="C304" s="228"/>
      <c r="D304" s="229" t="s">
        <v>165</v>
      </c>
      <c r="E304" s="230" t="s">
        <v>19</v>
      </c>
      <c r="F304" s="231" t="s">
        <v>424</v>
      </c>
      <c r="G304" s="228"/>
      <c r="H304" s="232">
        <v>8.0099999999999998</v>
      </c>
      <c r="I304" s="233"/>
      <c r="J304" s="228"/>
      <c r="K304" s="228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165</v>
      </c>
      <c r="AU304" s="238" t="s">
        <v>153</v>
      </c>
      <c r="AV304" s="13" t="s">
        <v>81</v>
      </c>
      <c r="AW304" s="13" t="s">
        <v>33</v>
      </c>
      <c r="AX304" s="13" t="s">
        <v>72</v>
      </c>
      <c r="AY304" s="238" t="s">
        <v>152</v>
      </c>
    </row>
    <row r="305" s="13" customFormat="1">
      <c r="A305" s="13"/>
      <c r="B305" s="227"/>
      <c r="C305" s="228"/>
      <c r="D305" s="229" t="s">
        <v>165</v>
      </c>
      <c r="E305" s="230" t="s">
        <v>19</v>
      </c>
      <c r="F305" s="231" t="s">
        <v>425</v>
      </c>
      <c r="G305" s="228"/>
      <c r="H305" s="232">
        <v>15.882999999999999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165</v>
      </c>
      <c r="AU305" s="238" t="s">
        <v>153</v>
      </c>
      <c r="AV305" s="13" t="s">
        <v>81</v>
      </c>
      <c r="AW305" s="13" t="s">
        <v>33</v>
      </c>
      <c r="AX305" s="13" t="s">
        <v>72</v>
      </c>
      <c r="AY305" s="238" t="s">
        <v>152</v>
      </c>
    </row>
    <row r="306" s="14" customFormat="1">
      <c r="A306" s="14"/>
      <c r="B306" s="239"/>
      <c r="C306" s="240"/>
      <c r="D306" s="229" t="s">
        <v>165</v>
      </c>
      <c r="E306" s="241" t="s">
        <v>19</v>
      </c>
      <c r="F306" s="242" t="s">
        <v>167</v>
      </c>
      <c r="G306" s="240"/>
      <c r="H306" s="243">
        <v>288.983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165</v>
      </c>
      <c r="AU306" s="249" t="s">
        <v>153</v>
      </c>
      <c r="AV306" s="14" t="s">
        <v>153</v>
      </c>
      <c r="AW306" s="14" t="s">
        <v>33</v>
      </c>
      <c r="AX306" s="14" t="s">
        <v>72</v>
      </c>
      <c r="AY306" s="249" t="s">
        <v>152</v>
      </c>
    </row>
    <row r="307" s="13" customFormat="1">
      <c r="A307" s="13"/>
      <c r="B307" s="227"/>
      <c r="C307" s="228"/>
      <c r="D307" s="229" t="s">
        <v>165</v>
      </c>
      <c r="E307" s="230" t="s">
        <v>19</v>
      </c>
      <c r="F307" s="231" t="s">
        <v>398</v>
      </c>
      <c r="G307" s="228"/>
      <c r="H307" s="232">
        <v>13.292999999999999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165</v>
      </c>
      <c r="AU307" s="238" t="s">
        <v>153</v>
      </c>
      <c r="AV307" s="13" t="s">
        <v>81</v>
      </c>
      <c r="AW307" s="13" t="s">
        <v>33</v>
      </c>
      <c r="AX307" s="13" t="s">
        <v>72</v>
      </c>
      <c r="AY307" s="238" t="s">
        <v>152</v>
      </c>
    </row>
    <row r="308" s="14" customFormat="1">
      <c r="A308" s="14"/>
      <c r="B308" s="239"/>
      <c r="C308" s="240"/>
      <c r="D308" s="229" t="s">
        <v>165</v>
      </c>
      <c r="E308" s="241" t="s">
        <v>19</v>
      </c>
      <c r="F308" s="242" t="s">
        <v>167</v>
      </c>
      <c r="G308" s="240"/>
      <c r="H308" s="243">
        <v>13.292999999999999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9" t="s">
        <v>165</v>
      </c>
      <c r="AU308" s="249" t="s">
        <v>153</v>
      </c>
      <c r="AV308" s="14" t="s">
        <v>153</v>
      </c>
      <c r="AW308" s="14" t="s">
        <v>33</v>
      </c>
      <c r="AX308" s="14" t="s">
        <v>72</v>
      </c>
      <c r="AY308" s="249" t="s">
        <v>152</v>
      </c>
    </row>
    <row r="309" s="16" customFormat="1">
      <c r="A309" s="16"/>
      <c r="B309" s="260"/>
      <c r="C309" s="261"/>
      <c r="D309" s="229" t="s">
        <v>165</v>
      </c>
      <c r="E309" s="262" t="s">
        <v>19</v>
      </c>
      <c r="F309" s="263" t="s">
        <v>189</v>
      </c>
      <c r="G309" s="261"/>
      <c r="H309" s="264">
        <v>560.303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70" t="s">
        <v>165</v>
      </c>
      <c r="AU309" s="270" t="s">
        <v>153</v>
      </c>
      <c r="AV309" s="16" t="s">
        <v>159</v>
      </c>
      <c r="AW309" s="16" t="s">
        <v>33</v>
      </c>
      <c r="AX309" s="16" t="s">
        <v>79</v>
      </c>
      <c r="AY309" s="270" t="s">
        <v>152</v>
      </c>
    </row>
    <row r="310" s="2" customFormat="1" ht="33" customHeight="1">
      <c r="A310" s="40"/>
      <c r="B310" s="41"/>
      <c r="C310" s="214" t="s">
        <v>426</v>
      </c>
      <c r="D310" s="214" t="s">
        <v>155</v>
      </c>
      <c r="E310" s="215" t="s">
        <v>427</v>
      </c>
      <c r="F310" s="216" t="s">
        <v>428</v>
      </c>
      <c r="G310" s="217" t="s">
        <v>235</v>
      </c>
      <c r="H310" s="218">
        <v>367.88</v>
      </c>
      <c r="I310" s="219"/>
      <c r="J310" s="220">
        <f>ROUND(I310*H310,2)</f>
        <v>0</v>
      </c>
      <c r="K310" s="216" t="s">
        <v>163</v>
      </c>
      <c r="L310" s="46"/>
      <c r="M310" s="221" t="s">
        <v>19</v>
      </c>
      <c r="N310" s="222" t="s">
        <v>43</v>
      </c>
      <c r="O310" s="86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5" t="s">
        <v>159</v>
      </c>
      <c r="AT310" s="225" t="s">
        <v>155</v>
      </c>
      <c r="AU310" s="225" t="s">
        <v>153</v>
      </c>
      <c r="AY310" s="19" t="s">
        <v>152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9" t="s">
        <v>79</v>
      </c>
      <c r="BK310" s="226">
        <f>ROUND(I310*H310,2)</f>
        <v>0</v>
      </c>
      <c r="BL310" s="19" t="s">
        <v>159</v>
      </c>
      <c r="BM310" s="225" t="s">
        <v>429</v>
      </c>
    </row>
    <row r="311" s="15" customFormat="1">
      <c r="A311" s="15"/>
      <c r="B311" s="250"/>
      <c r="C311" s="251"/>
      <c r="D311" s="229" t="s">
        <v>165</v>
      </c>
      <c r="E311" s="252" t="s">
        <v>19</v>
      </c>
      <c r="F311" s="253" t="s">
        <v>430</v>
      </c>
      <c r="G311" s="251"/>
      <c r="H311" s="252" t="s">
        <v>19</v>
      </c>
      <c r="I311" s="254"/>
      <c r="J311" s="251"/>
      <c r="K311" s="251"/>
      <c r="L311" s="255"/>
      <c r="M311" s="256"/>
      <c r="N311" s="257"/>
      <c r="O311" s="257"/>
      <c r="P311" s="257"/>
      <c r="Q311" s="257"/>
      <c r="R311" s="257"/>
      <c r="S311" s="257"/>
      <c r="T311" s="25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9" t="s">
        <v>165</v>
      </c>
      <c r="AU311" s="259" t="s">
        <v>153</v>
      </c>
      <c r="AV311" s="15" t="s">
        <v>79</v>
      </c>
      <c r="AW311" s="15" t="s">
        <v>33</v>
      </c>
      <c r="AX311" s="15" t="s">
        <v>72</v>
      </c>
      <c r="AY311" s="259" t="s">
        <v>152</v>
      </c>
    </row>
    <row r="312" s="15" customFormat="1">
      <c r="A312" s="15"/>
      <c r="B312" s="250"/>
      <c r="C312" s="251"/>
      <c r="D312" s="229" t="s">
        <v>165</v>
      </c>
      <c r="E312" s="252" t="s">
        <v>19</v>
      </c>
      <c r="F312" s="253" t="s">
        <v>431</v>
      </c>
      <c r="G312" s="251"/>
      <c r="H312" s="252" t="s">
        <v>19</v>
      </c>
      <c r="I312" s="254"/>
      <c r="J312" s="251"/>
      <c r="K312" s="251"/>
      <c r="L312" s="255"/>
      <c r="M312" s="256"/>
      <c r="N312" s="257"/>
      <c r="O312" s="257"/>
      <c r="P312" s="257"/>
      <c r="Q312" s="257"/>
      <c r="R312" s="257"/>
      <c r="S312" s="257"/>
      <c r="T312" s="25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9" t="s">
        <v>165</v>
      </c>
      <c r="AU312" s="259" t="s">
        <v>153</v>
      </c>
      <c r="AV312" s="15" t="s">
        <v>79</v>
      </c>
      <c r="AW312" s="15" t="s">
        <v>33</v>
      </c>
      <c r="AX312" s="15" t="s">
        <v>72</v>
      </c>
      <c r="AY312" s="259" t="s">
        <v>152</v>
      </c>
    </row>
    <row r="313" s="13" customFormat="1">
      <c r="A313" s="13"/>
      <c r="B313" s="227"/>
      <c r="C313" s="228"/>
      <c r="D313" s="229" t="s">
        <v>165</v>
      </c>
      <c r="E313" s="230" t="s">
        <v>19</v>
      </c>
      <c r="F313" s="231" t="s">
        <v>432</v>
      </c>
      <c r="G313" s="228"/>
      <c r="H313" s="232">
        <v>82.140000000000001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8" t="s">
        <v>165</v>
      </c>
      <c r="AU313" s="238" t="s">
        <v>153</v>
      </c>
      <c r="AV313" s="13" t="s">
        <v>81</v>
      </c>
      <c r="AW313" s="13" t="s">
        <v>33</v>
      </c>
      <c r="AX313" s="13" t="s">
        <v>72</v>
      </c>
      <c r="AY313" s="238" t="s">
        <v>152</v>
      </c>
    </row>
    <row r="314" s="13" customFormat="1">
      <c r="A314" s="13"/>
      <c r="B314" s="227"/>
      <c r="C314" s="228"/>
      <c r="D314" s="229" t="s">
        <v>165</v>
      </c>
      <c r="E314" s="230" t="s">
        <v>19</v>
      </c>
      <c r="F314" s="231" t="s">
        <v>433</v>
      </c>
      <c r="G314" s="228"/>
      <c r="H314" s="232">
        <v>40.960000000000001</v>
      </c>
      <c r="I314" s="233"/>
      <c r="J314" s="228"/>
      <c r="K314" s="228"/>
      <c r="L314" s="234"/>
      <c r="M314" s="235"/>
      <c r="N314" s="236"/>
      <c r="O314" s="236"/>
      <c r="P314" s="236"/>
      <c r="Q314" s="236"/>
      <c r="R314" s="236"/>
      <c r="S314" s="236"/>
      <c r="T314" s="23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8" t="s">
        <v>165</v>
      </c>
      <c r="AU314" s="238" t="s">
        <v>153</v>
      </c>
      <c r="AV314" s="13" t="s">
        <v>81</v>
      </c>
      <c r="AW314" s="13" t="s">
        <v>33</v>
      </c>
      <c r="AX314" s="13" t="s">
        <v>72</v>
      </c>
      <c r="AY314" s="238" t="s">
        <v>152</v>
      </c>
    </row>
    <row r="315" s="13" customFormat="1">
      <c r="A315" s="13"/>
      <c r="B315" s="227"/>
      <c r="C315" s="228"/>
      <c r="D315" s="229" t="s">
        <v>165</v>
      </c>
      <c r="E315" s="230" t="s">
        <v>19</v>
      </c>
      <c r="F315" s="231" t="s">
        <v>434</v>
      </c>
      <c r="G315" s="228"/>
      <c r="H315" s="232">
        <v>18.719999999999999</v>
      </c>
      <c r="I315" s="233"/>
      <c r="J315" s="228"/>
      <c r="K315" s="228"/>
      <c r="L315" s="234"/>
      <c r="M315" s="235"/>
      <c r="N315" s="236"/>
      <c r="O315" s="236"/>
      <c r="P315" s="236"/>
      <c r="Q315" s="236"/>
      <c r="R315" s="236"/>
      <c r="S315" s="236"/>
      <c r="T315" s="23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8" t="s">
        <v>165</v>
      </c>
      <c r="AU315" s="238" t="s">
        <v>153</v>
      </c>
      <c r="AV315" s="13" t="s">
        <v>81</v>
      </c>
      <c r="AW315" s="13" t="s">
        <v>33</v>
      </c>
      <c r="AX315" s="13" t="s">
        <v>72</v>
      </c>
      <c r="AY315" s="238" t="s">
        <v>152</v>
      </c>
    </row>
    <row r="316" s="13" customFormat="1">
      <c r="A316" s="13"/>
      <c r="B316" s="227"/>
      <c r="C316" s="228"/>
      <c r="D316" s="229" t="s">
        <v>165</v>
      </c>
      <c r="E316" s="230" t="s">
        <v>19</v>
      </c>
      <c r="F316" s="231" t="s">
        <v>435</v>
      </c>
      <c r="G316" s="228"/>
      <c r="H316" s="232">
        <v>42.119999999999997</v>
      </c>
      <c r="I316" s="233"/>
      <c r="J316" s="228"/>
      <c r="K316" s="228"/>
      <c r="L316" s="234"/>
      <c r="M316" s="235"/>
      <c r="N316" s="236"/>
      <c r="O316" s="236"/>
      <c r="P316" s="236"/>
      <c r="Q316" s="236"/>
      <c r="R316" s="236"/>
      <c r="S316" s="236"/>
      <c r="T316" s="23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8" t="s">
        <v>165</v>
      </c>
      <c r="AU316" s="238" t="s">
        <v>153</v>
      </c>
      <c r="AV316" s="13" t="s">
        <v>81</v>
      </c>
      <c r="AW316" s="13" t="s">
        <v>33</v>
      </c>
      <c r="AX316" s="13" t="s">
        <v>72</v>
      </c>
      <c r="AY316" s="238" t="s">
        <v>152</v>
      </c>
    </row>
    <row r="317" s="14" customFormat="1">
      <c r="A317" s="14"/>
      <c r="B317" s="239"/>
      <c r="C317" s="240"/>
      <c r="D317" s="229" t="s">
        <v>165</v>
      </c>
      <c r="E317" s="241" t="s">
        <v>19</v>
      </c>
      <c r="F317" s="242" t="s">
        <v>167</v>
      </c>
      <c r="G317" s="240"/>
      <c r="H317" s="243">
        <v>183.94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9" t="s">
        <v>165</v>
      </c>
      <c r="AU317" s="249" t="s">
        <v>153</v>
      </c>
      <c r="AV317" s="14" t="s">
        <v>153</v>
      </c>
      <c r="AW317" s="14" t="s">
        <v>33</v>
      </c>
      <c r="AX317" s="14" t="s">
        <v>72</v>
      </c>
      <c r="AY317" s="249" t="s">
        <v>152</v>
      </c>
    </row>
    <row r="318" s="15" customFormat="1">
      <c r="A318" s="15"/>
      <c r="B318" s="250"/>
      <c r="C318" s="251"/>
      <c r="D318" s="229" t="s">
        <v>165</v>
      </c>
      <c r="E318" s="252" t="s">
        <v>19</v>
      </c>
      <c r="F318" s="253" t="s">
        <v>436</v>
      </c>
      <c r="G318" s="251"/>
      <c r="H318" s="252" t="s">
        <v>19</v>
      </c>
      <c r="I318" s="254"/>
      <c r="J318" s="251"/>
      <c r="K318" s="251"/>
      <c r="L318" s="255"/>
      <c r="M318" s="256"/>
      <c r="N318" s="257"/>
      <c r="O318" s="257"/>
      <c r="P318" s="257"/>
      <c r="Q318" s="257"/>
      <c r="R318" s="257"/>
      <c r="S318" s="257"/>
      <c r="T318" s="25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9" t="s">
        <v>165</v>
      </c>
      <c r="AU318" s="259" t="s">
        <v>153</v>
      </c>
      <c r="AV318" s="15" t="s">
        <v>79</v>
      </c>
      <c r="AW318" s="15" t="s">
        <v>33</v>
      </c>
      <c r="AX318" s="15" t="s">
        <v>72</v>
      </c>
      <c r="AY318" s="259" t="s">
        <v>152</v>
      </c>
    </row>
    <row r="319" s="13" customFormat="1">
      <c r="A319" s="13"/>
      <c r="B319" s="227"/>
      <c r="C319" s="228"/>
      <c r="D319" s="229" t="s">
        <v>165</v>
      </c>
      <c r="E319" s="230" t="s">
        <v>19</v>
      </c>
      <c r="F319" s="231" t="s">
        <v>432</v>
      </c>
      <c r="G319" s="228"/>
      <c r="H319" s="232">
        <v>82.140000000000001</v>
      </c>
      <c r="I319" s="233"/>
      <c r="J319" s="228"/>
      <c r="K319" s="228"/>
      <c r="L319" s="234"/>
      <c r="M319" s="235"/>
      <c r="N319" s="236"/>
      <c r="O319" s="236"/>
      <c r="P319" s="236"/>
      <c r="Q319" s="236"/>
      <c r="R319" s="236"/>
      <c r="S319" s="236"/>
      <c r="T319" s="23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8" t="s">
        <v>165</v>
      </c>
      <c r="AU319" s="238" t="s">
        <v>153</v>
      </c>
      <c r="AV319" s="13" t="s">
        <v>81</v>
      </c>
      <c r="AW319" s="13" t="s">
        <v>33</v>
      </c>
      <c r="AX319" s="13" t="s">
        <v>72</v>
      </c>
      <c r="AY319" s="238" t="s">
        <v>152</v>
      </c>
    </row>
    <row r="320" s="13" customFormat="1">
      <c r="A320" s="13"/>
      <c r="B320" s="227"/>
      <c r="C320" s="228"/>
      <c r="D320" s="229" t="s">
        <v>165</v>
      </c>
      <c r="E320" s="230" t="s">
        <v>19</v>
      </c>
      <c r="F320" s="231" t="s">
        <v>433</v>
      </c>
      <c r="G320" s="228"/>
      <c r="H320" s="232">
        <v>40.960000000000001</v>
      </c>
      <c r="I320" s="233"/>
      <c r="J320" s="228"/>
      <c r="K320" s="228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165</v>
      </c>
      <c r="AU320" s="238" t="s">
        <v>153</v>
      </c>
      <c r="AV320" s="13" t="s">
        <v>81</v>
      </c>
      <c r="AW320" s="13" t="s">
        <v>33</v>
      </c>
      <c r="AX320" s="13" t="s">
        <v>72</v>
      </c>
      <c r="AY320" s="238" t="s">
        <v>152</v>
      </c>
    </row>
    <row r="321" s="13" customFormat="1">
      <c r="A321" s="13"/>
      <c r="B321" s="227"/>
      <c r="C321" s="228"/>
      <c r="D321" s="229" t="s">
        <v>165</v>
      </c>
      <c r="E321" s="230" t="s">
        <v>19</v>
      </c>
      <c r="F321" s="231" t="s">
        <v>434</v>
      </c>
      <c r="G321" s="228"/>
      <c r="H321" s="232">
        <v>18.719999999999999</v>
      </c>
      <c r="I321" s="233"/>
      <c r="J321" s="228"/>
      <c r="K321" s="228"/>
      <c r="L321" s="234"/>
      <c r="M321" s="235"/>
      <c r="N321" s="236"/>
      <c r="O321" s="236"/>
      <c r="P321" s="236"/>
      <c r="Q321" s="236"/>
      <c r="R321" s="236"/>
      <c r="S321" s="236"/>
      <c r="T321" s="23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8" t="s">
        <v>165</v>
      </c>
      <c r="AU321" s="238" t="s">
        <v>153</v>
      </c>
      <c r="AV321" s="13" t="s">
        <v>81</v>
      </c>
      <c r="AW321" s="13" t="s">
        <v>33</v>
      </c>
      <c r="AX321" s="13" t="s">
        <v>72</v>
      </c>
      <c r="AY321" s="238" t="s">
        <v>152</v>
      </c>
    </row>
    <row r="322" s="13" customFormat="1">
      <c r="A322" s="13"/>
      <c r="B322" s="227"/>
      <c r="C322" s="228"/>
      <c r="D322" s="229" t="s">
        <v>165</v>
      </c>
      <c r="E322" s="230" t="s">
        <v>19</v>
      </c>
      <c r="F322" s="231" t="s">
        <v>435</v>
      </c>
      <c r="G322" s="228"/>
      <c r="H322" s="232">
        <v>42.119999999999997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165</v>
      </c>
      <c r="AU322" s="238" t="s">
        <v>153</v>
      </c>
      <c r="AV322" s="13" t="s">
        <v>81</v>
      </c>
      <c r="AW322" s="13" t="s">
        <v>33</v>
      </c>
      <c r="AX322" s="13" t="s">
        <v>72</v>
      </c>
      <c r="AY322" s="238" t="s">
        <v>152</v>
      </c>
    </row>
    <row r="323" s="14" customFormat="1">
      <c r="A323" s="14"/>
      <c r="B323" s="239"/>
      <c r="C323" s="240"/>
      <c r="D323" s="229" t="s">
        <v>165</v>
      </c>
      <c r="E323" s="241" t="s">
        <v>19</v>
      </c>
      <c r="F323" s="242" t="s">
        <v>167</v>
      </c>
      <c r="G323" s="240"/>
      <c r="H323" s="243">
        <v>183.94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165</v>
      </c>
      <c r="AU323" s="249" t="s">
        <v>153</v>
      </c>
      <c r="AV323" s="14" t="s">
        <v>153</v>
      </c>
      <c r="AW323" s="14" t="s">
        <v>33</v>
      </c>
      <c r="AX323" s="14" t="s">
        <v>72</v>
      </c>
      <c r="AY323" s="249" t="s">
        <v>152</v>
      </c>
    </row>
    <row r="324" s="16" customFormat="1">
      <c r="A324" s="16"/>
      <c r="B324" s="260"/>
      <c r="C324" s="261"/>
      <c r="D324" s="229" t="s">
        <v>165</v>
      </c>
      <c r="E324" s="262" t="s">
        <v>19</v>
      </c>
      <c r="F324" s="263" t="s">
        <v>189</v>
      </c>
      <c r="G324" s="261"/>
      <c r="H324" s="264">
        <v>367.88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70" t="s">
        <v>165</v>
      </c>
      <c r="AU324" s="270" t="s">
        <v>153</v>
      </c>
      <c r="AV324" s="16" t="s">
        <v>159</v>
      </c>
      <c r="AW324" s="16" t="s">
        <v>33</v>
      </c>
      <c r="AX324" s="16" t="s">
        <v>79</v>
      </c>
      <c r="AY324" s="270" t="s">
        <v>152</v>
      </c>
    </row>
    <row r="325" s="2" customFormat="1" ht="16.5" customHeight="1">
      <c r="A325" s="40"/>
      <c r="B325" s="41"/>
      <c r="C325" s="271" t="s">
        <v>437</v>
      </c>
      <c r="D325" s="271" t="s">
        <v>261</v>
      </c>
      <c r="E325" s="272" t="s">
        <v>438</v>
      </c>
      <c r="F325" s="273" t="s">
        <v>439</v>
      </c>
      <c r="G325" s="274" t="s">
        <v>235</v>
      </c>
      <c r="H325" s="275">
        <v>386.274</v>
      </c>
      <c r="I325" s="276"/>
      <c r="J325" s="277">
        <f>ROUND(I325*H325,2)</f>
        <v>0</v>
      </c>
      <c r="K325" s="273" t="s">
        <v>163</v>
      </c>
      <c r="L325" s="278"/>
      <c r="M325" s="279" t="s">
        <v>19</v>
      </c>
      <c r="N325" s="280" t="s">
        <v>43</v>
      </c>
      <c r="O325" s="86"/>
      <c r="P325" s="223">
        <f>O325*H325</f>
        <v>0</v>
      </c>
      <c r="Q325" s="223">
        <v>4.0000000000000003E-05</v>
      </c>
      <c r="R325" s="223">
        <f>Q325*H325</f>
        <v>0.015450960000000001</v>
      </c>
      <c r="S325" s="223">
        <v>0</v>
      </c>
      <c r="T325" s="224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5" t="s">
        <v>208</v>
      </c>
      <c r="AT325" s="225" t="s">
        <v>261</v>
      </c>
      <c r="AU325" s="225" t="s">
        <v>153</v>
      </c>
      <c r="AY325" s="19" t="s">
        <v>152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9" t="s">
        <v>79</v>
      </c>
      <c r="BK325" s="226">
        <f>ROUND(I325*H325,2)</f>
        <v>0</v>
      </c>
      <c r="BL325" s="19" t="s">
        <v>159</v>
      </c>
      <c r="BM325" s="225" t="s">
        <v>440</v>
      </c>
    </row>
    <row r="326" s="13" customFormat="1">
      <c r="A326" s="13"/>
      <c r="B326" s="227"/>
      <c r="C326" s="228"/>
      <c r="D326" s="229" t="s">
        <v>165</v>
      </c>
      <c r="E326" s="228"/>
      <c r="F326" s="231" t="s">
        <v>441</v>
      </c>
      <c r="G326" s="228"/>
      <c r="H326" s="232">
        <v>386.274</v>
      </c>
      <c r="I326" s="233"/>
      <c r="J326" s="228"/>
      <c r="K326" s="228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165</v>
      </c>
      <c r="AU326" s="238" t="s">
        <v>153</v>
      </c>
      <c r="AV326" s="13" t="s">
        <v>81</v>
      </c>
      <c r="AW326" s="13" t="s">
        <v>4</v>
      </c>
      <c r="AX326" s="13" t="s">
        <v>79</v>
      </c>
      <c r="AY326" s="238" t="s">
        <v>152</v>
      </c>
    </row>
    <row r="327" s="2" customFormat="1" ht="16.5" customHeight="1">
      <c r="A327" s="40"/>
      <c r="B327" s="41"/>
      <c r="C327" s="214" t="s">
        <v>442</v>
      </c>
      <c r="D327" s="214" t="s">
        <v>155</v>
      </c>
      <c r="E327" s="215" t="s">
        <v>443</v>
      </c>
      <c r="F327" s="216" t="s">
        <v>444</v>
      </c>
      <c r="G327" s="217" t="s">
        <v>235</v>
      </c>
      <c r="H327" s="218">
        <v>96</v>
      </c>
      <c r="I327" s="219"/>
      <c r="J327" s="220">
        <f>ROUND(I327*H327,2)</f>
        <v>0</v>
      </c>
      <c r="K327" s="216" t="s">
        <v>163</v>
      </c>
      <c r="L327" s="46"/>
      <c r="M327" s="221" t="s">
        <v>19</v>
      </c>
      <c r="N327" s="222" t="s">
        <v>43</v>
      </c>
      <c r="O327" s="86"/>
      <c r="P327" s="223">
        <f>O327*H327</f>
        <v>0</v>
      </c>
      <c r="Q327" s="223">
        <v>3.0000000000000001E-05</v>
      </c>
      <c r="R327" s="223">
        <f>Q327*H327</f>
        <v>0.0028800000000000002</v>
      </c>
      <c r="S327" s="223">
        <v>0</v>
      </c>
      <c r="T327" s="224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5" t="s">
        <v>159</v>
      </c>
      <c r="AT327" s="225" t="s">
        <v>155</v>
      </c>
      <c r="AU327" s="225" t="s">
        <v>153</v>
      </c>
      <c r="AY327" s="19" t="s">
        <v>152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9" t="s">
        <v>79</v>
      </c>
      <c r="BK327" s="226">
        <f>ROUND(I327*H327,2)</f>
        <v>0</v>
      </c>
      <c r="BL327" s="19" t="s">
        <v>159</v>
      </c>
      <c r="BM327" s="225" t="s">
        <v>445</v>
      </c>
    </row>
    <row r="328" s="13" customFormat="1">
      <c r="A328" s="13"/>
      <c r="B328" s="227"/>
      <c r="C328" s="228"/>
      <c r="D328" s="229" t="s">
        <v>165</v>
      </c>
      <c r="E328" s="230" t="s">
        <v>19</v>
      </c>
      <c r="F328" s="231" t="s">
        <v>446</v>
      </c>
      <c r="G328" s="228"/>
      <c r="H328" s="232">
        <v>96</v>
      </c>
      <c r="I328" s="233"/>
      <c r="J328" s="228"/>
      <c r="K328" s="228"/>
      <c r="L328" s="234"/>
      <c r="M328" s="235"/>
      <c r="N328" s="236"/>
      <c r="O328" s="236"/>
      <c r="P328" s="236"/>
      <c r="Q328" s="236"/>
      <c r="R328" s="236"/>
      <c r="S328" s="236"/>
      <c r="T328" s="23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8" t="s">
        <v>165</v>
      </c>
      <c r="AU328" s="238" t="s">
        <v>153</v>
      </c>
      <c r="AV328" s="13" t="s">
        <v>81</v>
      </c>
      <c r="AW328" s="13" t="s">
        <v>33</v>
      </c>
      <c r="AX328" s="13" t="s">
        <v>72</v>
      </c>
      <c r="AY328" s="238" t="s">
        <v>152</v>
      </c>
    </row>
    <row r="329" s="14" customFormat="1">
      <c r="A329" s="14"/>
      <c r="B329" s="239"/>
      <c r="C329" s="240"/>
      <c r="D329" s="229" t="s">
        <v>165</v>
      </c>
      <c r="E329" s="241" t="s">
        <v>19</v>
      </c>
      <c r="F329" s="242" t="s">
        <v>167</v>
      </c>
      <c r="G329" s="240"/>
      <c r="H329" s="243">
        <v>96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9" t="s">
        <v>165</v>
      </c>
      <c r="AU329" s="249" t="s">
        <v>153</v>
      </c>
      <c r="AV329" s="14" t="s">
        <v>153</v>
      </c>
      <c r="AW329" s="14" t="s">
        <v>33</v>
      </c>
      <c r="AX329" s="14" t="s">
        <v>79</v>
      </c>
      <c r="AY329" s="249" t="s">
        <v>152</v>
      </c>
    </row>
    <row r="330" s="2" customFormat="1" ht="16.5" customHeight="1">
      <c r="A330" s="40"/>
      <c r="B330" s="41"/>
      <c r="C330" s="271" t="s">
        <v>447</v>
      </c>
      <c r="D330" s="271" t="s">
        <v>261</v>
      </c>
      <c r="E330" s="272" t="s">
        <v>448</v>
      </c>
      <c r="F330" s="273" t="s">
        <v>449</v>
      </c>
      <c r="G330" s="274" t="s">
        <v>235</v>
      </c>
      <c r="H330" s="275">
        <v>100.8</v>
      </c>
      <c r="I330" s="276"/>
      <c r="J330" s="277">
        <f>ROUND(I330*H330,2)</f>
        <v>0</v>
      </c>
      <c r="K330" s="273" t="s">
        <v>163</v>
      </c>
      <c r="L330" s="278"/>
      <c r="M330" s="279" t="s">
        <v>19</v>
      </c>
      <c r="N330" s="280" t="s">
        <v>43</v>
      </c>
      <c r="O330" s="86"/>
      <c r="P330" s="223">
        <f>O330*H330</f>
        <v>0</v>
      </c>
      <c r="Q330" s="223">
        <v>0.00029999999999999997</v>
      </c>
      <c r="R330" s="223">
        <f>Q330*H330</f>
        <v>0.030239999999999996</v>
      </c>
      <c r="S330" s="223">
        <v>0</v>
      </c>
      <c r="T330" s="224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5" t="s">
        <v>208</v>
      </c>
      <c r="AT330" s="225" t="s">
        <v>261</v>
      </c>
      <c r="AU330" s="225" t="s">
        <v>153</v>
      </c>
      <c r="AY330" s="19" t="s">
        <v>152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9" t="s">
        <v>79</v>
      </c>
      <c r="BK330" s="226">
        <f>ROUND(I330*H330,2)</f>
        <v>0</v>
      </c>
      <c r="BL330" s="19" t="s">
        <v>159</v>
      </c>
      <c r="BM330" s="225" t="s">
        <v>450</v>
      </c>
    </row>
    <row r="331" s="13" customFormat="1">
      <c r="A331" s="13"/>
      <c r="B331" s="227"/>
      <c r="C331" s="228"/>
      <c r="D331" s="229" t="s">
        <v>165</v>
      </c>
      <c r="E331" s="228"/>
      <c r="F331" s="231" t="s">
        <v>451</v>
      </c>
      <c r="G331" s="228"/>
      <c r="H331" s="232">
        <v>100.8</v>
      </c>
      <c r="I331" s="233"/>
      <c r="J331" s="228"/>
      <c r="K331" s="228"/>
      <c r="L331" s="234"/>
      <c r="M331" s="235"/>
      <c r="N331" s="236"/>
      <c r="O331" s="236"/>
      <c r="P331" s="236"/>
      <c r="Q331" s="236"/>
      <c r="R331" s="236"/>
      <c r="S331" s="236"/>
      <c r="T331" s="23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8" t="s">
        <v>165</v>
      </c>
      <c r="AU331" s="238" t="s">
        <v>153</v>
      </c>
      <c r="AV331" s="13" t="s">
        <v>81</v>
      </c>
      <c r="AW331" s="13" t="s">
        <v>4</v>
      </c>
      <c r="AX331" s="13" t="s">
        <v>79</v>
      </c>
      <c r="AY331" s="238" t="s">
        <v>152</v>
      </c>
    </row>
    <row r="332" s="2" customFormat="1" ht="16.5" customHeight="1">
      <c r="A332" s="40"/>
      <c r="B332" s="41"/>
      <c r="C332" s="214" t="s">
        <v>452</v>
      </c>
      <c r="D332" s="214" t="s">
        <v>155</v>
      </c>
      <c r="E332" s="215" t="s">
        <v>453</v>
      </c>
      <c r="F332" s="216" t="s">
        <v>454</v>
      </c>
      <c r="G332" s="217" t="s">
        <v>235</v>
      </c>
      <c r="H332" s="218">
        <v>315.52999999999997</v>
      </c>
      <c r="I332" s="219"/>
      <c r="J332" s="220">
        <f>ROUND(I332*H332,2)</f>
        <v>0</v>
      </c>
      <c r="K332" s="216" t="s">
        <v>163</v>
      </c>
      <c r="L332" s="46"/>
      <c r="M332" s="221" t="s">
        <v>19</v>
      </c>
      <c r="N332" s="222" t="s">
        <v>43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159</v>
      </c>
      <c r="AT332" s="225" t="s">
        <v>155</v>
      </c>
      <c r="AU332" s="225" t="s">
        <v>153</v>
      </c>
      <c r="AY332" s="19" t="s">
        <v>152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159</v>
      </c>
      <c r="BM332" s="225" t="s">
        <v>455</v>
      </c>
    </row>
    <row r="333" s="13" customFormat="1">
      <c r="A333" s="13"/>
      <c r="B333" s="227"/>
      <c r="C333" s="228"/>
      <c r="D333" s="229" t="s">
        <v>165</v>
      </c>
      <c r="E333" s="230" t="s">
        <v>19</v>
      </c>
      <c r="F333" s="231" t="s">
        <v>456</v>
      </c>
      <c r="G333" s="228"/>
      <c r="H333" s="232">
        <v>67.650000000000006</v>
      </c>
      <c r="I333" s="233"/>
      <c r="J333" s="228"/>
      <c r="K333" s="228"/>
      <c r="L333" s="234"/>
      <c r="M333" s="235"/>
      <c r="N333" s="236"/>
      <c r="O333" s="236"/>
      <c r="P333" s="236"/>
      <c r="Q333" s="236"/>
      <c r="R333" s="236"/>
      <c r="S333" s="236"/>
      <c r="T333" s="23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8" t="s">
        <v>165</v>
      </c>
      <c r="AU333" s="238" t="s">
        <v>153</v>
      </c>
      <c r="AV333" s="13" t="s">
        <v>81</v>
      </c>
      <c r="AW333" s="13" t="s">
        <v>33</v>
      </c>
      <c r="AX333" s="13" t="s">
        <v>72</v>
      </c>
      <c r="AY333" s="238" t="s">
        <v>152</v>
      </c>
    </row>
    <row r="334" s="13" customFormat="1">
      <c r="A334" s="13"/>
      <c r="B334" s="227"/>
      <c r="C334" s="228"/>
      <c r="D334" s="229" t="s">
        <v>165</v>
      </c>
      <c r="E334" s="230" t="s">
        <v>19</v>
      </c>
      <c r="F334" s="231" t="s">
        <v>457</v>
      </c>
      <c r="G334" s="228"/>
      <c r="H334" s="232">
        <v>58.469999999999999</v>
      </c>
      <c r="I334" s="233"/>
      <c r="J334" s="228"/>
      <c r="K334" s="228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165</v>
      </c>
      <c r="AU334" s="238" t="s">
        <v>153</v>
      </c>
      <c r="AV334" s="13" t="s">
        <v>81</v>
      </c>
      <c r="AW334" s="13" t="s">
        <v>33</v>
      </c>
      <c r="AX334" s="13" t="s">
        <v>72</v>
      </c>
      <c r="AY334" s="238" t="s">
        <v>152</v>
      </c>
    </row>
    <row r="335" s="14" customFormat="1">
      <c r="A335" s="14"/>
      <c r="B335" s="239"/>
      <c r="C335" s="240"/>
      <c r="D335" s="229" t="s">
        <v>165</v>
      </c>
      <c r="E335" s="241" t="s">
        <v>19</v>
      </c>
      <c r="F335" s="242" t="s">
        <v>167</v>
      </c>
      <c r="G335" s="240"/>
      <c r="H335" s="243">
        <v>126.12000000000001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9" t="s">
        <v>165</v>
      </c>
      <c r="AU335" s="249" t="s">
        <v>153</v>
      </c>
      <c r="AV335" s="14" t="s">
        <v>153</v>
      </c>
      <c r="AW335" s="14" t="s">
        <v>33</v>
      </c>
      <c r="AX335" s="14" t="s">
        <v>72</v>
      </c>
      <c r="AY335" s="249" t="s">
        <v>152</v>
      </c>
    </row>
    <row r="336" s="13" customFormat="1">
      <c r="A336" s="13"/>
      <c r="B336" s="227"/>
      <c r="C336" s="228"/>
      <c r="D336" s="229" t="s">
        <v>165</v>
      </c>
      <c r="E336" s="230" t="s">
        <v>19</v>
      </c>
      <c r="F336" s="231" t="s">
        <v>458</v>
      </c>
      <c r="G336" s="228"/>
      <c r="H336" s="232">
        <v>92.159999999999997</v>
      </c>
      <c r="I336" s="233"/>
      <c r="J336" s="228"/>
      <c r="K336" s="228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165</v>
      </c>
      <c r="AU336" s="238" t="s">
        <v>153</v>
      </c>
      <c r="AV336" s="13" t="s">
        <v>81</v>
      </c>
      <c r="AW336" s="13" t="s">
        <v>33</v>
      </c>
      <c r="AX336" s="13" t="s">
        <v>72</v>
      </c>
      <c r="AY336" s="238" t="s">
        <v>152</v>
      </c>
    </row>
    <row r="337" s="13" customFormat="1">
      <c r="A337" s="13"/>
      <c r="B337" s="227"/>
      <c r="C337" s="228"/>
      <c r="D337" s="229" t="s">
        <v>165</v>
      </c>
      <c r="E337" s="230" t="s">
        <v>19</v>
      </c>
      <c r="F337" s="231" t="s">
        <v>459</v>
      </c>
      <c r="G337" s="228"/>
      <c r="H337" s="232">
        <v>32.799999999999997</v>
      </c>
      <c r="I337" s="233"/>
      <c r="J337" s="228"/>
      <c r="K337" s="228"/>
      <c r="L337" s="234"/>
      <c r="M337" s="235"/>
      <c r="N337" s="236"/>
      <c r="O337" s="236"/>
      <c r="P337" s="236"/>
      <c r="Q337" s="236"/>
      <c r="R337" s="236"/>
      <c r="S337" s="236"/>
      <c r="T337" s="23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8" t="s">
        <v>165</v>
      </c>
      <c r="AU337" s="238" t="s">
        <v>153</v>
      </c>
      <c r="AV337" s="13" t="s">
        <v>81</v>
      </c>
      <c r="AW337" s="13" t="s">
        <v>33</v>
      </c>
      <c r="AX337" s="13" t="s">
        <v>72</v>
      </c>
      <c r="AY337" s="238" t="s">
        <v>152</v>
      </c>
    </row>
    <row r="338" s="13" customFormat="1">
      <c r="A338" s="13"/>
      <c r="B338" s="227"/>
      <c r="C338" s="228"/>
      <c r="D338" s="229" t="s">
        <v>165</v>
      </c>
      <c r="E338" s="230" t="s">
        <v>19</v>
      </c>
      <c r="F338" s="231" t="s">
        <v>460</v>
      </c>
      <c r="G338" s="228"/>
      <c r="H338" s="232">
        <v>38.950000000000003</v>
      </c>
      <c r="I338" s="233"/>
      <c r="J338" s="228"/>
      <c r="K338" s="228"/>
      <c r="L338" s="234"/>
      <c r="M338" s="235"/>
      <c r="N338" s="236"/>
      <c r="O338" s="236"/>
      <c r="P338" s="236"/>
      <c r="Q338" s="236"/>
      <c r="R338" s="236"/>
      <c r="S338" s="236"/>
      <c r="T338" s="23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8" t="s">
        <v>165</v>
      </c>
      <c r="AU338" s="238" t="s">
        <v>153</v>
      </c>
      <c r="AV338" s="13" t="s">
        <v>81</v>
      </c>
      <c r="AW338" s="13" t="s">
        <v>33</v>
      </c>
      <c r="AX338" s="13" t="s">
        <v>72</v>
      </c>
      <c r="AY338" s="238" t="s">
        <v>152</v>
      </c>
    </row>
    <row r="339" s="13" customFormat="1">
      <c r="A339" s="13"/>
      <c r="B339" s="227"/>
      <c r="C339" s="228"/>
      <c r="D339" s="229" t="s">
        <v>165</v>
      </c>
      <c r="E339" s="230" t="s">
        <v>19</v>
      </c>
      <c r="F339" s="231" t="s">
        <v>461</v>
      </c>
      <c r="G339" s="228"/>
      <c r="H339" s="232">
        <v>25.5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165</v>
      </c>
      <c r="AU339" s="238" t="s">
        <v>153</v>
      </c>
      <c r="AV339" s="13" t="s">
        <v>81</v>
      </c>
      <c r="AW339" s="13" t="s">
        <v>33</v>
      </c>
      <c r="AX339" s="13" t="s">
        <v>72</v>
      </c>
      <c r="AY339" s="238" t="s">
        <v>152</v>
      </c>
    </row>
    <row r="340" s="14" customFormat="1">
      <c r="A340" s="14"/>
      <c r="B340" s="239"/>
      <c r="C340" s="240"/>
      <c r="D340" s="229" t="s">
        <v>165</v>
      </c>
      <c r="E340" s="241" t="s">
        <v>19</v>
      </c>
      <c r="F340" s="242" t="s">
        <v>167</v>
      </c>
      <c r="G340" s="240"/>
      <c r="H340" s="243">
        <v>189.41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165</v>
      </c>
      <c r="AU340" s="249" t="s">
        <v>153</v>
      </c>
      <c r="AV340" s="14" t="s">
        <v>153</v>
      </c>
      <c r="AW340" s="14" t="s">
        <v>33</v>
      </c>
      <c r="AX340" s="14" t="s">
        <v>72</v>
      </c>
      <c r="AY340" s="249" t="s">
        <v>152</v>
      </c>
    </row>
    <row r="341" s="16" customFormat="1">
      <c r="A341" s="16"/>
      <c r="B341" s="260"/>
      <c r="C341" s="261"/>
      <c r="D341" s="229" t="s">
        <v>165</v>
      </c>
      <c r="E341" s="262" t="s">
        <v>19</v>
      </c>
      <c r="F341" s="263" t="s">
        <v>189</v>
      </c>
      <c r="G341" s="261"/>
      <c r="H341" s="264">
        <v>315.52999999999997</v>
      </c>
      <c r="I341" s="265"/>
      <c r="J341" s="261"/>
      <c r="K341" s="261"/>
      <c r="L341" s="266"/>
      <c r="M341" s="267"/>
      <c r="N341" s="268"/>
      <c r="O341" s="268"/>
      <c r="P341" s="268"/>
      <c r="Q341" s="268"/>
      <c r="R341" s="268"/>
      <c r="S341" s="268"/>
      <c r="T341" s="269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70" t="s">
        <v>165</v>
      </c>
      <c r="AU341" s="270" t="s">
        <v>153</v>
      </c>
      <c r="AV341" s="16" t="s">
        <v>159</v>
      </c>
      <c r="AW341" s="16" t="s">
        <v>33</v>
      </c>
      <c r="AX341" s="16" t="s">
        <v>79</v>
      </c>
      <c r="AY341" s="270" t="s">
        <v>152</v>
      </c>
    </row>
    <row r="342" s="2" customFormat="1" ht="16.5" customHeight="1">
      <c r="A342" s="40"/>
      <c r="B342" s="41"/>
      <c r="C342" s="271" t="s">
        <v>462</v>
      </c>
      <c r="D342" s="271" t="s">
        <v>261</v>
      </c>
      <c r="E342" s="272" t="s">
        <v>463</v>
      </c>
      <c r="F342" s="273" t="s">
        <v>464</v>
      </c>
      <c r="G342" s="274" t="s">
        <v>235</v>
      </c>
      <c r="H342" s="275">
        <v>132.42599999999999</v>
      </c>
      <c r="I342" s="276"/>
      <c r="J342" s="277">
        <f>ROUND(I342*H342,2)</f>
        <v>0</v>
      </c>
      <c r="K342" s="273" t="s">
        <v>163</v>
      </c>
      <c r="L342" s="278"/>
      <c r="M342" s="279" t="s">
        <v>19</v>
      </c>
      <c r="N342" s="280" t="s">
        <v>43</v>
      </c>
      <c r="O342" s="86"/>
      <c r="P342" s="223">
        <f>O342*H342</f>
        <v>0</v>
      </c>
      <c r="Q342" s="223">
        <v>0.00029999999999999997</v>
      </c>
      <c r="R342" s="223">
        <f>Q342*H342</f>
        <v>0.039727799999999994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208</v>
      </c>
      <c r="AT342" s="225" t="s">
        <v>261</v>
      </c>
      <c r="AU342" s="225" t="s">
        <v>153</v>
      </c>
      <c r="AY342" s="19" t="s">
        <v>152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159</v>
      </c>
      <c r="BM342" s="225" t="s">
        <v>465</v>
      </c>
    </row>
    <row r="343" s="13" customFormat="1">
      <c r="A343" s="13"/>
      <c r="B343" s="227"/>
      <c r="C343" s="228"/>
      <c r="D343" s="229" t="s">
        <v>165</v>
      </c>
      <c r="E343" s="228"/>
      <c r="F343" s="231" t="s">
        <v>466</v>
      </c>
      <c r="G343" s="228"/>
      <c r="H343" s="232">
        <v>132.42599999999999</v>
      </c>
      <c r="I343" s="233"/>
      <c r="J343" s="228"/>
      <c r="K343" s="228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165</v>
      </c>
      <c r="AU343" s="238" t="s">
        <v>153</v>
      </c>
      <c r="AV343" s="13" t="s">
        <v>81</v>
      </c>
      <c r="AW343" s="13" t="s">
        <v>4</v>
      </c>
      <c r="AX343" s="13" t="s">
        <v>79</v>
      </c>
      <c r="AY343" s="238" t="s">
        <v>152</v>
      </c>
    </row>
    <row r="344" s="2" customFormat="1" ht="16.5" customHeight="1">
      <c r="A344" s="40"/>
      <c r="B344" s="41"/>
      <c r="C344" s="271" t="s">
        <v>467</v>
      </c>
      <c r="D344" s="271" t="s">
        <v>261</v>
      </c>
      <c r="E344" s="272" t="s">
        <v>468</v>
      </c>
      <c r="F344" s="273" t="s">
        <v>469</v>
      </c>
      <c r="G344" s="274" t="s">
        <v>235</v>
      </c>
      <c r="H344" s="275">
        <v>96.768000000000001</v>
      </c>
      <c r="I344" s="276"/>
      <c r="J344" s="277">
        <f>ROUND(I344*H344,2)</f>
        <v>0</v>
      </c>
      <c r="K344" s="273" t="s">
        <v>163</v>
      </c>
      <c r="L344" s="278"/>
      <c r="M344" s="279" t="s">
        <v>19</v>
      </c>
      <c r="N344" s="280" t="s">
        <v>43</v>
      </c>
      <c r="O344" s="86"/>
      <c r="P344" s="223">
        <f>O344*H344</f>
        <v>0</v>
      </c>
      <c r="Q344" s="223">
        <v>3.0000000000000001E-05</v>
      </c>
      <c r="R344" s="223">
        <f>Q344*H344</f>
        <v>0.00290304</v>
      </c>
      <c r="S344" s="223">
        <v>0</v>
      </c>
      <c r="T344" s="224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5" t="s">
        <v>208</v>
      </c>
      <c r="AT344" s="225" t="s">
        <v>261</v>
      </c>
      <c r="AU344" s="225" t="s">
        <v>153</v>
      </c>
      <c r="AY344" s="19" t="s">
        <v>152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9" t="s">
        <v>79</v>
      </c>
      <c r="BK344" s="226">
        <f>ROUND(I344*H344,2)</f>
        <v>0</v>
      </c>
      <c r="BL344" s="19" t="s">
        <v>159</v>
      </c>
      <c r="BM344" s="225" t="s">
        <v>470</v>
      </c>
    </row>
    <row r="345" s="13" customFormat="1">
      <c r="A345" s="13"/>
      <c r="B345" s="227"/>
      <c r="C345" s="228"/>
      <c r="D345" s="229" t="s">
        <v>165</v>
      </c>
      <c r="E345" s="228"/>
      <c r="F345" s="231" t="s">
        <v>471</v>
      </c>
      <c r="G345" s="228"/>
      <c r="H345" s="232">
        <v>96.768000000000001</v>
      </c>
      <c r="I345" s="233"/>
      <c r="J345" s="228"/>
      <c r="K345" s="228"/>
      <c r="L345" s="234"/>
      <c r="M345" s="235"/>
      <c r="N345" s="236"/>
      <c r="O345" s="236"/>
      <c r="P345" s="236"/>
      <c r="Q345" s="236"/>
      <c r="R345" s="236"/>
      <c r="S345" s="236"/>
      <c r="T345" s="23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8" t="s">
        <v>165</v>
      </c>
      <c r="AU345" s="238" t="s">
        <v>153</v>
      </c>
      <c r="AV345" s="13" t="s">
        <v>81</v>
      </c>
      <c r="AW345" s="13" t="s">
        <v>4</v>
      </c>
      <c r="AX345" s="13" t="s">
        <v>79</v>
      </c>
      <c r="AY345" s="238" t="s">
        <v>152</v>
      </c>
    </row>
    <row r="346" s="2" customFormat="1" ht="16.5" customHeight="1">
      <c r="A346" s="40"/>
      <c r="B346" s="41"/>
      <c r="C346" s="271" t="s">
        <v>472</v>
      </c>
      <c r="D346" s="271" t="s">
        <v>261</v>
      </c>
      <c r="E346" s="272" t="s">
        <v>473</v>
      </c>
      <c r="F346" s="273" t="s">
        <v>474</v>
      </c>
      <c r="G346" s="274" t="s">
        <v>235</v>
      </c>
      <c r="H346" s="275">
        <v>34.439999999999998</v>
      </c>
      <c r="I346" s="276"/>
      <c r="J346" s="277">
        <f>ROUND(I346*H346,2)</f>
        <v>0</v>
      </c>
      <c r="K346" s="273" t="s">
        <v>163</v>
      </c>
      <c r="L346" s="278"/>
      <c r="M346" s="279" t="s">
        <v>19</v>
      </c>
      <c r="N346" s="280" t="s">
        <v>43</v>
      </c>
      <c r="O346" s="86"/>
      <c r="P346" s="223">
        <f>O346*H346</f>
        <v>0</v>
      </c>
      <c r="Q346" s="223">
        <v>0.00010000000000000001</v>
      </c>
      <c r="R346" s="223">
        <f>Q346*H346</f>
        <v>0.003444</v>
      </c>
      <c r="S346" s="223">
        <v>0</v>
      </c>
      <c r="T346" s="224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5" t="s">
        <v>208</v>
      </c>
      <c r="AT346" s="225" t="s">
        <v>261</v>
      </c>
      <c r="AU346" s="225" t="s">
        <v>153</v>
      </c>
      <c r="AY346" s="19" t="s">
        <v>152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9" t="s">
        <v>79</v>
      </c>
      <c r="BK346" s="226">
        <f>ROUND(I346*H346,2)</f>
        <v>0</v>
      </c>
      <c r="BL346" s="19" t="s">
        <v>159</v>
      </c>
      <c r="BM346" s="225" t="s">
        <v>475</v>
      </c>
    </row>
    <row r="347" s="13" customFormat="1">
      <c r="A347" s="13"/>
      <c r="B347" s="227"/>
      <c r="C347" s="228"/>
      <c r="D347" s="229" t="s">
        <v>165</v>
      </c>
      <c r="E347" s="228"/>
      <c r="F347" s="231" t="s">
        <v>476</v>
      </c>
      <c r="G347" s="228"/>
      <c r="H347" s="232">
        <v>34.439999999999998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165</v>
      </c>
      <c r="AU347" s="238" t="s">
        <v>153</v>
      </c>
      <c r="AV347" s="13" t="s">
        <v>81</v>
      </c>
      <c r="AW347" s="13" t="s">
        <v>4</v>
      </c>
      <c r="AX347" s="13" t="s">
        <v>79</v>
      </c>
      <c r="AY347" s="238" t="s">
        <v>152</v>
      </c>
    </row>
    <row r="348" s="2" customFormat="1" ht="16.5" customHeight="1">
      <c r="A348" s="40"/>
      <c r="B348" s="41"/>
      <c r="C348" s="271" t="s">
        <v>477</v>
      </c>
      <c r="D348" s="271" t="s">
        <v>261</v>
      </c>
      <c r="E348" s="272" t="s">
        <v>478</v>
      </c>
      <c r="F348" s="273" t="s">
        <v>479</v>
      </c>
      <c r="G348" s="274" t="s">
        <v>235</v>
      </c>
      <c r="H348" s="275">
        <v>40.898000000000003</v>
      </c>
      <c r="I348" s="276"/>
      <c r="J348" s="277">
        <f>ROUND(I348*H348,2)</f>
        <v>0</v>
      </c>
      <c r="K348" s="273" t="s">
        <v>163</v>
      </c>
      <c r="L348" s="278"/>
      <c r="M348" s="279" t="s">
        <v>19</v>
      </c>
      <c r="N348" s="280" t="s">
        <v>43</v>
      </c>
      <c r="O348" s="86"/>
      <c r="P348" s="223">
        <f>O348*H348</f>
        <v>0</v>
      </c>
      <c r="Q348" s="223">
        <v>0.00020000000000000001</v>
      </c>
      <c r="R348" s="223">
        <f>Q348*H348</f>
        <v>0.0081796000000000004</v>
      </c>
      <c r="S348" s="223">
        <v>0</v>
      </c>
      <c r="T348" s="224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25" t="s">
        <v>208</v>
      </c>
      <c r="AT348" s="225" t="s">
        <v>261</v>
      </c>
      <c r="AU348" s="225" t="s">
        <v>153</v>
      </c>
      <c r="AY348" s="19" t="s">
        <v>152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9" t="s">
        <v>79</v>
      </c>
      <c r="BK348" s="226">
        <f>ROUND(I348*H348,2)</f>
        <v>0</v>
      </c>
      <c r="BL348" s="19" t="s">
        <v>159</v>
      </c>
      <c r="BM348" s="225" t="s">
        <v>480</v>
      </c>
    </row>
    <row r="349" s="13" customFormat="1">
      <c r="A349" s="13"/>
      <c r="B349" s="227"/>
      <c r="C349" s="228"/>
      <c r="D349" s="229" t="s">
        <v>165</v>
      </c>
      <c r="E349" s="228"/>
      <c r="F349" s="231" t="s">
        <v>481</v>
      </c>
      <c r="G349" s="228"/>
      <c r="H349" s="232">
        <v>40.898000000000003</v>
      </c>
      <c r="I349" s="233"/>
      <c r="J349" s="228"/>
      <c r="K349" s="228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165</v>
      </c>
      <c r="AU349" s="238" t="s">
        <v>153</v>
      </c>
      <c r="AV349" s="13" t="s">
        <v>81</v>
      </c>
      <c r="AW349" s="13" t="s">
        <v>4</v>
      </c>
      <c r="AX349" s="13" t="s">
        <v>79</v>
      </c>
      <c r="AY349" s="238" t="s">
        <v>152</v>
      </c>
    </row>
    <row r="350" s="2" customFormat="1" ht="16.5" customHeight="1">
      <c r="A350" s="40"/>
      <c r="B350" s="41"/>
      <c r="C350" s="271" t="s">
        <v>482</v>
      </c>
      <c r="D350" s="271" t="s">
        <v>261</v>
      </c>
      <c r="E350" s="272" t="s">
        <v>483</v>
      </c>
      <c r="F350" s="273" t="s">
        <v>484</v>
      </c>
      <c r="G350" s="274" t="s">
        <v>235</v>
      </c>
      <c r="H350" s="275">
        <v>26.774999999999999</v>
      </c>
      <c r="I350" s="276"/>
      <c r="J350" s="277">
        <f>ROUND(I350*H350,2)</f>
        <v>0</v>
      </c>
      <c r="K350" s="273" t="s">
        <v>163</v>
      </c>
      <c r="L350" s="278"/>
      <c r="M350" s="279" t="s">
        <v>19</v>
      </c>
      <c r="N350" s="280" t="s">
        <v>43</v>
      </c>
      <c r="O350" s="86"/>
      <c r="P350" s="223">
        <f>O350*H350</f>
        <v>0</v>
      </c>
      <c r="Q350" s="223">
        <v>0.00050000000000000001</v>
      </c>
      <c r="R350" s="223">
        <f>Q350*H350</f>
        <v>0.0133875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208</v>
      </c>
      <c r="AT350" s="225" t="s">
        <v>261</v>
      </c>
      <c r="AU350" s="225" t="s">
        <v>153</v>
      </c>
      <c r="AY350" s="19" t="s">
        <v>152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159</v>
      </c>
      <c r="BM350" s="225" t="s">
        <v>485</v>
      </c>
    </row>
    <row r="351" s="13" customFormat="1">
      <c r="A351" s="13"/>
      <c r="B351" s="227"/>
      <c r="C351" s="228"/>
      <c r="D351" s="229" t="s">
        <v>165</v>
      </c>
      <c r="E351" s="228"/>
      <c r="F351" s="231" t="s">
        <v>486</v>
      </c>
      <c r="G351" s="228"/>
      <c r="H351" s="232">
        <v>26.774999999999999</v>
      </c>
      <c r="I351" s="233"/>
      <c r="J351" s="228"/>
      <c r="K351" s="228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165</v>
      </c>
      <c r="AU351" s="238" t="s">
        <v>153</v>
      </c>
      <c r="AV351" s="13" t="s">
        <v>81</v>
      </c>
      <c r="AW351" s="13" t="s">
        <v>4</v>
      </c>
      <c r="AX351" s="13" t="s">
        <v>79</v>
      </c>
      <c r="AY351" s="238" t="s">
        <v>152</v>
      </c>
    </row>
    <row r="352" s="2" customFormat="1">
      <c r="A352" s="40"/>
      <c r="B352" s="41"/>
      <c r="C352" s="214" t="s">
        <v>487</v>
      </c>
      <c r="D352" s="214" t="s">
        <v>155</v>
      </c>
      <c r="E352" s="215" t="s">
        <v>488</v>
      </c>
      <c r="F352" s="216" t="s">
        <v>489</v>
      </c>
      <c r="G352" s="217" t="s">
        <v>158</v>
      </c>
      <c r="H352" s="218">
        <v>1</v>
      </c>
      <c r="I352" s="219"/>
      <c r="J352" s="220">
        <f>ROUND(I352*H352,2)</f>
        <v>0</v>
      </c>
      <c r="K352" s="216" t="s">
        <v>490</v>
      </c>
      <c r="L352" s="46"/>
      <c r="M352" s="221" t="s">
        <v>19</v>
      </c>
      <c r="N352" s="222" t="s">
        <v>43</v>
      </c>
      <c r="O352" s="86"/>
      <c r="P352" s="223">
        <f>O352*H352</f>
        <v>0</v>
      </c>
      <c r="Q352" s="223">
        <v>0.079500000000000001</v>
      </c>
      <c r="R352" s="223">
        <f>Q352*H352</f>
        <v>0.079500000000000001</v>
      </c>
      <c r="S352" s="223">
        <v>0</v>
      </c>
      <c r="T352" s="224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5" t="s">
        <v>159</v>
      </c>
      <c r="AT352" s="225" t="s">
        <v>155</v>
      </c>
      <c r="AU352" s="225" t="s">
        <v>153</v>
      </c>
      <c r="AY352" s="19" t="s">
        <v>152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9" t="s">
        <v>79</v>
      </c>
      <c r="BK352" s="226">
        <f>ROUND(I352*H352,2)</f>
        <v>0</v>
      </c>
      <c r="BL352" s="19" t="s">
        <v>159</v>
      </c>
      <c r="BM352" s="225" t="s">
        <v>491</v>
      </c>
    </row>
    <row r="353" s="15" customFormat="1">
      <c r="A353" s="15"/>
      <c r="B353" s="250"/>
      <c r="C353" s="251"/>
      <c r="D353" s="229" t="s">
        <v>165</v>
      </c>
      <c r="E353" s="252" t="s">
        <v>19</v>
      </c>
      <c r="F353" s="253" t="s">
        <v>492</v>
      </c>
      <c r="G353" s="251"/>
      <c r="H353" s="252" t="s">
        <v>19</v>
      </c>
      <c r="I353" s="254"/>
      <c r="J353" s="251"/>
      <c r="K353" s="251"/>
      <c r="L353" s="255"/>
      <c r="M353" s="256"/>
      <c r="N353" s="257"/>
      <c r="O353" s="257"/>
      <c r="P353" s="257"/>
      <c r="Q353" s="257"/>
      <c r="R353" s="257"/>
      <c r="S353" s="257"/>
      <c r="T353" s="258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9" t="s">
        <v>165</v>
      </c>
      <c r="AU353" s="259" t="s">
        <v>153</v>
      </c>
      <c r="AV353" s="15" t="s">
        <v>79</v>
      </c>
      <c r="AW353" s="15" t="s">
        <v>33</v>
      </c>
      <c r="AX353" s="15" t="s">
        <v>72</v>
      </c>
      <c r="AY353" s="259" t="s">
        <v>152</v>
      </c>
    </row>
    <row r="354" s="13" customFormat="1">
      <c r="A354" s="13"/>
      <c r="B354" s="227"/>
      <c r="C354" s="228"/>
      <c r="D354" s="229" t="s">
        <v>165</v>
      </c>
      <c r="E354" s="230" t="s">
        <v>19</v>
      </c>
      <c r="F354" s="231" t="s">
        <v>79</v>
      </c>
      <c r="G354" s="228"/>
      <c r="H354" s="232">
        <v>1</v>
      </c>
      <c r="I354" s="233"/>
      <c r="J354" s="228"/>
      <c r="K354" s="228"/>
      <c r="L354" s="234"/>
      <c r="M354" s="235"/>
      <c r="N354" s="236"/>
      <c r="O354" s="236"/>
      <c r="P354" s="236"/>
      <c r="Q354" s="236"/>
      <c r="R354" s="236"/>
      <c r="S354" s="236"/>
      <c r="T354" s="23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8" t="s">
        <v>165</v>
      </c>
      <c r="AU354" s="238" t="s">
        <v>153</v>
      </c>
      <c r="AV354" s="13" t="s">
        <v>81</v>
      </c>
      <c r="AW354" s="13" t="s">
        <v>33</v>
      </c>
      <c r="AX354" s="13" t="s">
        <v>72</v>
      </c>
      <c r="AY354" s="238" t="s">
        <v>152</v>
      </c>
    </row>
    <row r="355" s="14" customFormat="1">
      <c r="A355" s="14"/>
      <c r="B355" s="239"/>
      <c r="C355" s="240"/>
      <c r="D355" s="229" t="s">
        <v>165</v>
      </c>
      <c r="E355" s="241" t="s">
        <v>19</v>
      </c>
      <c r="F355" s="242" t="s">
        <v>167</v>
      </c>
      <c r="G355" s="240"/>
      <c r="H355" s="243">
        <v>1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9" t="s">
        <v>165</v>
      </c>
      <c r="AU355" s="249" t="s">
        <v>153</v>
      </c>
      <c r="AV355" s="14" t="s">
        <v>153</v>
      </c>
      <c r="AW355" s="14" t="s">
        <v>33</v>
      </c>
      <c r="AX355" s="14" t="s">
        <v>79</v>
      </c>
      <c r="AY355" s="249" t="s">
        <v>152</v>
      </c>
    </row>
    <row r="356" s="12" customFormat="1" ht="20.88" customHeight="1">
      <c r="A356" s="12"/>
      <c r="B356" s="198"/>
      <c r="C356" s="199"/>
      <c r="D356" s="200" t="s">
        <v>71</v>
      </c>
      <c r="E356" s="212" t="s">
        <v>493</v>
      </c>
      <c r="F356" s="212" t="s">
        <v>494</v>
      </c>
      <c r="G356" s="199"/>
      <c r="H356" s="199"/>
      <c r="I356" s="202"/>
      <c r="J356" s="213">
        <f>BK356</f>
        <v>0</v>
      </c>
      <c r="K356" s="199"/>
      <c r="L356" s="204"/>
      <c r="M356" s="205"/>
      <c r="N356" s="206"/>
      <c r="O356" s="206"/>
      <c r="P356" s="207">
        <f>SUM(P357:P375)</f>
        <v>0</v>
      </c>
      <c r="Q356" s="206"/>
      <c r="R356" s="207">
        <f>SUM(R357:R375)</f>
        <v>5.2423641600000002</v>
      </c>
      <c r="S356" s="206"/>
      <c r="T356" s="208">
        <f>SUM(T357:T375)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9" t="s">
        <v>79</v>
      </c>
      <c r="AT356" s="210" t="s">
        <v>71</v>
      </c>
      <c r="AU356" s="210" t="s">
        <v>81</v>
      </c>
      <c r="AY356" s="209" t="s">
        <v>152</v>
      </c>
      <c r="BK356" s="211">
        <f>SUM(BK357:BK375)</f>
        <v>0</v>
      </c>
    </row>
    <row r="357" s="2" customFormat="1" ht="21.75" customHeight="1">
      <c r="A357" s="40"/>
      <c r="B357" s="41"/>
      <c r="C357" s="214" t="s">
        <v>495</v>
      </c>
      <c r="D357" s="214" t="s">
        <v>155</v>
      </c>
      <c r="E357" s="215" t="s">
        <v>496</v>
      </c>
      <c r="F357" s="216" t="s">
        <v>497</v>
      </c>
      <c r="G357" s="217" t="s">
        <v>170</v>
      </c>
      <c r="H357" s="218">
        <v>1.76</v>
      </c>
      <c r="I357" s="219"/>
      <c r="J357" s="220">
        <f>ROUND(I357*H357,2)</f>
        <v>0</v>
      </c>
      <c r="K357" s="216" t="s">
        <v>163</v>
      </c>
      <c r="L357" s="46"/>
      <c r="M357" s="221" t="s">
        <v>19</v>
      </c>
      <c r="N357" s="222" t="s">
        <v>43</v>
      </c>
      <c r="O357" s="86"/>
      <c r="P357" s="223">
        <f>O357*H357</f>
        <v>0</v>
      </c>
      <c r="Q357" s="223">
        <v>2.45329</v>
      </c>
      <c r="R357" s="223">
        <f>Q357*H357</f>
        <v>4.3177903999999998</v>
      </c>
      <c r="S357" s="223">
        <v>0</v>
      </c>
      <c r="T357" s="224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5" t="s">
        <v>159</v>
      </c>
      <c r="AT357" s="225" t="s">
        <v>155</v>
      </c>
      <c r="AU357" s="225" t="s">
        <v>153</v>
      </c>
      <c r="AY357" s="19" t="s">
        <v>152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9" t="s">
        <v>79</v>
      </c>
      <c r="BK357" s="226">
        <f>ROUND(I357*H357,2)</f>
        <v>0</v>
      </c>
      <c r="BL357" s="19" t="s">
        <v>159</v>
      </c>
      <c r="BM357" s="225" t="s">
        <v>498</v>
      </c>
    </row>
    <row r="358" s="15" customFormat="1">
      <c r="A358" s="15"/>
      <c r="B358" s="250"/>
      <c r="C358" s="251"/>
      <c r="D358" s="229" t="s">
        <v>165</v>
      </c>
      <c r="E358" s="252" t="s">
        <v>19</v>
      </c>
      <c r="F358" s="253" t="s">
        <v>499</v>
      </c>
      <c r="G358" s="251"/>
      <c r="H358" s="252" t="s">
        <v>19</v>
      </c>
      <c r="I358" s="254"/>
      <c r="J358" s="251"/>
      <c r="K358" s="251"/>
      <c r="L358" s="255"/>
      <c r="M358" s="256"/>
      <c r="N358" s="257"/>
      <c r="O358" s="257"/>
      <c r="P358" s="257"/>
      <c r="Q358" s="257"/>
      <c r="R358" s="257"/>
      <c r="S358" s="257"/>
      <c r="T358" s="25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9" t="s">
        <v>165</v>
      </c>
      <c r="AU358" s="259" t="s">
        <v>153</v>
      </c>
      <c r="AV358" s="15" t="s">
        <v>79</v>
      </c>
      <c r="AW358" s="15" t="s">
        <v>33</v>
      </c>
      <c r="AX358" s="15" t="s">
        <v>72</v>
      </c>
      <c r="AY358" s="259" t="s">
        <v>152</v>
      </c>
    </row>
    <row r="359" s="13" customFormat="1">
      <c r="A359" s="13"/>
      <c r="B359" s="227"/>
      <c r="C359" s="228"/>
      <c r="D359" s="229" t="s">
        <v>165</v>
      </c>
      <c r="E359" s="230" t="s">
        <v>19</v>
      </c>
      <c r="F359" s="231" t="s">
        <v>500</v>
      </c>
      <c r="G359" s="228"/>
      <c r="H359" s="232">
        <v>1.76</v>
      </c>
      <c r="I359" s="233"/>
      <c r="J359" s="228"/>
      <c r="K359" s="228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165</v>
      </c>
      <c r="AU359" s="238" t="s">
        <v>153</v>
      </c>
      <c r="AV359" s="13" t="s">
        <v>81</v>
      </c>
      <c r="AW359" s="13" t="s">
        <v>33</v>
      </c>
      <c r="AX359" s="13" t="s">
        <v>72</v>
      </c>
      <c r="AY359" s="238" t="s">
        <v>152</v>
      </c>
    </row>
    <row r="360" s="14" customFormat="1">
      <c r="A360" s="14"/>
      <c r="B360" s="239"/>
      <c r="C360" s="240"/>
      <c r="D360" s="229" t="s">
        <v>165</v>
      </c>
      <c r="E360" s="241" t="s">
        <v>19</v>
      </c>
      <c r="F360" s="242" t="s">
        <v>167</v>
      </c>
      <c r="G360" s="240"/>
      <c r="H360" s="243">
        <v>1.76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165</v>
      </c>
      <c r="AU360" s="249" t="s">
        <v>153</v>
      </c>
      <c r="AV360" s="14" t="s">
        <v>153</v>
      </c>
      <c r="AW360" s="14" t="s">
        <v>33</v>
      </c>
      <c r="AX360" s="14" t="s">
        <v>79</v>
      </c>
      <c r="AY360" s="249" t="s">
        <v>152</v>
      </c>
    </row>
    <row r="361" s="2" customFormat="1">
      <c r="A361" s="40"/>
      <c r="B361" s="41"/>
      <c r="C361" s="214" t="s">
        <v>501</v>
      </c>
      <c r="D361" s="214" t="s">
        <v>155</v>
      </c>
      <c r="E361" s="215" t="s">
        <v>502</v>
      </c>
      <c r="F361" s="216" t="s">
        <v>503</v>
      </c>
      <c r="G361" s="217" t="s">
        <v>170</v>
      </c>
      <c r="H361" s="218">
        <v>1.76</v>
      </c>
      <c r="I361" s="219"/>
      <c r="J361" s="220">
        <f>ROUND(I361*H361,2)</f>
        <v>0</v>
      </c>
      <c r="K361" s="216" t="s">
        <v>163</v>
      </c>
      <c r="L361" s="46"/>
      <c r="M361" s="221" t="s">
        <v>19</v>
      </c>
      <c r="N361" s="222" t="s">
        <v>43</v>
      </c>
      <c r="O361" s="86"/>
      <c r="P361" s="223">
        <f>O361*H361</f>
        <v>0</v>
      </c>
      <c r="Q361" s="223">
        <v>0.01</v>
      </c>
      <c r="R361" s="223">
        <f>Q361*H361</f>
        <v>0.017600000000000001</v>
      </c>
      <c r="S361" s="223">
        <v>0</v>
      </c>
      <c r="T361" s="224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5" t="s">
        <v>159</v>
      </c>
      <c r="AT361" s="225" t="s">
        <v>155</v>
      </c>
      <c r="AU361" s="225" t="s">
        <v>153</v>
      </c>
      <c r="AY361" s="19" t="s">
        <v>152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9" t="s">
        <v>79</v>
      </c>
      <c r="BK361" s="226">
        <f>ROUND(I361*H361,2)</f>
        <v>0</v>
      </c>
      <c r="BL361" s="19" t="s">
        <v>159</v>
      </c>
      <c r="BM361" s="225" t="s">
        <v>504</v>
      </c>
    </row>
    <row r="362" s="15" customFormat="1">
      <c r="A362" s="15"/>
      <c r="B362" s="250"/>
      <c r="C362" s="251"/>
      <c r="D362" s="229" t="s">
        <v>165</v>
      </c>
      <c r="E362" s="252" t="s">
        <v>19</v>
      </c>
      <c r="F362" s="253" t="s">
        <v>499</v>
      </c>
      <c r="G362" s="251"/>
      <c r="H362" s="252" t="s">
        <v>19</v>
      </c>
      <c r="I362" s="254"/>
      <c r="J362" s="251"/>
      <c r="K362" s="251"/>
      <c r="L362" s="255"/>
      <c r="M362" s="256"/>
      <c r="N362" s="257"/>
      <c r="O362" s="257"/>
      <c r="P362" s="257"/>
      <c r="Q362" s="257"/>
      <c r="R362" s="257"/>
      <c r="S362" s="257"/>
      <c r="T362" s="25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9" t="s">
        <v>165</v>
      </c>
      <c r="AU362" s="259" t="s">
        <v>153</v>
      </c>
      <c r="AV362" s="15" t="s">
        <v>79</v>
      </c>
      <c r="AW362" s="15" t="s">
        <v>33</v>
      </c>
      <c r="AX362" s="15" t="s">
        <v>72</v>
      </c>
      <c r="AY362" s="259" t="s">
        <v>152</v>
      </c>
    </row>
    <row r="363" s="13" customFormat="1">
      <c r="A363" s="13"/>
      <c r="B363" s="227"/>
      <c r="C363" s="228"/>
      <c r="D363" s="229" t="s">
        <v>165</v>
      </c>
      <c r="E363" s="230" t="s">
        <v>19</v>
      </c>
      <c r="F363" s="231" t="s">
        <v>500</v>
      </c>
      <c r="G363" s="228"/>
      <c r="H363" s="232">
        <v>1.76</v>
      </c>
      <c r="I363" s="233"/>
      <c r="J363" s="228"/>
      <c r="K363" s="228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165</v>
      </c>
      <c r="AU363" s="238" t="s">
        <v>153</v>
      </c>
      <c r="AV363" s="13" t="s">
        <v>81</v>
      </c>
      <c r="AW363" s="13" t="s">
        <v>33</v>
      </c>
      <c r="AX363" s="13" t="s">
        <v>72</v>
      </c>
      <c r="AY363" s="238" t="s">
        <v>152</v>
      </c>
    </row>
    <row r="364" s="14" customFormat="1">
      <c r="A364" s="14"/>
      <c r="B364" s="239"/>
      <c r="C364" s="240"/>
      <c r="D364" s="229" t="s">
        <v>165</v>
      </c>
      <c r="E364" s="241" t="s">
        <v>19</v>
      </c>
      <c r="F364" s="242" t="s">
        <v>167</v>
      </c>
      <c r="G364" s="240"/>
      <c r="H364" s="243">
        <v>1.76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9" t="s">
        <v>165</v>
      </c>
      <c r="AU364" s="249" t="s">
        <v>153</v>
      </c>
      <c r="AV364" s="14" t="s">
        <v>153</v>
      </c>
      <c r="AW364" s="14" t="s">
        <v>33</v>
      </c>
      <c r="AX364" s="14" t="s">
        <v>79</v>
      </c>
      <c r="AY364" s="249" t="s">
        <v>152</v>
      </c>
    </row>
    <row r="365" s="2" customFormat="1">
      <c r="A365" s="40"/>
      <c r="B365" s="41"/>
      <c r="C365" s="214" t="s">
        <v>505</v>
      </c>
      <c r="D365" s="214" t="s">
        <v>155</v>
      </c>
      <c r="E365" s="215" t="s">
        <v>506</v>
      </c>
      <c r="F365" s="216" t="s">
        <v>507</v>
      </c>
      <c r="G365" s="217" t="s">
        <v>170</v>
      </c>
      <c r="H365" s="218">
        <v>3.52</v>
      </c>
      <c r="I365" s="219"/>
      <c r="J365" s="220">
        <f>ROUND(I365*H365,2)</f>
        <v>0</v>
      </c>
      <c r="K365" s="216" t="s">
        <v>163</v>
      </c>
      <c r="L365" s="46"/>
      <c r="M365" s="221" t="s">
        <v>19</v>
      </c>
      <c r="N365" s="222" t="s">
        <v>43</v>
      </c>
      <c r="O365" s="86"/>
      <c r="P365" s="223">
        <f>O365*H365</f>
        <v>0</v>
      </c>
      <c r="Q365" s="223">
        <v>0</v>
      </c>
      <c r="R365" s="223">
        <f>Q365*H365</f>
        <v>0</v>
      </c>
      <c r="S365" s="223">
        <v>0</v>
      </c>
      <c r="T365" s="224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5" t="s">
        <v>159</v>
      </c>
      <c r="AT365" s="225" t="s">
        <v>155</v>
      </c>
      <c r="AU365" s="225" t="s">
        <v>153</v>
      </c>
      <c r="AY365" s="19" t="s">
        <v>152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9" t="s">
        <v>79</v>
      </c>
      <c r="BK365" s="226">
        <f>ROUND(I365*H365,2)</f>
        <v>0</v>
      </c>
      <c r="BL365" s="19" t="s">
        <v>159</v>
      </c>
      <c r="BM365" s="225" t="s">
        <v>508</v>
      </c>
    </row>
    <row r="366" s="13" customFormat="1">
      <c r="A366" s="13"/>
      <c r="B366" s="227"/>
      <c r="C366" s="228"/>
      <c r="D366" s="229" t="s">
        <v>165</v>
      </c>
      <c r="E366" s="228"/>
      <c r="F366" s="231" t="s">
        <v>509</v>
      </c>
      <c r="G366" s="228"/>
      <c r="H366" s="232">
        <v>3.52</v>
      </c>
      <c r="I366" s="233"/>
      <c r="J366" s="228"/>
      <c r="K366" s="228"/>
      <c r="L366" s="234"/>
      <c r="M366" s="235"/>
      <c r="N366" s="236"/>
      <c r="O366" s="236"/>
      <c r="P366" s="236"/>
      <c r="Q366" s="236"/>
      <c r="R366" s="236"/>
      <c r="S366" s="236"/>
      <c r="T366" s="2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8" t="s">
        <v>165</v>
      </c>
      <c r="AU366" s="238" t="s">
        <v>153</v>
      </c>
      <c r="AV366" s="13" t="s">
        <v>81</v>
      </c>
      <c r="AW366" s="13" t="s">
        <v>4</v>
      </c>
      <c r="AX366" s="13" t="s">
        <v>79</v>
      </c>
      <c r="AY366" s="238" t="s">
        <v>152</v>
      </c>
    </row>
    <row r="367" s="2" customFormat="1" ht="16.5" customHeight="1">
      <c r="A367" s="40"/>
      <c r="B367" s="41"/>
      <c r="C367" s="214" t="s">
        <v>510</v>
      </c>
      <c r="D367" s="214" t="s">
        <v>155</v>
      </c>
      <c r="E367" s="215" t="s">
        <v>511</v>
      </c>
      <c r="F367" s="216" t="s">
        <v>512</v>
      </c>
      <c r="G367" s="217" t="s">
        <v>513</v>
      </c>
      <c r="H367" s="218">
        <v>0.087999999999999995</v>
      </c>
      <c r="I367" s="219"/>
      <c r="J367" s="220">
        <f>ROUND(I367*H367,2)</f>
        <v>0</v>
      </c>
      <c r="K367" s="216" t="s">
        <v>163</v>
      </c>
      <c r="L367" s="46"/>
      <c r="M367" s="221" t="s">
        <v>19</v>
      </c>
      <c r="N367" s="222" t="s">
        <v>43</v>
      </c>
      <c r="O367" s="86"/>
      <c r="P367" s="223">
        <f>O367*H367</f>
        <v>0</v>
      </c>
      <c r="Q367" s="223">
        <v>1.06277</v>
      </c>
      <c r="R367" s="223">
        <f>Q367*H367</f>
        <v>0.093523759999999997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159</v>
      </c>
      <c r="AT367" s="225" t="s">
        <v>155</v>
      </c>
      <c r="AU367" s="225" t="s">
        <v>153</v>
      </c>
      <c r="AY367" s="19" t="s">
        <v>152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159</v>
      </c>
      <c r="BM367" s="225" t="s">
        <v>514</v>
      </c>
    </row>
    <row r="368" s="13" customFormat="1">
      <c r="A368" s="13"/>
      <c r="B368" s="227"/>
      <c r="C368" s="228"/>
      <c r="D368" s="229" t="s">
        <v>165</v>
      </c>
      <c r="E368" s="230" t="s">
        <v>19</v>
      </c>
      <c r="F368" s="231" t="s">
        <v>515</v>
      </c>
      <c r="G368" s="228"/>
      <c r="H368" s="232">
        <v>0.087999999999999995</v>
      </c>
      <c r="I368" s="233"/>
      <c r="J368" s="228"/>
      <c r="K368" s="228"/>
      <c r="L368" s="234"/>
      <c r="M368" s="235"/>
      <c r="N368" s="236"/>
      <c r="O368" s="236"/>
      <c r="P368" s="236"/>
      <c r="Q368" s="236"/>
      <c r="R368" s="236"/>
      <c r="S368" s="236"/>
      <c r="T368" s="23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8" t="s">
        <v>165</v>
      </c>
      <c r="AU368" s="238" t="s">
        <v>153</v>
      </c>
      <c r="AV368" s="13" t="s">
        <v>81</v>
      </c>
      <c r="AW368" s="13" t="s">
        <v>33</v>
      </c>
      <c r="AX368" s="13" t="s">
        <v>72</v>
      </c>
      <c r="AY368" s="238" t="s">
        <v>152</v>
      </c>
    </row>
    <row r="369" s="14" customFormat="1">
      <c r="A369" s="14"/>
      <c r="B369" s="239"/>
      <c r="C369" s="240"/>
      <c r="D369" s="229" t="s">
        <v>165</v>
      </c>
      <c r="E369" s="241" t="s">
        <v>19</v>
      </c>
      <c r="F369" s="242" t="s">
        <v>167</v>
      </c>
      <c r="G369" s="240"/>
      <c r="H369" s="243">
        <v>0.087999999999999995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9" t="s">
        <v>165</v>
      </c>
      <c r="AU369" s="249" t="s">
        <v>153</v>
      </c>
      <c r="AV369" s="14" t="s">
        <v>153</v>
      </c>
      <c r="AW369" s="14" t="s">
        <v>33</v>
      </c>
      <c r="AX369" s="14" t="s">
        <v>79</v>
      </c>
      <c r="AY369" s="249" t="s">
        <v>152</v>
      </c>
    </row>
    <row r="370" s="2" customFormat="1" ht="16.5" customHeight="1">
      <c r="A370" s="40"/>
      <c r="B370" s="41"/>
      <c r="C370" s="214" t="s">
        <v>516</v>
      </c>
      <c r="D370" s="214" t="s">
        <v>155</v>
      </c>
      <c r="E370" s="215" t="s">
        <v>517</v>
      </c>
      <c r="F370" s="216" t="s">
        <v>518</v>
      </c>
      <c r="G370" s="217" t="s">
        <v>176</v>
      </c>
      <c r="H370" s="218">
        <v>7.25</v>
      </c>
      <c r="I370" s="219"/>
      <c r="J370" s="220">
        <f>ROUND(I370*H370,2)</f>
        <v>0</v>
      </c>
      <c r="K370" s="216" t="s">
        <v>163</v>
      </c>
      <c r="L370" s="46"/>
      <c r="M370" s="221" t="s">
        <v>19</v>
      </c>
      <c r="N370" s="222" t="s">
        <v>43</v>
      </c>
      <c r="O370" s="86"/>
      <c r="P370" s="223">
        <f>O370*H370</f>
        <v>0</v>
      </c>
      <c r="Q370" s="223">
        <v>0.11169999999999999</v>
      </c>
      <c r="R370" s="223">
        <f>Q370*H370</f>
        <v>0.80982499999999991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159</v>
      </c>
      <c r="AT370" s="225" t="s">
        <v>155</v>
      </c>
      <c r="AU370" s="225" t="s">
        <v>153</v>
      </c>
      <c r="AY370" s="19" t="s">
        <v>152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159</v>
      </c>
      <c r="BM370" s="225" t="s">
        <v>519</v>
      </c>
    </row>
    <row r="371" s="15" customFormat="1">
      <c r="A371" s="15"/>
      <c r="B371" s="250"/>
      <c r="C371" s="251"/>
      <c r="D371" s="229" t="s">
        <v>165</v>
      </c>
      <c r="E371" s="252" t="s">
        <v>19</v>
      </c>
      <c r="F371" s="253" t="s">
        <v>520</v>
      </c>
      <c r="G371" s="251"/>
      <c r="H371" s="252" t="s">
        <v>19</v>
      </c>
      <c r="I371" s="254"/>
      <c r="J371" s="251"/>
      <c r="K371" s="251"/>
      <c r="L371" s="255"/>
      <c r="M371" s="256"/>
      <c r="N371" s="257"/>
      <c r="O371" s="257"/>
      <c r="P371" s="257"/>
      <c r="Q371" s="257"/>
      <c r="R371" s="257"/>
      <c r="S371" s="257"/>
      <c r="T371" s="25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9" t="s">
        <v>165</v>
      </c>
      <c r="AU371" s="259" t="s">
        <v>153</v>
      </c>
      <c r="AV371" s="15" t="s">
        <v>79</v>
      </c>
      <c r="AW371" s="15" t="s">
        <v>33</v>
      </c>
      <c r="AX371" s="15" t="s">
        <v>72</v>
      </c>
      <c r="AY371" s="259" t="s">
        <v>152</v>
      </c>
    </row>
    <row r="372" s="13" customFormat="1">
      <c r="A372" s="13"/>
      <c r="B372" s="227"/>
      <c r="C372" s="228"/>
      <c r="D372" s="229" t="s">
        <v>165</v>
      </c>
      <c r="E372" s="230" t="s">
        <v>19</v>
      </c>
      <c r="F372" s="231" t="s">
        <v>521</v>
      </c>
      <c r="G372" s="228"/>
      <c r="H372" s="232">
        <v>7.25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165</v>
      </c>
      <c r="AU372" s="238" t="s">
        <v>153</v>
      </c>
      <c r="AV372" s="13" t="s">
        <v>81</v>
      </c>
      <c r="AW372" s="13" t="s">
        <v>33</v>
      </c>
      <c r="AX372" s="13" t="s">
        <v>72</v>
      </c>
      <c r="AY372" s="238" t="s">
        <v>152</v>
      </c>
    </row>
    <row r="373" s="14" customFormat="1">
      <c r="A373" s="14"/>
      <c r="B373" s="239"/>
      <c r="C373" s="240"/>
      <c r="D373" s="229" t="s">
        <v>165</v>
      </c>
      <c r="E373" s="241" t="s">
        <v>19</v>
      </c>
      <c r="F373" s="242" t="s">
        <v>167</v>
      </c>
      <c r="G373" s="240"/>
      <c r="H373" s="243">
        <v>7.25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165</v>
      </c>
      <c r="AU373" s="249" t="s">
        <v>153</v>
      </c>
      <c r="AV373" s="14" t="s">
        <v>153</v>
      </c>
      <c r="AW373" s="14" t="s">
        <v>33</v>
      </c>
      <c r="AX373" s="14" t="s">
        <v>79</v>
      </c>
      <c r="AY373" s="249" t="s">
        <v>152</v>
      </c>
    </row>
    <row r="374" s="2" customFormat="1" ht="16.5" customHeight="1">
      <c r="A374" s="40"/>
      <c r="B374" s="41"/>
      <c r="C374" s="214" t="s">
        <v>522</v>
      </c>
      <c r="D374" s="214" t="s">
        <v>155</v>
      </c>
      <c r="E374" s="215" t="s">
        <v>523</v>
      </c>
      <c r="F374" s="216" t="s">
        <v>524</v>
      </c>
      <c r="G374" s="217" t="s">
        <v>176</v>
      </c>
      <c r="H374" s="218">
        <v>3.625</v>
      </c>
      <c r="I374" s="219"/>
      <c r="J374" s="220">
        <f>ROUND(I374*H374,2)</f>
        <v>0</v>
      </c>
      <c r="K374" s="216" t="s">
        <v>163</v>
      </c>
      <c r="L374" s="46"/>
      <c r="M374" s="221" t="s">
        <v>19</v>
      </c>
      <c r="N374" s="222" t="s">
        <v>43</v>
      </c>
      <c r="O374" s="86"/>
      <c r="P374" s="223">
        <f>O374*H374</f>
        <v>0</v>
      </c>
      <c r="Q374" s="223">
        <v>0.001</v>
      </c>
      <c r="R374" s="223">
        <f>Q374*H374</f>
        <v>0.0036250000000000002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159</v>
      </c>
      <c r="AT374" s="225" t="s">
        <v>155</v>
      </c>
      <c r="AU374" s="225" t="s">
        <v>153</v>
      </c>
      <c r="AY374" s="19" t="s">
        <v>152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159</v>
      </c>
      <c r="BM374" s="225" t="s">
        <v>525</v>
      </c>
    </row>
    <row r="375" s="2" customFormat="1" ht="16.5" customHeight="1">
      <c r="A375" s="40"/>
      <c r="B375" s="41"/>
      <c r="C375" s="214" t="s">
        <v>526</v>
      </c>
      <c r="D375" s="214" t="s">
        <v>155</v>
      </c>
      <c r="E375" s="215" t="s">
        <v>527</v>
      </c>
      <c r="F375" s="216" t="s">
        <v>528</v>
      </c>
      <c r="G375" s="217" t="s">
        <v>176</v>
      </c>
      <c r="H375" s="218">
        <v>7.25</v>
      </c>
      <c r="I375" s="219"/>
      <c r="J375" s="220">
        <f>ROUND(I375*H375,2)</f>
        <v>0</v>
      </c>
      <c r="K375" s="216" t="s">
        <v>163</v>
      </c>
      <c r="L375" s="46"/>
      <c r="M375" s="221" t="s">
        <v>19</v>
      </c>
      <c r="N375" s="222" t="s">
        <v>43</v>
      </c>
      <c r="O375" s="86"/>
      <c r="P375" s="223">
        <f>O375*H375</f>
        <v>0</v>
      </c>
      <c r="Q375" s="223">
        <v>0</v>
      </c>
      <c r="R375" s="223">
        <f>Q375*H375</f>
        <v>0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159</v>
      </c>
      <c r="AT375" s="225" t="s">
        <v>155</v>
      </c>
      <c r="AU375" s="225" t="s">
        <v>153</v>
      </c>
      <c r="AY375" s="19" t="s">
        <v>152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159</v>
      </c>
      <c r="BM375" s="225" t="s">
        <v>529</v>
      </c>
    </row>
    <row r="376" s="12" customFormat="1" ht="22.8" customHeight="1">
      <c r="A376" s="12"/>
      <c r="B376" s="198"/>
      <c r="C376" s="199"/>
      <c r="D376" s="200" t="s">
        <v>71</v>
      </c>
      <c r="E376" s="212" t="s">
        <v>214</v>
      </c>
      <c r="F376" s="212" t="s">
        <v>530</v>
      </c>
      <c r="G376" s="199"/>
      <c r="H376" s="199"/>
      <c r="I376" s="202"/>
      <c r="J376" s="213">
        <f>BK376</f>
        <v>0</v>
      </c>
      <c r="K376" s="199"/>
      <c r="L376" s="204"/>
      <c r="M376" s="205"/>
      <c r="N376" s="206"/>
      <c r="O376" s="206"/>
      <c r="P376" s="207">
        <f>P377+P424+P442</f>
        <v>0</v>
      </c>
      <c r="Q376" s="206"/>
      <c r="R376" s="207">
        <f>R377+R424+R442</f>
        <v>0.072916210000000009</v>
      </c>
      <c r="S376" s="206"/>
      <c r="T376" s="208">
        <f>T377+T424+T442</f>
        <v>73.749251200000003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9" t="s">
        <v>79</v>
      </c>
      <c r="AT376" s="210" t="s">
        <v>71</v>
      </c>
      <c r="AU376" s="210" t="s">
        <v>79</v>
      </c>
      <c r="AY376" s="209" t="s">
        <v>152</v>
      </c>
      <c r="BK376" s="211">
        <f>BK377+BK424+BK442</f>
        <v>0</v>
      </c>
    </row>
    <row r="377" s="12" customFormat="1" ht="20.88" customHeight="1">
      <c r="A377" s="12"/>
      <c r="B377" s="198"/>
      <c r="C377" s="199"/>
      <c r="D377" s="200" t="s">
        <v>71</v>
      </c>
      <c r="E377" s="212" t="s">
        <v>531</v>
      </c>
      <c r="F377" s="212" t="s">
        <v>532</v>
      </c>
      <c r="G377" s="199"/>
      <c r="H377" s="199"/>
      <c r="I377" s="202"/>
      <c r="J377" s="213">
        <f>BK377</f>
        <v>0</v>
      </c>
      <c r="K377" s="199"/>
      <c r="L377" s="204"/>
      <c r="M377" s="205"/>
      <c r="N377" s="206"/>
      <c r="O377" s="206"/>
      <c r="P377" s="207">
        <f>SUM(P378:P423)</f>
        <v>0</v>
      </c>
      <c r="Q377" s="206"/>
      <c r="R377" s="207">
        <f>SUM(R378:R423)</f>
        <v>0.028789149999999999</v>
      </c>
      <c r="S377" s="206"/>
      <c r="T377" s="208">
        <f>SUM(T378:T423)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09" t="s">
        <v>79</v>
      </c>
      <c r="AT377" s="210" t="s">
        <v>71</v>
      </c>
      <c r="AU377" s="210" t="s">
        <v>81</v>
      </c>
      <c r="AY377" s="209" t="s">
        <v>152</v>
      </c>
      <c r="BK377" s="211">
        <f>SUM(BK378:BK423)</f>
        <v>0</v>
      </c>
    </row>
    <row r="378" s="2" customFormat="1">
      <c r="A378" s="40"/>
      <c r="B378" s="41"/>
      <c r="C378" s="214" t="s">
        <v>533</v>
      </c>
      <c r="D378" s="214" t="s">
        <v>155</v>
      </c>
      <c r="E378" s="215" t="s">
        <v>534</v>
      </c>
      <c r="F378" s="216" t="s">
        <v>535</v>
      </c>
      <c r="G378" s="217" t="s">
        <v>176</v>
      </c>
      <c r="H378" s="218">
        <v>411.33300000000003</v>
      </c>
      <c r="I378" s="219"/>
      <c r="J378" s="220">
        <f>ROUND(I378*H378,2)</f>
        <v>0</v>
      </c>
      <c r="K378" s="216" t="s">
        <v>163</v>
      </c>
      <c r="L378" s="46"/>
      <c r="M378" s="221" t="s">
        <v>19</v>
      </c>
      <c r="N378" s="222" t="s">
        <v>43</v>
      </c>
      <c r="O378" s="86"/>
      <c r="P378" s="223">
        <f>O378*H378</f>
        <v>0</v>
      </c>
      <c r="Q378" s="223">
        <v>0</v>
      </c>
      <c r="R378" s="223">
        <f>Q378*H378</f>
        <v>0</v>
      </c>
      <c r="S378" s="223">
        <v>0</v>
      </c>
      <c r="T378" s="224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5" t="s">
        <v>159</v>
      </c>
      <c r="AT378" s="225" t="s">
        <v>155</v>
      </c>
      <c r="AU378" s="225" t="s">
        <v>153</v>
      </c>
      <c r="AY378" s="19" t="s">
        <v>152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9" t="s">
        <v>79</v>
      </c>
      <c r="BK378" s="226">
        <f>ROUND(I378*H378,2)</f>
        <v>0</v>
      </c>
      <c r="BL378" s="19" t="s">
        <v>159</v>
      </c>
      <c r="BM378" s="225" t="s">
        <v>536</v>
      </c>
    </row>
    <row r="379" s="13" customFormat="1">
      <c r="A379" s="13"/>
      <c r="B379" s="227"/>
      <c r="C379" s="228"/>
      <c r="D379" s="229" t="s">
        <v>165</v>
      </c>
      <c r="E379" s="230" t="s">
        <v>19</v>
      </c>
      <c r="F379" s="231" t="s">
        <v>537</v>
      </c>
      <c r="G379" s="228"/>
      <c r="H379" s="232">
        <v>84.078999999999994</v>
      </c>
      <c r="I379" s="233"/>
      <c r="J379" s="228"/>
      <c r="K379" s="228"/>
      <c r="L379" s="234"/>
      <c r="M379" s="235"/>
      <c r="N379" s="236"/>
      <c r="O379" s="236"/>
      <c r="P379" s="236"/>
      <c r="Q379" s="236"/>
      <c r="R379" s="236"/>
      <c r="S379" s="236"/>
      <c r="T379" s="23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8" t="s">
        <v>165</v>
      </c>
      <c r="AU379" s="238" t="s">
        <v>153</v>
      </c>
      <c r="AV379" s="13" t="s">
        <v>81</v>
      </c>
      <c r="AW379" s="13" t="s">
        <v>33</v>
      </c>
      <c r="AX379" s="13" t="s">
        <v>72</v>
      </c>
      <c r="AY379" s="238" t="s">
        <v>152</v>
      </c>
    </row>
    <row r="380" s="13" customFormat="1">
      <c r="A380" s="13"/>
      <c r="B380" s="227"/>
      <c r="C380" s="228"/>
      <c r="D380" s="229" t="s">
        <v>165</v>
      </c>
      <c r="E380" s="230" t="s">
        <v>19</v>
      </c>
      <c r="F380" s="231" t="s">
        <v>538</v>
      </c>
      <c r="G380" s="228"/>
      <c r="H380" s="232">
        <v>82.072999999999993</v>
      </c>
      <c r="I380" s="233"/>
      <c r="J380" s="228"/>
      <c r="K380" s="228"/>
      <c r="L380" s="234"/>
      <c r="M380" s="235"/>
      <c r="N380" s="236"/>
      <c r="O380" s="236"/>
      <c r="P380" s="236"/>
      <c r="Q380" s="236"/>
      <c r="R380" s="236"/>
      <c r="S380" s="236"/>
      <c r="T380" s="237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8" t="s">
        <v>165</v>
      </c>
      <c r="AU380" s="238" t="s">
        <v>153</v>
      </c>
      <c r="AV380" s="13" t="s">
        <v>81</v>
      </c>
      <c r="AW380" s="13" t="s">
        <v>33</v>
      </c>
      <c r="AX380" s="13" t="s">
        <v>72</v>
      </c>
      <c r="AY380" s="238" t="s">
        <v>152</v>
      </c>
    </row>
    <row r="381" s="13" customFormat="1">
      <c r="A381" s="13"/>
      <c r="B381" s="227"/>
      <c r="C381" s="228"/>
      <c r="D381" s="229" t="s">
        <v>165</v>
      </c>
      <c r="E381" s="230" t="s">
        <v>19</v>
      </c>
      <c r="F381" s="231" t="s">
        <v>539</v>
      </c>
      <c r="G381" s="228"/>
      <c r="H381" s="232">
        <v>157.94300000000001</v>
      </c>
      <c r="I381" s="233"/>
      <c r="J381" s="228"/>
      <c r="K381" s="228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165</v>
      </c>
      <c r="AU381" s="238" t="s">
        <v>153</v>
      </c>
      <c r="AV381" s="13" t="s">
        <v>81</v>
      </c>
      <c r="AW381" s="13" t="s">
        <v>33</v>
      </c>
      <c r="AX381" s="13" t="s">
        <v>72</v>
      </c>
      <c r="AY381" s="238" t="s">
        <v>152</v>
      </c>
    </row>
    <row r="382" s="13" customFormat="1">
      <c r="A382" s="13"/>
      <c r="B382" s="227"/>
      <c r="C382" s="228"/>
      <c r="D382" s="229" t="s">
        <v>165</v>
      </c>
      <c r="E382" s="230" t="s">
        <v>19</v>
      </c>
      <c r="F382" s="231" t="s">
        <v>540</v>
      </c>
      <c r="G382" s="228"/>
      <c r="H382" s="232">
        <v>70.662999999999997</v>
      </c>
      <c r="I382" s="233"/>
      <c r="J382" s="228"/>
      <c r="K382" s="228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165</v>
      </c>
      <c r="AU382" s="238" t="s">
        <v>153</v>
      </c>
      <c r="AV382" s="13" t="s">
        <v>81</v>
      </c>
      <c r="AW382" s="13" t="s">
        <v>33</v>
      </c>
      <c r="AX382" s="13" t="s">
        <v>72</v>
      </c>
      <c r="AY382" s="238" t="s">
        <v>152</v>
      </c>
    </row>
    <row r="383" s="13" customFormat="1">
      <c r="A383" s="13"/>
      <c r="B383" s="227"/>
      <c r="C383" s="228"/>
      <c r="D383" s="229" t="s">
        <v>165</v>
      </c>
      <c r="E383" s="230" t="s">
        <v>19</v>
      </c>
      <c r="F383" s="231" t="s">
        <v>541</v>
      </c>
      <c r="G383" s="228"/>
      <c r="H383" s="232">
        <v>16.574999999999999</v>
      </c>
      <c r="I383" s="233"/>
      <c r="J383" s="228"/>
      <c r="K383" s="228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165</v>
      </c>
      <c r="AU383" s="238" t="s">
        <v>153</v>
      </c>
      <c r="AV383" s="13" t="s">
        <v>81</v>
      </c>
      <c r="AW383" s="13" t="s">
        <v>33</v>
      </c>
      <c r="AX383" s="13" t="s">
        <v>72</v>
      </c>
      <c r="AY383" s="238" t="s">
        <v>152</v>
      </c>
    </row>
    <row r="384" s="14" customFormat="1">
      <c r="A384" s="14"/>
      <c r="B384" s="239"/>
      <c r="C384" s="240"/>
      <c r="D384" s="229" t="s">
        <v>165</v>
      </c>
      <c r="E384" s="241" t="s">
        <v>19</v>
      </c>
      <c r="F384" s="242" t="s">
        <v>167</v>
      </c>
      <c r="G384" s="240"/>
      <c r="H384" s="243">
        <v>411.33300000000003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9" t="s">
        <v>165</v>
      </c>
      <c r="AU384" s="249" t="s">
        <v>153</v>
      </c>
      <c r="AV384" s="14" t="s">
        <v>153</v>
      </c>
      <c r="AW384" s="14" t="s">
        <v>33</v>
      </c>
      <c r="AX384" s="14" t="s">
        <v>79</v>
      </c>
      <c r="AY384" s="249" t="s">
        <v>152</v>
      </c>
    </row>
    <row r="385" s="2" customFormat="1">
      <c r="A385" s="40"/>
      <c r="B385" s="41"/>
      <c r="C385" s="214" t="s">
        <v>542</v>
      </c>
      <c r="D385" s="214" t="s">
        <v>155</v>
      </c>
      <c r="E385" s="215" t="s">
        <v>543</v>
      </c>
      <c r="F385" s="216" t="s">
        <v>544</v>
      </c>
      <c r="G385" s="217" t="s">
        <v>176</v>
      </c>
      <c r="H385" s="218">
        <v>30849.974999999999</v>
      </c>
      <c r="I385" s="219"/>
      <c r="J385" s="220">
        <f>ROUND(I385*H385,2)</f>
        <v>0</v>
      </c>
      <c r="K385" s="216" t="s">
        <v>163</v>
      </c>
      <c r="L385" s="46"/>
      <c r="M385" s="221" t="s">
        <v>19</v>
      </c>
      <c r="N385" s="222" t="s">
        <v>43</v>
      </c>
      <c r="O385" s="86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25" t="s">
        <v>159</v>
      </c>
      <c r="AT385" s="225" t="s">
        <v>155</v>
      </c>
      <c r="AU385" s="225" t="s">
        <v>153</v>
      </c>
      <c r="AY385" s="19" t="s">
        <v>152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9" t="s">
        <v>79</v>
      </c>
      <c r="BK385" s="226">
        <f>ROUND(I385*H385,2)</f>
        <v>0</v>
      </c>
      <c r="BL385" s="19" t="s">
        <v>159</v>
      </c>
      <c r="BM385" s="225" t="s">
        <v>545</v>
      </c>
    </row>
    <row r="386" s="15" customFormat="1">
      <c r="A386" s="15"/>
      <c r="B386" s="250"/>
      <c r="C386" s="251"/>
      <c r="D386" s="229" t="s">
        <v>165</v>
      </c>
      <c r="E386" s="252" t="s">
        <v>19</v>
      </c>
      <c r="F386" s="253" t="s">
        <v>546</v>
      </c>
      <c r="G386" s="251"/>
      <c r="H386" s="252" t="s">
        <v>19</v>
      </c>
      <c r="I386" s="254"/>
      <c r="J386" s="251"/>
      <c r="K386" s="251"/>
      <c r="L386" s="255"/>
      <c r="M386" s="256"/>
      <c r="N386" s="257"/>
      <c r="O386" s="257"/>
      <c r="P386" s="257"/>
      <c r="Q386" s="257"/>
      <c r="R386" s="257"/>
      <c r="S386" s="257"/>
      <c r="T386" s="258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9" t="s">
        <v>165</v>
      </c>
      <c r="AU386" s="259" t="s">
        <v>153</v>
      </c>
      <c r="AV386" s="15" t="s">
        <v>79</v>
      </c>
      <c r="AW386" s="15" t="s">
        <v>33</v>
      </c>
      <c r="AX386" s="15" t="s">
        <v>72</v>
      </c>
      <c r="AY386" s="259" t="s">
        <v>152</v>
      </c>
    </row>
    <row r="387" s="13" customFormat="1">
      <c r="A387" s="13"/>
      <c r="B387" s="227"/>
      <c r="C387" s="228"/>
      <c r="D387" s="229" t="s">
        <v>165</v>
      </c>
      <c r="E387" s="230" t="s">
        <v>19</v>
      </c>
      <c r="F387" s="231" t="s">
        <v>547</v>
      </c>
      <c r="G387" s="228"/>
      <c r="H387" s="232">
        <v>30849.974999999999</v>
      </c>
      <c r="I387" s="233"/>
      <c r="J387" s="228"/>
      <c r="K387" s="228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165</v>
      </c>
      <c r="AU387" s="238" t="s">
        <v>153</v>
      </c>
      <c r="AV387" s="13" t="s">
        <v>81</v>
      </c>
      <c r="AW387" s="13" t="s">
        <v>33</v>
      </c>
      <c r="AX387" s="13" t="s">
        <v>72</v>
      </c>
      <c r="AY387" s="238" t="s">
        <v>152</v>
      </c>
    </row>
    <row r="388" s="14" customFormat="1">
      <c r="A388" s="14"/>
      <c r="B388" s="239"/>
      <c r="C388" s="240"/>
      <c r="D388" s="229" t="s">
        <v>165</v>
      </c>
      <c r="E388" s="241" t="s">
        <v>19</v>
      </c>
      <c r="F388" s="242" t="s">
        <v>167</v>
      </c>
      <c r="G388" s="240"/>
      <c r="H388" s="243">
        <v>30849.974999999999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9" t="s">
        <v>165</v>
      </c>
      <c r="AU388" s="249" t="s">
        <v>153</v>
      </c>
      <c r="AV388" s="14" t="s">
        <v>153</v>
      </c>
      <c r="AW388" s="14" t="s">
        <v>33</v>
      </c>
      <c r="AX388" s="14" t="s">
        <v>79</v>
      </c>
      <c r="AY388" s="249" t="s">
        <v>152</v>
      </c>
    </row>
    <row r="389" s="2" customFormat="1">
      <c r="A389" s="40"/>
      <c r="B389" s="41"/>
      <c r="C389" s="214" t="s">
        <v>548</v>
      </c>
      <c r="D389" s="214" t="s">
        <v>155</v>
      </c>
      <c r="E389" s="215" t="s">
        <v>549</v>
      </c>
      <c r="F389" s="216" t="s">
        <v>550</v>
      </c>
      <c r="G389" s="217" t="s">
        <v>176</v>
      </c>
      <c r="H389" s="218">
        <v>411.33300000000003</v>
      </c>
      <c r="I389" s="219"/>
      <c r="J389" s="220">
        <f>ROUND(I389*H389,2)</f>
        <v>0</v>
      </c>
      <c r="K389" s="216" t="s">
        <v>163</v>
      </c>
      <c r="L389" s="46"/>
      <c r="M389" s="221" t="s">
        <v>19</v>
      </c>
      <c r="N389" s="222" t="s">
        <v>43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</v>
      </c>
      <c r="T389" s="224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159</v>
      </c>
      <c r="AT389" s="225" t="s">
        <v>155</v>
      </c>
      <c r="AU389" s="225" t="s">
        <v>153</v>
      </c>
      <c r="AY389" s="19" t="s">
        <v>152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79</v>
      </c>
      <c r="BK389" s="226">
        <f>ROUND(I389*H389,2)</f>
        <v>0</v>
      </c>
      <c r="BL389" s="19" t="s">
        <v>159</v>
      </c>
      <c r="BM389" s="225" t="s">
        <v>551</v>
      </c>
    </row>
    <row r="390" s="2" customFormat="1" ht="21.75" customHeight="1">
      <c r="A390" s="40"/>
      <c r="B390" s="41"/>
      <c r="C390" s="214" t="s">
        <v>206</v>
      </c>
      <c r="D390" s="214" t="s">
        <v>155</v>
      </c>
      <c r="E390" s="215" t="s">
        <v>552</v>
      </c>
      <c r="F390" s="216" t="s">
        <v>553</v>
      </c>
      <c r="G390" s="217" t="s">
        <v>235</v>
      </c>
      <c r="H390" s="218">
        <v>24</v>
      </c>
      <c r="I390" s="219"/>
      <c r="J390" s="220">
        <f>ROUND(I390*H390,2)</f>
        <v>0</v>
      </c>
      <c r="K390" s="216" t="s">
        <v>19</v>
      </c>
      <c r="L390" s="46"/>
      <c r="M390" s="221" t="s">
        <v>19</v>
      </c>
      <c r="N390" s="222" t="s">
        <v>43</v>
      </c>
      <c r="O390" s="86"/>
      <c r="P390" s="223">
        <f>O390*H390</f>
        <v>0</v>
      </c>
      <c r="Q390" s="223">
        <v>0</v>
      </c>
      <c r="R390" s="223">
        <f>Q390*H390</f>
        <v>0</v>
      </c>
      <c r="S390" s="223">
        <v>0</v>
      </c>
      <c r="T390" s="224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25" t="s">
        <v>159</v>
      </c>
      <c r="AT390" s="225" t="s">
        <v>155</v>
      </c>
      <c r="AU390" s="225" t="s">
        <v>153</v>
      </c>
      <c r="AY390" s="19" t="s">
        <v>152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9" t="s">
        <v>79</v>
      </c>
      <c r="BK390" s="226">
        <f>ROUND(I390*H390,2)</f>
        <v>0</v>
      </c>
      <c r="BL390" s="19" t="s">
        <v>159</v>
      </c>
      <c r="BM390" s="225" t="s">
        <v>554</v>
      </c>
    </row>
    <row r="391" s="13" customFormat="1">
      <c r="A391" s="13"/>
      <c r="B391" s="227"/>
      <c r="C391" s="228"/>
      <c r="D391" s="229" t="s">
        <v>165</v>
      </c>
      <c r="E391" s="230" t="s">
        <v>19</v>
      </c>
      <c r="F391" s="231" t="s">
        <v>555</v>
      </c>
      <c r="G391" s="228"/>
      <c r="H391" s="232">
        <v>24</v>
      </c>
      <c r="I391" s="233"/>
      <c r="J391" s="228"/>
      <c r="K391" s="228"/>
      <c r="L391" s="234"/>
      <c r="M391" s="235"/>
      <c r="N391" s="236"/>
      <c r="O391" s="236"/>
      <c r="P391" s="236"/>
      <c r="Q391" s="236"/>
      <c r="R391" s="236"/>
      <c r="S391" s="236"/>
      <c r="T391" s="23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8" t="s">
        <v>165</v>
      </c>
      <c r="AU391" s="238" t="s">
        <v>153</v>
      </c>
      <c r="AV391" s="13" t="s">
        <v>81</v>
      </c>
      <c r="AW391" s="13" t="s">
        <v>33</v>
      </c>
      <c r="AX391" s="13" t="s">
        <v>72</v>
      </c>
      <c r="AY391" s="238" t="s">
        <v>152</v>
      </c>
    </row>
    <row r="392" s="14" customFormat="1">
      <c r="A392" s="14"/>
      <c r="B392" s="239"/>
      <c r="C392" s="240"/>
      <c r="D392" s="229" t="s">
        <v>165</v>
      </c>
      <c r="E392" s="241" t="s">
        <v>19</v>
      </c>
      <c r="F392" s="242" t="s">
        <v>167</v>
      </c>
      <c r="G392" s="240"/>
      <c r="H392" s="243">
        <v>24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165</v>
      </c>
      <c r="AU392" s="249" t="s">
        <v>153</v>
      </c>
      <c r="AV392" s="14" t="s">
        <v>153</v>
      </c>
      <c r="AW392" s="14" t="s">
        <v>33</v>
      </c>
      <c r="AX392" s="14" t="s">
        <v>79</v>
      </c>
      <c r="AY392" s="249" t="s">
        <v>152</v>
      </c>
    </row>
    <row r="393" s="2" customFormat="1">
      <c r="A393" s="40"/>
      <c r="B393" s="41"/>
      <c r="C393" s="214" t="s">
        <v>249</v>
      </c>
      <c r="D393" s="214" t="s">
        <v>155</v>
      </c>
      <c r="E393" s="215" t="s">
        <v>556</v>
      </c>
      <c r="F393" s="216" t="s">
        <v>557</v>
      </c>
      <c r="G393" s="217" t="s">
        <v>170</v>
      </c>
      <c r="H393" s="218">
        <v>36.084000000000003</v>
      </c>
      <c r="I393" s="219"/>
      <c r="J393" s="220">
        <f>ROUND(I393*H393,2)</f>
        <v>0</v>
      </c>
      <c r="K393" s="216" t="s">
        <v>163</v>
      </c>
      <c r="L393" s="46"/>
      <c r="M393" s="221" t="s">
        <v>19</v>
      </c>
      <c r="N393" s="222" t="s">
        <v>43</v>
      </c>
      <c r="O393" s="86"/>
      <c r="P393" s="223">
        <f>O393*H393</f>
        <v>0</v>
      </c>
      <c r="Q393" s="223">
        <v>0</v>
      </c>
      <c r="R393" s="223">
        <f>Q393*H393</f>
        <v>0</v>
      </c>
      <c r="S393" s="223">
        <v>0</v>
      </c>
      <c r="T393" s="224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25" t="s">
        <v>159</v>
      </c>
      <c r="AT393" s="225" t="s">
        <v>155</v>
      </c>
      <c r="AU393" s="225" t="s">
        <v>153</v>
      </c>
      <c r="AY393" s="19" t="s">
        <v>152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9" t="s">
        <v>79</v>
      </c>
      <c r="BK393" s="226">
        <f>ROUND(I393*H393,2)</f>
        <v>0</v>
      </c>
      <c r="BL393" s="19" t="s">
        <v>159</v>
      </c>
      <c r="BM393" s="225" t="s">
        <v>558</v>
      </c>
    </row>
    <row r="394" s="15" customFormat="1">
      <c r="A394" s="15"/>
      <c r="B394" s="250"/>
      <c r="C394" s="251"/>
      <c r="D394" s="229" t="s">
        <v>165</v>
      </c>
      <c r="E394" s="252" t="s">
        <v>19</v>
      </c>
      <c r="F394" s="253" t="s">
        <v>559</v>
      </c>
      <c r="G394" s="251"/>
      <c r="H394" s="252" t="s">
        <v>19</v>
      </c>
      <c r="I394" s="254"/>
      <c r="J394" s="251"/>
      <c r="K394" s="251"/>
      <c r="L394" s="255"/>
      <c r="M394" s="256"/>
      <c r="N394" s="257"/>
      <c r="O394" s="257"/>
      <c r="P394" s="257"/>
      <c r="Q394" s="257"/>
      <c r="R394" s="257"/>
      <c r="S394" s="257"/>
      <c r="T394" s="25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9" t="s">
        <v>165</v>
      </c>
      <c r="AU394" s="259" t="s">
        <v>153</v>
      </c>
      <c r="AV394" s="15" t="s">
        <v>79</v>
      </c>
      <c r="AW394" s="15" t="s">
        <v>33</v>
      </c>
      <c r="AX394" s="15" t="s">
        <v>72</v>
      </c>
      <c r="AY394" s="259" t="s">
        <v>152</v>
      </c>
    </row>
    <row r="395" s="13" customFormat="1">
      <c r="A395" s="13"/>
      <c r="B395" s="227"/>
      <c r="C395" s="228"/>
      <c r="D395" s="229" t="s">
        <v>165</v>
      </c>
      <c r="E395" s="230" t="s">
        <v>19</v>
      </c>
      <c r="F395" s="231" t="s">
        <v>560</v>
      </c>
      <c r="G395" s="228"/>
      <c r="H395" s="232">
        <v>36.084000000000003</v>
      </c>
      <c r="I395" s="233"/>
      <c r="J395" s="228"/>
      <c r="K395" s="228"/>
      <c r="L395" s="234"/>
      <c r="M395" s="235"/>
      <c r="N395" s="236"/>
      <c r="O395" s="236"/>
      <c r="P395" s="236"/>
      <c r="Q395" s="236"/>
      <c r="R395" s="236"/>
      <c r="S395" s="236"/>
      <c r="T395" s="23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8" t="s">
        <v>165</v>
      </c>
      <c r="AU395" s="238" t="s">
        <v>153</v>
      </c>
      <c r="AV395" s="13" t="s">
        <v>81</v>
      </c>
      <c r="AW395" s="13" t="s">
        <v>33</v>
      </c>
      <c r="AX395" s="13" t="s">
        <v>72</v>
      </c>
      <c r="AY395" s="238" t="s">
        <v>152</v>
      </c>
    </row>
    <row r="396" s="14" customFormat="1">
      <c r="A396" s="14"/>
      <c r="B396" s="239"/>
      <c r="C396" s="240"/>
      <c r="D396" s="229" t="s">
        <v>165</v>
      </c>
      <c r="E396" s="241" t="s">
        <v>19</v>
      </c>
      <c r="F396" s="242" t="s">
        <v>167</v>
      </c>
      <c r="G396" s="240"/>
      <c r="H396" s="243">
        <v>36.084000000000003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9" t="s">
        <v>165</v>
      </c>
      <c r="AU396" s="249" t="s">
        <v>153</v>
      </c>
      <c r="AV396" s="14" t="s">
        <v>153</v>
      </c>
      <c r="AW396" s="14" t="s">
        <v>33</v>
      </c>
      <c r="AX396" s="14" t="s">
        <v>79</v>
      </c>
      <c r="AY396" s="249" t="s">
        <v>152</v>
      </c>
    </row>
    <row r="397" s="2" customFormat="1">
      <c r="A397" s="40"/>
      <c r="B397" s="41"/>
      <c r="C397" s="214" t="s">
        <v>493</v>
      </c>
      <c r="D397" s="214" t="s">
        <v>155</v>
      </c>
      <c r="E397" s="215" t="s">
        <v>561</v>
      </c>
      <c r="F397" s="216" t="s">
        <v>562</v>
      </c>
      <c r="G397" s="217" t="s">
        <v>170</v>
      </c>
      <c r="H397" s="218">
        <v>1082.52</v>
      </c>
      <c r="I397" s="219"/>
      <c r="J397" s="220">
        <f>ROUND(I397*H397,2)</f>
        <v>0</v>
      </c>
      <c r="K397" s="216" t="s">
        <v>163</v>
      </c>
      <c r="L397" s="46"/>
      <c r="M397" s="221" t="s">
        <v>19</v>
      </c>
      <c r="N397" s="222" t="s">
        <v>43</v>
      </c>
      <c r="O397" s="86"/>
      <c r="P397" s="223">
        <f>O397*H397</f>
        <v>0</v>
      </c>
      <c r="Q397" s="223">
        <v>0</v>
      </c>
      <c r="R397" s="223">
        <f>Q397*H397</f>
        <v>0</v>
      </c>
      <c r="S397" s="223">
        <v>0</v>
      </c>
      <c r="T397" s="224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25" t="s">
        <v>159</v>
      </c>
      <c r="AT397" s="225" t="s">
        <v>155</v>
      </c>
      <c r="AU397" s="225" t="s">
        <v>153</v>
      </c>
      <c r="AY397" s="19" t="s">
        <v>152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9" t="s">
        <v>79</v>
      </c>
      <c r="BK397" s="226">
        <f>ROUND(I397*H397,2)</f>
        <v>0</v>
      </c>
      <c r="BL397" s="19" t="s">
        <v>159</v>
      </c>
      <c r="BM397" s="225" t="s">
        <v>563</v>
      </c>
    </row>
    <row r="398" s="13" customFormat="1">
      <c r="A398" s="13"/>
      <c r="B398" s="227"/>
      <c r="C398" s="228"/>
      <c r="D398" s="229" t="s">
        <v>165</v>
      </c>
      <c r="E398" s="230" t="s">
        <v>19</v>
      </c>
      <c r="F398" s="231" t="s">
        <v>564</v>
      </c>
      <c r="G398" s="228"/>
      <c r="H398" s="232">
        <v>1082.52</v>
      </c>
      <c r="I398" s="233"/>
      <c r="J398" s="228"/>
      <c r="K398" s="228"/>
      <c r="L398" s="234"/>
      <c r="M398" s="235"/>
      <c r="N398" s="236"/>
      <c r="O398" s="236"/>
      <c r="P398" s="236"/>
      <c r="Q398" s="236"/>
      <c r="R398" s="236"/>
      <c r="S398" s="236"/>
      <c r="T398" s="23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8" t="s">
        <v>165</v>
      </c>
      <c r="AU398" s="238" t="s">
        <v>153</v>
      </c>
      <c r="AV398" s="13" t="s">
        <v>81</v>
      </c>
      <c r="AW398" s="13" t="s">
        <v>33</v>
      </c>
      <c r="AX398" s="13" t="s">
        <v>72</v>
      </c>
      <c r="AY398" s="238" t="s">
        <v>152</v>
      </c>
    </row>
    <row r="399" s="14" customFormat="1">
      <c r="A399" s="14"/>
      <c r="B399" s="239"/>
      <c r="C399" s="240"/>
      <c r="D399" s="229" t="s">
        <v>165</v>
      </c>
      <c r="E399" s="241" t="s">
        <v>19</v>
      </c>
      <c r="F399" s="242" t="s">
        <v>167</v>
      </c>
      <c r="G399" s="240"/>
      <c r="H399" s="243">
        <v>1082.52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9" t="s">
        <v>165</v>
      </c>
      <c r="AU399" s="249" t="s">
        <v>153</v>
      </c>
      <c r="AV399" s="14" t="s">
        <v>153</v>
      </c>
      <c r="AW399" s="14" t="s">
        <v>33</v>
      </c>
      <c r="AX399" s="14" t="s">
        <v>79</v>
      </c>
      <c r="AY399" s="249" t="s">
        <v>152</v>
      </c>
    </row>
    <row r="400" s="2" customFormat="1">
      <c r="A400" s="40"/>
      <c r="B400" s="41"/>
      <c r="C400" s="214" t="s">
        <v>565</v>
      </c>
      <c r="D400" s="214" t="s">
        <v>155</v>
      </c>
      <c r="E400" s="215" t="s">
        <v>566</v>
      </c>
      <c r="F400" s="216" t="s">
        <v>567</v>
      </c>
      <c r="G400" s="217" t="s">
        <v>170</v>
      </c>
      <c r="H400" s="218">
        <v>36.084000000000003</v>
      </c>
      <c r="I400" s="219"/>
      <c r="J400" s="220">
        <f>ROUND(I400*H400,2)</f>
        <v>0</v>
      </c>
      <c r="K400" s="216" t="s">
        <v>163</v>
      </c>
      <c r="L400" s="46"/>
      <c r="M400" s="221" t="s">
        <v>19</v>
      </c>
      <c r="N400" s="222" t="s">
        <v>43</v>
      </c>
      <c r="O400" s="86"/>
      <c r="P400" s="223">
        <f>O400*H400</f>
        <v>0</v>
      </c>
      <c r="Q400" s="223">
        <v>0</v>
      </c>
      <c r="R400" s="223">
        <f>Q400*H400</f>
        <v>0</v>
      </c>
      <c r="S400" s="223">
        <v>0</v>
      </c>
      <c r="T400" s="224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5" t="s">
        <v>159</v>
      </c>
      <c r="AT400" s="225" t="s">
        <v>155</v>
      </c>
      <c r="AU400" s="225" t="s">
        <v>153</v>
      </c>
      <c r="AY400" s="19" t="s">
        <v>152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9" t="s">
        <v>79</v>
      </c>
      <c r="BK400" s="226">
        <f>ROUND(I400*H400,2)</f>
        <v>0</v>
      </c>
      <c r="BL400" s="19" t="s">
        <v>159</v>
      </c>
      <c r="BM400" s="225" t="s">
        <v>568</v>
      </c>
    </row>
    <row r="401" s="2" customFormat="1" ht="16.5" customHeight="1">
      <c r="A401" s="40"/>
      <c r="B401" s="41"/>
      <c r="C401" s="214" t="s">
        <v>569</v>
      </c>
      <c r="D401" s="214" t="s">
        <v>155</v>
      </c>
      <c r="E401" s="215" t="s">
        <v>570</v>
      </c>
      <c r="F401" s="216" t="s">
        <v>571</v>
      </c>
      <c r="G401" s="217" t="s">
        <v>176</v>
      </c>
      <c r="H401" s="218">
        <v>411.33300000000003</v>
      </c>
      <c r="I401" s="219"/>
      <c r="J401" s="220">
        <f>ROUND(I401*H401,2)</f>
        <v>0</v>
      </c>
      <c r="K401" s="216" t="s">
        <v>163</v>
      </c>
      <c r="L401" s="46"/>
      <c r="M401" s="221" t="s">
        <v>19</v>
      </c>
      <c r="N401" s="222" t="s">
        <v>43</v>
      </c>
      <c r="O401" s="86"/>
      <c r="P401" s="223">
        <f>O401*H401</f>
        <v>0</v>
      </c>
      <c r="Q401" s="223">
        <v>0</v>
      </c>
      <c r="R401" s="223">
        <f>Q401*H401</f>
        <v>0</v>
      </c>
      <c r="S401" s="223">
        <v>0</v>
      </c>
      <c r="T401" s="224">
        <f>S401*H401</f>
        <v>0</v>
      </c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R401" s="225" t="s">
        <v>159</v>
      </c>
      <c r="AT401" s="225" t="s">
        <v>155</v>
      </c>
      <c r="AU401" s="225" t="s">
        <v>153</v>
      </c>
      <c r="AY401" s="19" t="s">
        <v>152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9" t="s">
        <v>79</v>
      </c>
      <c r="BK401" s="226">
        <f>ROUND(I401*H401,2)</f>
        <v>0</v>
      </c>
      <c r="BL401" s="19" t="s">
        <v>159</v>
      </c>
      <c r="BM401" s="225" t="s">
        <v>572</v>
      </c>
    </row>
    <row r="402" s="13" customFormat="1">
      <c r="A402" s="13"/>
      <c r="B402" s="227"/>
      <c r="C402" s="228"/>
      <c r="D402" s="229" t="s">
        <v>165</v>
      </c>
      <c r="E402" s="230" t="s">
        <v>19</v>
      </c>
      <c r="F402" s="231" t="s">
        <v>537</v>
      </c>
      <c r="G402" s="228"/>
      <c r="H402" s="232">
        <v>84.078999999999994</v>
      </c>
      <c r="I402" s="233"/>
      <c r="J402" s="228"/>
      <c r="K402" s="228"/>
      <c r="L402" s="234"/>
      <c r="M402" s="235"/>
      <c r="N402" s="236"/>
      <c r="O402" s="236"/>
      <c r="P402" s="236"/>
      <c r="Q402" s="236"/>
      <c r="R402" s="236"/>
      <c r="S402" s="236"/>
      <c r="T402" s="23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8" t="s">
        <v>165</v>
      </c>
      <c r="AU402" s="238" t="s">
        <v>153</v>
      </c>
      <c r="AV402" s="13" t="s">
        <v>81</v>
      </c>
      <c r="AW402" s="13" t="s">
        <v>33</v>
      </c>
      <c r="AX402" s="13" t="s">
        <v>72</v>
      </c>
      <c r="AY402" s="238" t="s">
        <v>152</v>
      </c>
    </row>
    <row r="403" s="13" customFormat="1">
      <c r="A403" s="13"/>
      <c r="B403" s="227"/>
      <c r="C403" s="228"/>
      <c r="D403" s="229" t="s">
        <v>165</v>
      </c>
      <c r="E403" s="230" t="s">
        <v>19</v>
      </c>
      <c r="F403" s="231" t="s">
        <v>538</v>
      </c>
      <c r="G403" s="228"/>
      <c r="H403" s="232">
        <v>82.072999999999993</v>
      </c>
      <c r="I403" s="233"/>
      <c r="J403" s="228"/>
      <c r="K403" s="228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165</v>
      </c>
      <c r="AU403" s="238" t="s">
        <v>153</v>
      </c>
      <c r="AV403" s="13" t="s">
        <v>81</v>
      </c>
      <c r="AW403" s="13" t="s">
        <v>33</v>
      </c>
      <c r="AX403" s="13" t="s">
        <v>72</v>
      </c>
      <c r="AY403" s="238" t="s">
        <v>152</v>
      </c>
    </row>
    <row r="404" s="13" customFormat="1">
      <c r="A404" s="13"/>
      <c r="B404" s="227"/>
      <c r="C404" s="228"/>
      <c r="D404" s="229" t="s">
        <v>165</v>
      </c>
      <c r="E404" s="230" t="s">
        <v>19</v>
      </c>
      <c r="F404" s="231" t="s">
        <v>539</v>
      </c>
      <c r="G404" s="228"/>
      <c r="H404" s="232">
        <v>157.94300000000001</v>
      </c>
      <c r="I404" s="233"/>
      <c r="J404" s="228"/>
      <c r="K404" s="228"/>
      <c r="L404" s="234"/>
      <c r="M404" s="235"/>
      <c r="N404" s="236"/>
      <c r="O404" s="236"/>
      <c r="P404" s="236"/>
      <c r="Q404" s="236"/>
      <c r="R404" s="236"/>
      <c r="S404" s="236"/>
      <c r="T404" s="23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8" t="s">
        <v>165</v>
      </c>
      <c r="AU404" s="238" t="s">
        <v>153</v>
      </c>
      <c r="AV404" s="13" t="s">
        <v>81</v>
      </c>
      <c r="AW404" s="13" t="s">
        <v>33</v>
      </c>
      <c r="AX404" s="13" t="s">
        <v>72</v>
      </c>
      <c r="AY404" s="238" t="s">
        <v>152</v>
      </c>
    </row>
    <row r="405" s="13" customFormat="1">
      <c r="A405" s="13"/>
      <c r="B405" s="227"/>
      <c r="C405" s="228"/>
      <c r="D405" s="229" t="s">
        <v>165</v>
      </c>
      <c r="E405" s="230" t="s">
        <v>19</v>
      </c>
      <c r="F405" s="231" t="s">
        <v>540</v>
      </c>
      <c r="G405" s="228"/>
      <c r="H405" s="232">
        <v>70.662999999999997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8" t="s">
        <v>165</v>
      </c>
      <c r="AU405" s="238" t="s">
        <v>153</v>
      </c>
      <c r="AV405" s="13" t="s">
        <v>81</v>
      </c>
      <c r="AW405" s="13" t="s">
        <v>33</v>
      </c>
      <c r="AX405" s="13" t="s">
        <v>72</v>
      </c>
      <c r="AY405" s="238" t="s">
        <v>152</v>
      </c>
    </row>
    <row r="406" s="13" customFormat="1">
      <c r="A406" s="13"/>
      <c r="B406" s="227"/>
      <c r="C406" s="228"/>
      <c r="D406" s="229" t="s">
        <v>165</v>
      </c>
      <c r="E406" s="230" t="s">
        <v>19</v>
      </c>
      <c r="F406" s="231" t="s">
        <v>541</v>
      </c>
      <c r="G406" s="228"/>
      <c r="H406" s="232">
        <v>16.574999999999999</v>
      </c>
      <c r="I406" s="233"/>
      <c r="J406" s="228"/>
      <c r="K406" s="228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165</v>
      </c>
      <c r="AU406" s="238" t="s">
        <v>153</v>
      </c>
      <c r="AV406" s="13" t="s">
        <v>81</v>
      </c>
      <c r="AW406" s="13" t="s">
        <v>33</v>
      </c>
      <c r="AX406" s="13" t="s">
        <v>72</v>
      </c>
      <c r="AY406" s="238" t="s">
        <v>152</v>
      </c>
    </row>
    <row r="407" s="14" customFormat="1">
      <c r="A407" s="14"/>
      <c r="B407" s="239"/>
      <c r="C407" s="240"/>
      <c r="D407" s="229" t="s">
        <v>165</v>
      </c>
      <c r="E407" s="241" t="s">
        <v>19</v>
      </c>
      <c r="F407" s="242" t="s">
        <v>167</v>
      </c>
      <c r="G407" s="240"/>
      <c r="H407" s="243">
        <v>411.33300000000003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9" t="s">
        <v>165</v>
      </c>
      <c r="AU407" s="249" t="s">
        <v>153</v>
      </c>
      <c r="AV407" s="14" t="s">
        <v>153</v>
      </c>
      <c r="AW407" s="14" t="s">
        <v>33</v>
      </c>
      <c r="AX407" s="14" t="s">
        <v>79</v>
      </c>
      <c r="AY407" s="249" t="s">
        <v>152</v>
      </c>
    </row>
    <row r="408" s="2" customFormat="1" ht="16.5" customHeight="1">
      <c r="A408" s="40"/>
      <c r="B408" s="41"/>
      <c r="C408" s="214" t="s">
        <v>573</v>
      </c>
      <c r="D408" s="214" t="s">
        <v>155</v>
      </c>
      <c r="E408" s="215" t="s">
        <v>574</v>
      </c>
      <c r="F408" s="216" t="s">
        <v>575</v>
      </c>
      <c r="G408" s="217" t="s">
        <v>176</v>
      </c>
      <c r="H408" s="218">
        <v>30849.974999999999</v>
      </c>
      <c r="I408" s="219"/>
      <c r="J408" s="220">
        <f>ROUND(I408*H408,2)</f>
        <v>0</v>
      </c>
      <c r="K408" s="216" t="s">
        <v>163</v>
      </c>
      <c r="L408" s="46"/>
      <c r="M408" s="221" t="s">
        <v>19</v>
      </c>
      <c r="N408" s="222" t="s">
        <v>43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</v>
      </c>
      <c r="T408" s="224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159</v>
      </c>
      <c r="AT408" s="225" t="s">
        <v>155</v>
      </c>
      <c r="AU408" s="225" t="s">
        <v>153</v>
      </c>
      <c r="AY408" s="19" t="s">
        <v>152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79</v>
      </c>
      <c r="BK408" s="226">
        <f>ROUND(I408*H408,2)</f>
        <v>0</v>
      </c>
      <c r="BL408" s="19" t="s">
        <v>159</v>
      </c>
      <c r="BM408" s="225" t="s">
        <v>576</v>
      </c>
    </row>
    <row r="409" s="13" customFormat="1">
      <c r="A409" s="13"/>
      <c r="B409" s="227"/>
      <c r="C409" s="228"/>
      <c r="D409" s="229" t="s">
        <v>165</v>
      </c>
      <c r="E409" s="230" t="s">
        <v>19</v>
      </c>
      <c r="F409" s="231" t="s">
        <v>547</v>
      </c>
      <c r="G409" s="228"/>
      <c r="H409" s="232">
        <v>30849.974999999999</v>
      </c>
      <c r="I409" s="233"/>
      <c r="J409" s="228"/>
      <c r="K409" s="228"/>
      <c r="L409" s="234"/>
      <c r="M409" s="235"/>
      <c r="N409" s="236"/>
      <c r="O409" s="236"/>
      <c r="P409" s="236"/>
      <c r="Q409" s="236"/>
      <c r="R409" s="236"/>
      <c r="S409" s="236"/>
      <c r="T409" s="23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8" t="s">
        <v>165</v>
      </c>
      <c r="AU409" s="238" t="s">
        <v>153</v>
      </c>
      <c r="AV409" s="13" t="s">
        <v>81</v>
      </c>
      <c r="AW409" s="13" t="s">
        <v>33</v>
      </c>
      <c r="AX409" s="13" t="s">
        <v>72</v>
      </c>
      <c r="AY409" s="238" t="s">
        <v>152</v>
      </c>
    </row>
    <row r="410" s="14" customFormat="1">
      <c r="A410" s="14"/>
      <c r="B410" s="239"/>
      <c r="C410" s="240"/>
      <c r="D410" s="229" t="s">
        <v>165</v>
      </c>
      <c r="E410" s="241" t="s">
        <v>19</v>
      </c>
      <c r="F410" s="242" t="s">
        <v>167</v>
      </c>
      <c r="G410" s="240"/>
      <c r="H410" s="243">
        <v>30849.974999999999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9" t="s">
        <v>165</v>
      </c>
      <c r="AU410" s="249" t="s">
        <v>153</v>
      </c>
      <c r="AV410" s="14" t="s">
        <v>153</v>
      </c>
      <c r="AW410" s="14" t="s">
        <v>33</v>
      </c>
      <c r="AX410" s="14" t="s">
        <v>79</v>
      </c>
      <c r="AY410" s="249" t="s">
        <v>152</v>
      </c>
    </row>
    <row r="411" s="2" customFormat="1" ht="16.5" customHeight="1">
      <c r="A411" s="40"/>
      <c r="B411" s="41"/>
      <c r="C411" s="214" t="s">
        <v>577</v>
      </c>
      <c r="D411" s="214" t="s">
        <v>155</v>
      </c>
      <c r="E411" s="215" t="s">
        <v>578</v>
      </c>
      <c r="F411" s="216" t="s">
        <v>579</v>
      </c>
      <c r="G411" s="217" t="s">
        <v>176</v>
      </c>
      <c r="H411" s="218">
        <v>411.33300000000003</v>
      </c>
      <c r="I411" s="219"/>
      <c r="J411" s="220">
        <f>ROUND(I411*H411,2)</f>
        <v>0</v>
      </c>
      <c r="K411" s="216" t="s">
        <v>163</v>
      </c>
      <c r="L411" s="46"/>
      <c r="M411" s="221" t="s">
        <v>19</v>
      </c>
      <c r="N411" s="222" t="s">
        <v>43</v>
      </c>
      <c r="O411" s="86"/>
      <c r="P411" s="223">
        <f>O411*H411</f>
        <v>0</v>
      </c>
      <c r="Q411" s="223">
        <v>0</v>
      </c>
      <c r="R411" s="223">
        <f>Q411*H411</f>
        <v>0</v>
      </c>
      <c r="S411" s="223">
        <v>0</v>
      </c>
      <c r="T411" s="224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5" t="s">
        <v>159</v>
      </c>
      <c r="AT411" s="225" t="s">
        <v>155</v>
      </c>
      <c r="AU411" s="225" t="s">
        <v>153</v>
      </c>
      <c r="AY411" s="19" t="s">
        <v>152</v>
      </c>
      <c r="BE411" s="226">
        <f>IF(N411="základní",J411,0)</f>
        <v>0</v>
      </c>
      <c r="BF411" s="226">
        <f>IF(N411="snížená",J411,0)</f>
        <v>0</v>
      </c>
      <c r="BG411" s="226">
        <f>IF(N411="zákl. přenesená",J411,0)</f>
        <v>0</v>
      </c>
      <c r="BH411" s="226">
        <f>IF(N411="sníž. přenesená",J411,0)</f>
        <v>0</v>
      </c>
      <c r="BI411" s="226">
        <f>IF(N411="nulová",J411,0)</f>
        <v>0</v>
      </c>
      <c r="BJ411" s="19" t="s">
        <v>79</v>
      </c>
      <c r="BK411" s="226">
        <f>ROUND(I411*H411,2)</f>
        <v>0</v>
      </c>
      <c r="BL411" s="19" t="s">
        <v>159</v>
      </c>
      <c r="BM411" s="225" t="s">
        <v>580</v>
      </c>
    </row>
    <row r="412" s="2" customFormat="1">
      <c r="A412" s="40"/>
      <c r="B412" s="41"/>
      <c r="C412" s="214" t="s">
        <v>581</v>
      </c>
      <c r="D412" s="214" t="s">
        <v>155</v>
      </c>
      <c r="E412" s="215" t="s">
        <v>582</v>
      </c>
      <c r="F412" s="216" t="s">
        <v>583</v>
      </c>
      <c r="G412" s="217" t="s">
        <v>176</v>
      </c>
      <c r="H412" s="218">
        <v>221.45500000000001</v>
      </c>
      <c r="I412" s="219"/>
      <c r="J412" s="220">
        <f>ROUND(I412*H412,2)</f>
        <v>0</v>
      </c>
      <c r="K412" s="216" t="s">
        <v>163</v>
      </c>
      <c r="L412" s="46"/>
      <c r="M412" s="221" t="s">
        <v>19</v>
      </c>
      <c r="N412" s="222" t="s">
        <v>43</v>
      </c>
      <c r="O412" s="86"/>
      <c r="P412" s="223">
        <f>O412*H412</f>
        <v>0</v>
      </c>
      <c r="Q412" s="223">
        <v>0.00012999999999999999</v>
      </c>
      <c r="R412" s="223">
        <f>Q412*H412</f>
        <v>0.028789149999999999</v>
      </c>
      <c r="S412" s="223">
        <v>0</v>
      </c>
      <c r="T412" s="224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5" t="s">
        <v>159</v>
      </c>
      <c r="AT412" s="225" t="s">
        <v>155</v>
      </c>
      <c r="AU412" s="225" t="s">
        <v>153</v>
      </c>
      <c r="AY412" s="19" t="s">
        <v>152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9" t="s">
        <v>79</v>
      </c>
      <c r="BK412" s="226">
        <f>ROUND(I412*H412,2)</f>
        <v>0</v>
      </c>
      <c r="BL412" s="19" t="s">
        <v>159</v>
      </c>
      <c r="BM412" s="225" t="s">
        <v>584</v>
      </c>
    </row>
    <row r="413" s="15" customFormat="1">
      <c r="A413" s="15"/>
      <c r="B413" s="250"/>
      <c r="C413" s="251"/>
      <c r="D413" s="229" t="s">
        <v>165</v>
      </c>
      <c r="E413" s="252" t="s">
        <v>19</v>
      </c>
      <c r="F413" s="253" t="s">
        <v>180</v>
      </c>
      <c r="G413" s="251"/>
      <c r="H413" s="252" t="s">
        <v>19</v>
      </c>
      <c r="I413" s="254"/>
      <c r="J413" s="251"/>
      <c r="K413" s="251"/>
      <c r="L413" s="255"/>
      <c r="M413" s="256"/>
      <c r="N413" s="257"/>
      <c r="O413" s="257"/>
      <c r="P413" s="257"/>
      <c r="Q413" s="257"/>
      <c r="R413" s="257"/>
      <c r="S413" s="257"/>
      <c r="T413" s="258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9" t="s">
        <v>165</v>
      </c>
      <c r="AU413" s="259" t="s">
        <v>153</v>
      </c>
      <c r="AV413" s="15" t="s">
        <v>79</v>
      </c>
      <c r="AW413" s="15" t="s">
        <v>33</v>
      </c>
      <c r="AX413" s="15" t="s">
        <v>72</v>
      </c>
      <c r="AY413" s="259" t="s">
        <v>152</v>
      </c>
    </row>
    <row r="414" s="15" customFormat="1">
      <c r="A414" s="15"/>
      <c r="B414" s="250"/>
      <c r="C414" s="251"/>
      <c r="D414" s="229" t="s">
        <v>165</v>
      </c>
      <c r="E414" s="252" t="s">
        <v>19</v>
      </c>
      <c r="F414" s="253" t="s">
        <v>585</v>
      </c>
      <c r="G414" s="251"/>
      <c r="H414" s="252" t="s">
        <v>19</v>
      </c>
      <c r="I414" s="254"/>
      <c r="J414" s="251"/>
      <c r="K414" s="251"/>
      <c r="L414" s="255"/>
      <c r="M414" s="256"/>
      <c r="N414" s="257"/>
      <c r="O414" s="257"/>
      <c r="P414" s="257"/>
      <c r="Q414" s="257"/>
      <c r="R414" s="257"/>
      <c r="S414" s="257"/>
      <c r="T414" s="25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9" t="s">
        <v>165</v>
      </c>
      <c r="AU414" s="259" t="s">
        <v>153</v>
      </c>
      <c r="AV414" s="15" t="s">
        <v>79</v>
      </c>
      <c r="AW414" s="15" t="s">
        <v>33</v>
      </c>
      <c r="AX414" s="15" t="s">
        <v>72</v>
      </c>
      <c r="AY414" s="259" t="s">
        <v>152</v>
      </c>
    </row>
    <row r="415" s="13" customFormat="1">
      <c r="A415" s="13"/>
      <c r="B415" s="227"/>
      <c r="C415" s="228"/>
      <c r="D415" s="229" t="s">
        <v>165</v>
      </c>
      <c r="E415" s="230" t="s">
        <v>19</v>
      </c>
      <c r="F415" s="231" t="s">
        <v>586</v>
      </c>
      <c r="G415" s="228"/>
      <c r="H415" s="232">
        <v>56.975000000000001</v>
      </c>
      <c r="I415" s="233"/>
      <c r="J415" s="228"/>
      <c r="K415" s="228"/>
      <c r="L415" s="234"/>
      <c r="M415" s="235"/>
      <c r="N415" s="236"/>
      <c r="O415" s="236"/>
      <c r="P415" s="236"/>
      <c r="Q415" s="236"/>
      <c r="R415" s="236"/>
      <c r="S415" s="236"/>
      <c r="T415" s="23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8" t="s">
        <v>165</v>
      </c>
      <c r="AU415" s="238" t="s">
        <v>153</v>
      </c>
      <c r="AV415" s="13" t="s">
        <v>81</v>
      </c>
      <c r="AW415" s="13" t="s">
        <v>33</v>
      </c>
      <c r="AX415" s="13" t="s">
        <v>72</v>
      </c>
      <c r="AY415" s="238" t="s">
        <v>152</v>
      </c>
    </row>
    <row r="416" s="15" customFormat="1">
      <c r="A416" s="15"/>
      <c r="B416" s="250"/>
      <c r="C416" s="251"/>
      <c r="D416" s="229" t="s">
        <v>165</v>
      </c>
      <c r="E416" s="252" t="s">
        <v>19</v>
      </c>
      <c r="F416" s="253" t="s">
        <v>587</v>
      </c>
      <c r="G416" s="251"/>
      <c r="H416" s="252" t="s">
        <v>19</v>
      </c>
      <c r="I416" s="254"/>
      <c r="J416" s="251"/>
      <c r="K416" s="251"/>
      <c r="L416" s="255"/>
      <c r="M416" s="256"/>
      <c r="N416" s="257"/>
      <c r="O416" s="257"/>
      <c r="P416" s="257"/>
      <c r="Q416" s="257"/>
      <c r="R416" s="257"/>
      <c r="S416" s="257"/>
      <c r="T416" s="25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9" t="s">
        <v>165</v>
      </c>
      <c r="AU416" s="259" t="s">
        <v>153</v>
      </c>
      <c r="AV416" s="15" t="s">
        <v>79</v>
      </c>
      <c r="AW416" s="15" t="s">
        <v>33</v>
      </c>
      <c r="AX416" s="15" t="s">
        <v>72</v>
      </c>
      <c r="AY416" s="259" t="s">
        <v>152</v>
      </c>
    </row>
    <row r="417" s="13" customFormat="1">
      <c r="A417" s="13"/>
      <c r="B417" s="227"/>
      <c r="C417" s="228"/>
      <c r="D417" s="229" t="s">
        <v>165</v>
      </c>
      <c r="E417" s="230" t="s">
        <v>19</v>
      </c>
      <c r="F417" s="231" t="s">
        <v>588</v>
      </c>
      <c r="G417" s="228"/>
      <c r="H417" s="232">
        <v>115.3</v>
      </c>
      <c r="I417" s="233"/>
      <c r="J417" s="228"/>
      <c r="K417" s="228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165</v>
      </c>
      <c r="AU417" s="238" t="s">
        <v>153</v>
      </c>
      <c r="AV417" s="13" t="s">
        <v>81</v>
      </c>
      <c r="AW417" s="13" t="s">
        <v>33</v>
      </c>
      <c r="AX417" s="13" t="s">
        <v>72</v>
      </c>
      <c r="AY417" s="238" t="s">
        <v>152</v>
      </c>
    </row>
    <row r="418" s="14" customFormat="1">
      <c r="A418" s="14"/>
      <c r="B418" s="239"/>
      <c r="C418" s="240"/>
      <c r="D418" s="229" t="s">
        <v>165</v>
      </c>
      <c r="E418" s="241" t="s">
        <v>19</v>
      </c>
      <c r="F418" s="242" t="s">
        <v>167</v>
      </c>
      <c r="G418" s="240"/>
      <c r="H418" s="243">
        <v>172.27500000000001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9" t="s">
        <v>165</v>
      </c>
      <c r="AU418" s="249" t="s">
        <v>153</v>
      </c>
      <c r="AV418" s="14" t="s">
        <v>153</v>
      </c>
      <c r="AW418" s="14" t="s">
        <v>33</v>
      </c>
      <c r="AX418" s="14" t="s">
        <v>72</v>
      </c>
      <c r="AY418" s="249" t="s">
        <v>152</v>
      </c>
    </row>
    <row r="419" s="15" customFormat="1">
      <c r="A419" s="15"/>
      <c r="B419" s="250"/>
      <c r="C419" s="251"/>
      <c r="D419" s="229" t="s">
        <v>165</v>
      </c>
      <c r="E419" s="252" t="s">
        <v>19</v>
      </c>
      <c r="F419" s="253" t="s">
        <v>186</v>
      </c>
      <c r="G419" s="251"/>
      <c r="H419" s="252" t="s">
        <v>19</v>
      </c>
      <c r="I419" s="254"/>
      <c r="J419" s="251"/>
      <c r="K419" s="251"/>
      <c r="L419" s="255"/>
      <c r="M419" s="256"/>
      <c r="N419" s="257"/>
      <c r="O419" s="257"/>
      <c r="P419" s="257"/>
      <c r="Q419" s="257"/>
      <c r="R419" s="257"/>
      <c r="S419" s="257"/>
      <c r="T419" s="25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9" t="s">
        <v>165</v>
      </c>
      <c r="AU419" s="259" t="s">
        <v>153</v>
      </c>
      <c r="AV419" s="15" t="s">
        <v>79</v>
      </c>
      <c r="AW419" s="15" t="s">
        <v>33</v>
      </c>
      <c r="AX419" s="15" t="s">
        <v>72</v>
      </c>
      <c r="AY419" s="259" t="s">
        <v>152</v>
      </c>
    </row>
    <row r="420" s="15" customFormat="1">
      <c r="A420" s="15"/>
      <c r="B420" s="250"/>
      <c r="C420" s="251"/>
      <c r="D420" s="229" t="s">
        <v>165</v>
      </c>
      <c r="E420" s="252" t="s">
        <v>19</v>
      </c>
      <c r="F420" s="253" t="s">
        <v>589</v>
      </c>
      <c r="G420" s="251"/>
      <c r="H420" s="252" t="s">
        <v>19</v>
      </c>
      <c r="I420" s="254"/>
      <c r="J420" s="251"/>
      <c r="K420" s="251"/>
      <c r="L420" s="255"/>
      <c r="M420" s="256"/>
      <c r="N420" s="257"/>
      <c r="O420" s="257"/>
      <c r="P420" s="257"/>
      <c r="Q420" s="257"/>
      <c r="R420" s="257"/>
      <c r="S420" s="257"/>
      <c r="T420" s="25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59" t="s">
        <v>165</v>
      </c>
      <c r="AU420" s="259" t="s">
        <v>153</v>
      </c>
      <c r="AV420" s="15" t="s">
        <v>79</v>
      </c>
      <c r="AW420" s="15" t="s">
        <v>33</v>
      </c>
      <c r="AX420" s="15" t="s">
        <v>72</v>
      </c>
      <c r="AY420" s="259" t="s">
        <v>152</v>
      </c>
    </row>
    <row r="421" s="13" customFormat="1">
      <c r="A421" s="13"/>
      <c r="B421" s="227"/>
      <c r="C421" s="228"/>
      <c r="D421" s="229" t="s">
        <v>165</v>
      </c>
      <c r="E421" s="230" t="s">
        <v>19</v>
      </c>
      <c r="F421" s="231" t="s">
        <v>590</v>
      </c>
      <c r="G421" s="228"/>
      <c r="H421" s="232">
        <v>49.18</v>
      </c>
      <c r="I421" s="233"/>
      <c r="J421" s="228"/>
      <c r="K421" s="228"/>
      <c r="L421" s="234"/>
      <c r="M421" s="235"/>
      <c r="N421" s="236"/>
      <c r="O421" s="236"/>
      <c r="P421" s="236"/>
      <c r="Q421" s="236"/>
      <c r="R421" s="236"/>
      <c r="S421" s="236"/>
      <c r="T421" s="237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8" t="s">
        <v>165</v>
      </c>
      <c r="AU421" s="238" t="s">
        <v>153</v>
      </c>
      <c r="AV421" s="13" t="s">
        <v>81</v>
      </c>
      <c r="AW421" s="13" t="s">
        <v>33</v>
      </c>
      <c r="AX421" s="13" t="s">
        <v>72</v>
      </c>
      <c r="AY421" s="238" t="s">
        <v>152</v>
      </c>
    </row>
    <row r="422" s="14" customFormat="1">
      <c r="A422" s="14"/>
      <c r="B422" s="239"/>
      <c r="C422" s="240"/>
      <c r="D422" s="229" t="s">
        <v>165</v>
      </c>
      <c r="E422" s="241" t="s">
        <v>19</v>
      </c>
      <c r="F422" s="242" t="s">
        <v>167</v>
      </c>
      <c r="G422" s="240"/>
      <c r="H422" s="243">
        <v>49.18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9" t="s">
        <v>165</v>
      </c>
      <c r="AU422" s="249" t="s">
        <v>153</v>
      </c>
      <c r="AV422" s="14" t="s">
        <v>153</v>
      </c>
      <c r="AW422" s="14" t="s">
        <v>33</v>
      </c>
      <c r="AX422" s="14" t="s">
        <v>72</v>
      </c>
      <c r="AY422" s="249" t="s">
        <v>152</v>
      </c>
    </row>
    <row r="423" s="16" customFormat="1">
      <c r="A423" s="16"/>
      <c r="B423" s="260"/>
      <c r="C423" s="261"/>
      <c r="D423" s="229" t="s">
        <v>165</v>
      </c>
      <c r="E423" s="262" t="s">
        <v>19</v>
      </c>
      <c r="F423" s="263" t="s">
        <v>189</v>
      </c>
      <c r="G423" s="261"/>
      <c r="H423" s="264">
        <v>221.45500000000001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70" t="s">
        <v>165</v>
      </c>
      <c r="AU423" s="270" t="s">
        <v>153</v>
      </c>
      <c r="AV423" s="16" t="s">
        <v>159</v>
      </c>
      <c r="AW423" s="16" t="s">
        <v>33</v>
      </c>
      <c r="AX423" s="16" t="s">
        <v>79</v>
      </c>
      <c r="AY423" s="270" t="s">
        <v>152</v>
      </c>
    </row>
    <row r="424" s="12" customFormat="1" ht="20.88" customHeight="1">
      <c r="A424" s="12"/>
      <c r="B424" s="198"/>
      <c r="C424" s="199"/>
      <c r="D424" s="200" t="s">
        <v>71</v>
      </c>
      <c r="E424" s="212" t="s">
        <v>591</v>
      </c>
      <c r="F424" s="212" t="s">
        <v>592</v>
      </c>
      <c r="G424" s="199"/>
      <c r="H424" s="199"/>
      <c r="I424" s="202"/>
      <c r="J424" s="213">
        <f>BK424</f>
        <v>0</v>
      </c>
      <c r="K424" s="199"/>
      <c r="L424" s="204"/>
      <c r="M424" s="205"/>
      <c r="N424" s="206"/>
      <c r="O424" s="206"/>
      <c r="P424" s="207">
        <f>SUM(P425:P441)</f>
        <v>0</v>
      </c>
      <c r="Q424" s="206"/>
      <c r="R424" s="207">
        <f>SUM(R425:R441)</f>
        <v>0.026933560000000002</v>
      </c>
      <c r="S424" s="206"/>
      <c r="T424" s="208">
        <f>SUM(T425:T441)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9" t="s">
        <v>79</v>
      </c>
      <c r="AT424" s="210" t="s">
        <v>71</v>
      </c>
      <c r="AU424" s="210" t="s">
        <v>81</v>
      </c>
      <c r="AY424" s="209" t="s">
        <v>152</v>
      </c>
      <c r="BK424" s="211">
        <f>SUM(BK425:BK441)</f>
        <v>0</v>
      </c>
    </row>
    <row r="425" s="2" customFormat="1">
      <c r="A425" s="40"/>
      <c r="B425" s="41"/>
      <c r="C425" s="214" t="s">
        <v>593</v>
      </c>
      <c r="D425" s="214" t="s">
        <v>155</v>
      </c>
      <c r="E425" s="215" t="s">
        <v>594</v>
      </c>
      <c r="F425" s="216" t="s">
        <v>595</v>
      </c>
      <c r="G425" s="217" t="s">
        <v>176</v>
      </c>
      <c r="H425" s="218">
        <v>366.839</v>
      </c>
      <c r="I425" s="219"/>
      <c r="J425" s="220">
        <f>ROUND(I425*H425,2)</f>
        <v>0</v>
      </c>
      <c r="K425" s="216" t="s">
        <v>163</v>
      </c>
      <c r="L425" s="46"/>
      <c r="M425" s="221" t="s">
        <v>19</v>
      </c>
      <c r="N425" s="222" t="s">
        <v>43</v>
      </c>
      <c r="O425" s="86"/>
      <c r="P425" s="223">
        <f>O425*H425</f>
        <v>0</v>
      </c>
      <c r="Q425" s="223">
        <v>4.0000000000000003E-05</v>
      </c>
      <c r="R425" s="223">
        <f>Q425*H425</f>
        <v>0.01467356</v>
      </c>
      <c r="S425" s="223">
        <v>0</v>
      </c>
      <c r="T425" s="224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159</v>
      </c>
      <c r="AT425" s="225" t="s">
        <v>155</v>
      </c>
      <c r="AU425" s="225" t="s">
        <v>153</v>
      </c>
      <c r="AY425" s="19" t="s">
        <v>152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79</v>
      </c>
      <c r="BK425" s="226">
        <f>ROUND(I425*H425,2)</f>
        <v>0</v>
      </c>
      <c r="BL425" s="19" t="s">
        <v>159</v>
      </c>
      <c r="BM425" s="225" t="s">
        <v>596</v>
      </c>
    </row>
    <row r="426" s="15" customFormat="1">
      <c r="A426" s="15"/>
      <c r="B426" s="250"/>
      <c r="C426" s="251"/>
      <c r="D426" s="229" t="s">
        <v>165</v>
      </c>
      <c r="E426" s="252" t="s">
        <v>19</v>
      </c>
      <c r="F426" s="253" t="s">
        <v>597</v>
      </c>
      <c r="G426" s="251"/>
      <c r="H426" s="252" t="s">
        <v>19</v>
      </c>
      <c r="I426" s="254"/>
      <c r="J426" s="251"/>
      <c r="K426" s="251"/>
      <c r="L426" s="255"/>
      <c r="M426" s="256"/>
      <c r="N426" s="257"/>
      <c r="O426" s="257"/>
      <c r="P426" s="257"/>
      <c r="Q426" s="257"/>
      <c r="R426" s="257"/>
      <c r="S426" s="257"/>
      <c r="T426" s="258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59" t="s">
        <v>165</v>
      </c>
      <c r="AU426" s="259" t="s">
        <v>153</v>
      </c>
      <c r="AV426" s="15" t="s">
        <v>79</v>
      </c>
      <c r="AW426" s="15" t="s">
        <v>33</v>
      </c>
      <c r="AX426" s="15" t="s">
        <v>72</v>
      </c>
      <c r="AY426" s="259" t="s">
        <v>152</v>
      </c>
    </row>
    <row r="427" s="13" customFormat="1">
      <c r="A427" s="13"/>
      <c r="B427" s="227"/>
      <c r="C427" s="228"/>
      <c r="D427" s="229" t="s">
        <v>165</v>
      </c>
      <c r="E427" s="230" t="s">
        <v>19</v>
      </c>
      <c r="F427" s="231" t="s">
        <v>598</v>
      </c>
      <c r="G427" s="228"/>
      <c r="H427" s="232">
        <v>219.05500000000001</v>
      </c>
      <c r="I427" s="233"/>
      <c r="J427" s="228"/>
      <c r="K427" s="228"/>
      <c r="L427" s="234"/>
      <c r="M427" s="235"/>
      <c r="N427" s="236"/>
      <c r="O427" s="236"/>
      <c r="P427" s="236"/>
      <c r="Q427" s="236"/>
      <c r="R427" s="236"/>
      <c r="S427" s="236"/>
      <c r="T427" s="23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8" t="s">
        <v>165</v>
      </c>
      <c r="AU427" s="238" t="s">
        <v>153</v>
      </c>
      <c r="AV427" s="13" t="s">
        <v>81</v>
      </c>
      <c r="AW427" s="13" t="s">
        <v>33</v>
      </c>
      <c r="AX427" s="13" t="s">
        <v>72</v>
      </c>
      <c r="AY427" s="238" t="s">
        <v>152</v>
      </c>
    </row>
    <row r="428" s="13" customFormat="1">
      <c r="A428" s="13"/>
      <c r="B428" s="227"/>
      <c r="C428" s="228"/>
      <c r="D428" s="229" t="s">
        <v>165</v>
      </c>
      <c r="E428" s="230" t="s">
        <v>19</v>
      </c>
      <c r="F428" s="231" t="s">
        <v>599</v>
      </c>
      <c r="G428" s="228"/>
      <c r="H428" s="232">
        <v>147.78399999999999</v>
      </c>
      <c r="I428" s="233"/>
      <c r="J428" s="228"/>
      <c r="K428" s="228"/>
      <c r="L428" s="234"/>
      <c r="M428" s="235"/>
      <c r="N428" s="236"/>
      <c r="O428" s="236"/>
      <c r="P428" s="236"/>
      <c r="Q428" s="236"/>
      <c r="R428" s="236"/>
      <c r="S428" s="236"/>
      <c r="T428" s="23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8" t="s">
        <v>165</v>
      </c>
      <c r="AU428" s="238" t="s">
        <v>153</v>
      </c>
      <c r="AV428" s="13" t="s">
        <v>81</v>
      </c>
      <c r="AW428" s="13" t="s">
        <v>33</v>
      </c>
      <c r="AX428" s="13" t="s">
        <v>72</v>
      </c>
      <c r="AY428" s="238" t="s">
        <v>152</v>
      </c>
    </row>
    <row r="429" s="14" customFormat="1">
      <c r="A429" s="14"/>
      <c r="B429" s="239"/>
      <c r="C429" s="240"/>
      <c r="D429" s="229" t="s">
        <v>165</v>
      </c>
      <c r="E429" s="241" t="s">
        <v>19</v>
      </c>
      <c r="F429" s="242" t="s">
        <v>167</v>
      </c>
      <c r="G429" s="240"/>
      <c r="H429" s="243">
        <v>366.839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165</v>
      </c>
      <c r="AU429" s="249" t="s">
        <v>153</v>
      </c>
      <c r="AV429" s="14" t="s">
        <v>153</v>
      </c>
      <c r="AW429" s="14" t="s">
        <v>33</v>
      </c>
      <c r="AX429" s="14" t="s">
        <v>79</v>
      </c>
      <c r="AY429" s="249" t="s">
        <v>152</v>
      </c>
    </row>
    <row r="430" s="2" customFormat="1" ht="16.5" customHeight="1">
      <c r="A430" s="40"/>
      <c r="B430" s="41"/>
      <c r="C430" s="214" t="s">
        <v>600</v>
      </c>
      <c r="D430" s="214" t="s">
        <v>155</v>
      </c>
      <c r="E430" s="215" t="s">
        <v>601</v>
      </c>
      <c r="F430" s="216" t="s">
        <v>602</v>
      </c>
      <c r="G430" s="217" t="s">
        <v>158</v>
      </c>
      <c r="H430" s="218">
        <v>3</v>
      </c>
      <c r="I430" s="219"/>
      <c r="J430" s="220">
        <f>ROUND(I430*H430,2)</f>
        <v>0</v>
      </c>
      <c r="K430" s="216" t="s">
        <v>19</v>
      </c>
      <c r="L430" s="46"/>
      <c r="M430" s="221" t="s">
        <v>19</v>
      </c>
      <c r="N430" s="222" t="s">
        <v>43</v>
      </c>
      <c r="O430" s="86"/>
      <c r="P430" s="223">
        <f>O430*H430</f>
        <v>0</v>
      </c>
      <c r="Q430" s="223">
        <v>0</v>
      </c>
      <c r="R430" s="223">
        <f>Q430*H430</f>
        <v>0</v>
      </c>
      <c r="S430" s="223">
        <v>0</v>
      </c>
      <c r="T430" s="224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5" t="s">
        <v>159</v>
      </c>
      <c r="AT430" s="225" t="s">
        <v>155</v>
      </c>
      <c r="AU430" s="225" t="s">
        <v>153</v>
      </c>
      <c r="AY430" s="19" t="s">
        <v>152</v>
      </c>
      <c r="BE430" s="226">
        <f>IF(N430="základní",J430,0)</f>
        <v>0</v>
      </c>
      <c r="BF430" s="226">
        <f>IF(N430="snížená",J430,0)</f>
        <v>0</v>
      </c>
      <c r="BG430" s="226">
        <f>IF(N430="zákl. přenesená",J430,0)</f>
        <v>0</v>
      </c>
      <c r="BH430" s="226">
        <f>IF(N430="sníž. přenesená",J430,0)</f>
        <v>0</v>
      </c>
      <c r="BI430" s="226">
        <f>IF(N430="nulová",J430,0)</f>
        <v>0</v>
      </c>
      <c r="BJ430" s="19" t="s">
        <v>79</v>
      </c>
      <c r="BK430" s="226">
        <f>ROUND(I430*H430,2)</f>
        <v>0</v>
      </c>
      <c r="BL430" s="19" t="s">
        <v>159</v>
      </c>
      <c r="BM430" s="225" t="s">
        <v>603</v>
      </c>
    </row>
    <row r="431" s="2" customFormat="1">
      <c r="A431" s="40"/>
      <c r="B431" s="41"/>
      <c r="C431" s="214" t="s">
        <v>604</v>
      </c>
      <c r="D431" s="214" t="s">
        <v>155</v>
      </c>
      <c r="E431" s="215" t="s">
        <v>605</v>
      </c>
      <c r="F431" s="216" t="s">
        <v>606</v>
      </c>
      <c r="G431" s="217" t="s">
        <v>158</v>
      </c>
      <c r="H431" s="218">
        <v>1</v>
      </c>
      <c r="I431" s="219"/>
      <c r="J431" s="220">
        <f>ROUND(I431*H431,2)</f>
        <v>0</v>
      </c>
      <c r="K431" s="216" t="s">
        <v>19</v>
      </c>
      <c r="L431" s="46"/>
      <c r="M431" s="221" t="s">
        <v>19</v>
      </c>
      <c r="N431" s="222" t="s">
        <v>43</v>
      </c>
      <c r="O431" s="86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159</v>
      </c>
      <c r="AT431" s="225" t="s">
        <v>155</v>
      </c>
      <c r="AU431" s="225" t="s">
        <v>153</v>
      </c>
      <c r="AY431" s="19" t="s">
        <v>152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79</v>
      </c>
      <c r="BK431" s="226">
        <f>ROUND(I431*H431,2)</f>
        <v>0</v>
      </c>
      <c r="BL431" s="19" t="s">
        <v>159</v>
      </c>
      <c r="BM431" s="225" t="s">
        <v>607</v>
      </c>
    </row>
    <row r="432" s="2" customFormat="1">
      <c r="A432" s="40"/>
      <c r="B432" s="41"/>
      <c r="C432" s="214" t="s">
        <v>608</v>
      </c>
      <c r="D432" s="214" t="s">
        <v>155</v>
      </c>
      <c r="E432" s="215" t="s">
        <v>609</v>
      </c>
      <c r="F432" s="216" t="s">
        <v>610</v>
      </c>
      <c r="G432" s="217" t="s">
        <v>158</v>
      </c>
      <c r="H432" s="218">
        <v>1</v>
      </c>
      <c r="I432" s="219"/>
      <c r="J432" s="220">
        <f>ROUND(I432*H432,2)</f>
        <v>0</v>
      </c>
      <c r="K432" s="216" t="s">
        <v>19</v>
      </c>
      <c r="L432" s="46"/>
      <c r="M432" s="221" t="s">
        <v>19</v>
      </c>
      <c r="N432" s="222" t="s">
        <v>43</v>
      </c>
      <c r="O432" s="86"/>
      <c r="P432" s="223">
        <f>O432*H432</f>
        <v>0</v>
      </c>
      <c r="Q432" s="223">
        <v>0</v>
      </c>
      <c r="R432" s="223">
        <f>Q432*H432</f>
        <v>0</v>
      </c>
      <c r="S432" s="223">
        <v>0</v>
      </c>
      <c r="T432" s="224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5" t="s">
        <v>159</v>
      </c>
      <c r="AT432" s="225" t="s">
        <v>155</v>
      </c>
      <c r="AU432" s="225" t="s">
        <v>153</v>
      </c>
      <c r="AY432" s="19" t="s">
        <v>152</v>
      </c>
      <c r="BE432" s="226">
        <f>IF(N432="základní",J432,0)</f>
        <v>0</v>
      </c>
      <c r="BF432" s="226">
        <f>IF(N432="snížená",J432,0)</f>
        <v>0</v>
      </c>
      <c r="BG432" s="226">
        <f>IF(N432="zákl. přenesená",J432,0)</f>
        <v>0</v>
      </c>
      <c r="BH432" s="226">
        <f>IF(N432="sníž. přenesená",J432,0)</f>
        <v>0</v>
      </c>
      <c r="BI432" s="226">
        <f>IF(N432="nulová",J432,0)</f>
        <v>0</v>
      </c>
      <c r="BJ432" s="19" t="s">
        <v>79</v>
      </c>
      <c r="BK432" s="226">
        <f>ROUND(I432*H432,2)</f>
        <v>0</v>
      </c>
      <c r="BL432" s="19" t="s">
        <v>159</v>
      </c>
      <c r="BM432" s="225" t="s">
        <v>611</v>
      </c>
    </row>
    <row r="433" s="2" customFormat="1" ht="16.5" customHeight="1">
      <c r="A433" s="40"/>
      <c r="B433" s="41"/>
      <c r="C433" s="214" t="s">
        <v>612</v>
      </c>
      <c r="D433" s="214" t="s">
        <v>155</v>
      </c>
      <c r="E433" s="215" t="s">
        <v>613</v>
      </c>
      <c r="F433" s="216" t="s">
        <v>614</v>
      </c>
      <c r="G433" s="217" t="s">
        <v>158</v>
      </c>
      <c r="H433" s="218">
        <v>21</v>
      </c>
      <c r="I433" s="219"/>
      <c r="J433" s="220">
        <f>ROUND(I433*H433,2)</f>
        <v>0</v>
      </c>
      <c r="K433" s="216" t="s">
        <v>163</v>
      </c>
      <c r="L433" s="46"/>
      <c r="M433" s="221" t="s">
        <v>19</v>
      </c>
      <c r="N433" s="222" t="s">
        <v>43</v>
      </c>
      <c r="O433" s="86"/>
      <c r="P433" s="223">
        <f>O433*H433</f>
        <v>0</v>
      </c>
      <c r="Q433" s="223">
        <v>0</v>
      </c>
      <c r="R433" s="223">
        <f>Q433*H433</f>
        <v>0</v>
      </c>
      <c r="S433" s="223">
        <v>0</v>
      </c>
      <c r="T433" s="224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25" t="s">
        <v>159</v>
      </c>
      <c r="AT433" s="225" t="s">
        <v>155</v>
      </c>
      <c r="AU433" s="225" t="s">
        <v>153</v>
      </c>
      <c r="AY433" s="19" t="s">
        <v>152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9" t="s">
        <v>79</v>
      </c>
      <c r="BK433" s="226">
        <f>ROUND(I433*H433,2)</f>
        <v>0</v>
      </c>
      <c r="BL433" s="19" t="s">
        <v>159</v>
      </c>
      <c r="BM433" s="225" t="s">
        <v>615</v>
      </c>
    </row>
    <row r="434" s="13" customFormat="1">
      <c r="A434" s="13"/>
      <c r="B434" s="227"/>
      <c r="C434" s="228"/>
      <c r="D434" s="229" t="s">
        <v>165</v>
      </c>
      <c r="E434" s="230" t="s">
        <v>19</v>
      </c>
      <c r="F434" s="231" t="s">
        <v>616</v>
      </c>
      <c r="G434" s="228"/>
      <c r="H434" s="232">
        <v>20</v>
      </c>
      <c r="I434" s="233"/>
      <c r="J434" s="228"/>
      <c r="K434" s="228"/>
      <c r="L434" s="234"/>
      <c r="M434" s="235"/>
      <c r="N434" s="236"/>
      <c r="O434" s="236"/>
      <c r="P434" s="236"/>
      <c r="Q434" s="236"/>
      <c r="R434" s="236"/>
      <c r="S434" s="236"/>
      <c r="T434" s="23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8" t="s">
        <v>165</v>
      </c>
      <c r="AU434" s="238" t="s">
        <v>153</v>
      </c>
      <c r="AV434" s="13" t="s">
        <v>81</v>
      </c>
      <c r="AW434" s="13" t="s">
        <v>33</v>
      </c>
      <c r="AX434" s="13" t="s">
        <v>72</v>
      </c>
      <c r="AY434" s="238" t="s">
        <v>152</v>
      </c>
    </row>
    <row r="435" s="13" customFormat="1">
      <c r="A435" s="13"/>
      <c r="B435" s="227"/>
      <c r="C435" s="228"/>
      <c r="D435" s="229" t="s">
        <v>165</v>
      </c>
      <c r="E435" s="230" t="s">
        <v>19</v>
      </c>
      <c r="F435" s="231" t="s">
        <v>617</v>
      </c>
      <c r="G435" s="228"/>
      <c r="H435" s="232">
        <v>1</v>
      </c>
      <c r="I435" s="233"/>
      <c r="J435" s="228"/>
      <c r="K435" s="228"/>
      <c r="L435" s="234"/>
      <c r="M435" s="235"/>
      <c r="N435" s="236"/>
      <c r="O435" s="236"/>
      <c r="P435" s="236"/>
      <c r="Q435" s="236"/>
      <c r="R435" s="236"/>
      <c r="S435" s="236"/>
      <c r="T435" s="23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8" t="s">
        <v>165</v>
      </c>
      <c r="AU435" s="238" t="s">
        <v>153</v>
      </c>
      <c r="AV435" s="13" t="s">
        <v>81</v>
      </c>
      <c r="AW435" s="13" t="s">
        <v>33</v>
      </c>
      <c r="AX435" s="13" t="s">
        <v>72</v>
      </c>
      <c r="AY435" s="238" t="s">
        <v>152</v>
      </c>
    </row>
    <row r="436" s="14" customFormat="1">
      <c r="A436" s="14"/>
      <c r="B436" s="239"/>
      <c r="C436" s="240"/>
      <c r="D436" s="229" t="s">
        <v>165</v>
      </c>
      <c r="E436" s="241" t="s">
        <v>19</v>
      </c>
      <c r="F436" s="242" t="s">
        <v>167</v>
      </c>
      <c r="G436" s="240"/>
      <c r="H436" s="243">
        <v>21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9" t="s">
        <v>165</v>
      </c>
      <c r="AU436" s="249" t="s">
        <v>153</v>
      </c>
      <c r="AV436" s="14" t="s">
        <v>153</v>
      </c>
      <c r="AW436" s="14" t="s">
        <v>33</v>
      </c>
      <c r="AX436" s="14" t="s">
        <v>79</v>
      </c>
      <c r="AY436" s="249" t="s">
        <v>152</v>
      </c>
    </row>
    <row r="437" s="2" customFormat="1" ht="16.5" customHeight="1">
      <c r="A437" s="40"/>
      <c r="B437" s="41"/>
      <c r="C437" s="271" t="s">
        <v>618</v>
      </c>
      <c r="D437" s="271" t="s">
        <v>261</v>
      </c>
      <c r="E437" s="272" t="s">
        <v>619</v>
      </c>
      <c r="F437" s="273" t="s">
        <v>620</v>
      </c>
      <c r="G437" s="274" t="s">
        <v>158</v>
      </c>
      <c r="H437" s="275">
        <v>20</v>
      </c>
      <c r="I437" s="276"/>
      <c r="J437" s="277">
        <f>ROUND(I437*H437,2)</f>
        <v>0</v>
      </c>
      <c r="K437" s="273" t="s">
        <v>163</v>
      </c>
      <c r="L437" s="278"/>
      <c r="M437" s="279" t="s">
        <v>19</v>
      </c>
      <c r="N437" s="280" t="s">
        <v>43</v>
      </c>
      <c r="O437" s="86"/>
      <c r="P437" s="223">
        <f>O437*H437</f>
        <v>0</v>
      </c>
      <c r="Q437" s="223">
        <v>0.00035</v>
      </c>
      <c r="R437" s="223">
        <f>Q437*H437</f>
        <v>0.0070000000000000001</v>
      </c>
      <c r="S437" s="223">
        <v>0</v>
      </c>
      <c r="T437" s="224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25" t="s">
        <v>208</v>
      </c>
      <c r="AT437" s="225" t="s">
        <v>261</v>
      </c>
      <c r="AU437" s="225" t="s">
        <v>153</v>
      </c>
      <c r="AY437" s="19" t="s">
        <v>152</v>
      </c>
      <c r="BE437" s="226">
        <f>IF(N437="základní",J437,0)</f>
        <v>0</v>
      </c>
      <c r="BF437" s="226">
        <f>IF(N437="snížená",J437,0)</f>
        <v>0</v>
      </c>
      <c r="BG437" s="226">
        <f>IF(N437="zákl. přenesená",J437,0)</f>
        <v>0</v>
      </c>
      <c r="BH437" s="226">
        <f>IF(N437="sníž. přenesená",J437,0)</f>
        <v>0</v>
      </c>
      <c r="BI437" s="226">
        <f>IF(N437="nulová",J437,0)</f>
        <v>0</v>
      </c>
      <c r="BJ437" s="19" t="s">
        <v>79</v>
      </c>
      <c r="BK437" s="226">
        <f>ROUND(I437*H437,2)</f>
        <v>0</v>
      </c>
      <c r="BL437" s="19" t="s">
        <v>159</v>
      </c>
      <c r="BM437" s="225" t="s">
        <v>621</v>
      </c>
    </row>
    <row r="438" s="2" customFormat="1" ht="16.5" customHeight="1">
      <c r="A438" s="40"/>
      <c r="B438" s="41"/>
      <c r="C438" s="271" t="s">
        <v>622</v>
      </c>
      <c r="D438" s="271" t="s">
        <v>261</v>
      </c>
      <c r="E438" s="272" t="s">
        <v>623</v>
      </c>
      <c r="F438" s="273" t="s">
        <v>624</v>
      </c>
      <c r="G438" s="274" t="s">
        <v>158</v>
      </c>
      <c r="H438" s="275">
        <v>1</v>
      </c>
      <c r="I438" s="276"/>
      <c r="J438" s="277">
        <f>ROUND(I438*H438,2)</f>
        <v>0</v>
      </c>
      <c r="K438" s="273" t="s">
        <v>163</v>
      </c>
      <c r="L438" s="278"/>
      <c r="M438" s="279" t="s">
        <v>19</v>
      </c>
      <c r="N438" s="280" t="s">
        <v>43</v>
      </c>
      <c r="O438" s="86"/>
      <c r="P438" s="223">
        <f>O438*H438</f>
        <v>0</v>
      </c>
      <c r="Q438" s="223">
        <v>0.00046000000000000001</v>
      </c>
      <c r="R438" s="223">
        <f>Q438*H438</f>
        <v>0.00046000000000000001</v>
      </c>
      <c r="S438" s="223">
        <v>0</v>
      </c>
      <c r="T438" s="224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25" t="s">
        <v>208</v>
      </c>
      <c r="AT438" s="225" t="s">
        <v>261</v>
      </c>
      <c r="AU438" s="225" t="s">
        <v>153</v>
      </c>
      <c r="AY438" s="19" t="s">
        <v>152</v>
      </c>
      <c r="BE438" s="226">
        <f>IF(N438="základní",J438,0)</f>
        <v>0</v>
      </c>
      <c r="BF438" s="226">
        <f>IF(N438="snížená",J438,0)</f>
        <v>0</v>
      </c>
      <c r="BG438" s="226">
        <f>IF(N438="zákl. přenesená",J438,0)</f>
        <v>0</v>
      </c>
      <c r="BH438" s="226">
        <f>IF(N438="sníž. přenesená",J438,0)</f>
        <v>0</v>
      </c>
      <c r="BI438" s="226">
        <f>IF(N438="nulová",J438,0)</f>
        <v>0</v>
      </c>
      <c r="BJ438" s="19" t="s">
        <v>79</v>
      </c>
      <c r="BK438" s="226">
        <f>ROUND(I438*H438,2)</f>
        <v>0</v>
      </c>
      <c r="BL438" s="19" t="s">
        <v>159</v>
      </c>
      <c r="BM438" s="225" t="s">
        <v>625</v>
      </c>
    </row>
    <row r="439" s="2" customFormat="1">
      <c r="A439" s="40"/>
      <c r="B439" s="41"/>
      <c r="C439" s="214" t="s">
        <v>626</v>
      </c>
      <c r="D439" s="214" t="s">
        <v>155</v>
      </c>
      <c r="E439" s="215" t="s">
        <v>627</v>
      </c>
      <c r="F439" s="216" t="s">
        <v>628</v>
      </c>
      <c r="G439" s="217" t="s">
        <v>158</v>
      </c>
      <c r="H439" s="218">
        <v>1</v>
      </c>
      <c r="I439" s="219"/>
      <c r="J439" s="220">
        <f>ROUND(I439*H439,2)</f>
        <v>0</v>
      </c>
      <c r="K439" s="216" t="s">
        <v>163</v>
      </c>
      <c r="L439" s="46"/>
      <c r="M439" s="221" t="s">
        <v>19</v>
      </c>
      <c r="N439" s="222" t="s">
        <v>43</v>
      </c>
      <c r="O439" s="86"/>
      <c r="P439" s="223">
        <f>O439*H439</f>
        <v>0</v>
      </c>
      <c r="Q439" s="223">
        <v>0</v>
      </c>
      <c r="R439" s="223">
        <f>Q439*H439</f>
        <v>0</v>
      </c>
      <c r="S439" s="223">
        <v>0</v>
      </c>
      <c r="T439" s="224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5" t="s">
        <v>159</v>
      </c>
      <c r="AT439" s="225" t="s">
        <v>155</v>
      </c>
      <c r="AU439" s="225" t="s">
        <v>153</v>
      </c>
      <c r="AY439" s="19" t="s">
        <v>152</v>
      </c>
      <c r="BE439" s="226">
        <f>IF(N439="základní",J439,0)</f>
        <v>0</v>
      </c>
      <c r="BF439" s="226">
        <f>IF(N439="snížená",J439,0)</f>
        <v>0</v>
      </c>
      <c r="BG439" s="226">
        <f>IF(N439="zákl. přenesená",J439,0)</f>
        <v>0</v>
      </c>
      <c r="BH439" s="226">
        <f>IF(N439="sníž. přenesená",J439,0)</f>
        <v>0</v>
      </c>
      <c r="BI439" s="226">
        <f>IF(N439="nulová",J439,0)</f>
        <v>0</v>
      </c>
      <c r="BJ439" s="19" t="s">
        <v>79</v>
      </c>
      <c r="BK439" s="226">
        <f>ROUND(I439*H439,2)</f>
        <v>0</v>
      </c>
      <c r="BL439" s="19" t="s">
        <v>159</v>
      </c>
      <c r="BM439" s="225" t="s">
        <v>629</v>
      </c>
    </row>
    <row r="440" s="2" customFormat="1" ht="16.5" customHeight="1">
      <c r="A440" s="40"/>
      <c r="B440" s="41"/>
      <c r="C440" s="271" t="s">
        <v>630</v>
      </c>
      <c r="D440" s="271" t="s">
        <v>261</v>
      </c>
      <c r="E440" s="272" t="s">
        <v>631</v>
      </c>
      <c r="F440" s="273" t="s">
        <v>632</v>
      </c>
      <c r="G440" s="274" t="s">
        <v>158</v>
      </c>
      <c r="H440" s="275">
        <v>1</v>
      </c>
      <c r="I440" s="276"/>
      <c r="J440" s="277">
        <f>ROUND(I440*H440,2)</f>
        <v>0</v>
      </c>
      <c r="K440" s="273" t="s">
        <v>163</v>
      </c>
      <c r="L440" s="278"/>
      <c r="M440" s="279" t="s">
        <v>19</v>
      </c>
      <c r="N440" s="280" t="s">
        <v>43</v>
      </c>
      <c r="O440" s="86"/>
      <c r="P440" s="223">
        <f>O440*H440</f>
        <v>0</v>
      </c>
      <c r="Q440" s="223">
        <v>0.0047999999999999996</v>
      </c>
      <c r="R440" s="223">
        <f>Q440*H440</f>
        <v>0.0047999999999999996</v>
      </c>
      <c r="S440" s="223">
        <v>0</v>
      </c>
      <c r="T440" s="224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5" t="s">
        <v>208</v>
      </c>
      <c r="AT440" s="225" t="s">
        <v>261</v>
      </c>
      <c r="AU440" s="225" t="s">
        <v>153</v>
      </c>
      <c r="AY440" s="19" t="s">
        <v>152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9" t="s">
        <v>79</v>
      </c>
      <c r="BK440" s="226">
        <f>ROUND(I440*H440,2)</f>
        <v>0</v>
      </c>
      <c r="BL440" s="19" t="s">
        <v>159</v>
      </c>
      <c r="BM440" s="225" t="s">
        <v>633</v>
      </c>
    </row>
    <row r="441" s="2" customFormat="1" ht="16.5" customHeight="1">
      <c r="A441" s="40"/>
      <c r="B441" s="41"/>
      <c r="C441" s="214" t="s">
        <v>634</v>
      </c>
      <c r="D441" s="214" t="s">
        <v>155</v>
      </c>
      <c r="E441" s="215" t="s">
        <v>635</v>
      </c>
      <c r="F441" s="216" t="s">
        <v>636</v>
      </c>
      <c r="G441" s="217" t="s">
        <v>158</v>
      </c>
      <c r="H441" s="218">
        <v>1</v>
      </c>
      <c r="I441" s="219"/>
      <c r="J441" s="220">
        <f>ROUND(I441*H441,2)</f>
        <v>0</v>
      </c>
      <c r="K441" s="216" t="s">
        <v>19</v>
      </c>
      <c r="L441" s="46"/>
      <c r="M441" s="221" t="s">
        <v>19</v>
      </c>
      <c r="N441" s="222" t="s">
        <v>43</v>
      </c>
      <c r="O441" s="86"/>
      <c r="P441" s="223">
        <f>O441*H441</f>
        <v>0</v>
      </c>
      <c r="Q441" s="223">
        <v>0</v>
      </c>
      <c r="R441" s="223">
        <f>Q441*H441</f>
        <v>0</v>
      </c>
      <c r="S441" s="223">
        <v>0</v>
      </c>
      <c r="T441" s="224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5" t="s">
        <v>159</v>
      </c>
      <c r="AT441" s="225" t="s">
        <v>155</v>
      </c>
      <c r="AU441" s="225" t="s">
        <v>153</v>
      </c>
      <c r="AY441" s="19" t="s">
        <v>152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9" t="s">
        <v>79</v>
      </c>
      <c r="BK441" s="226">
        <f>ROUND(I441*H441,2)</f>
        <v>0</v>
      </c>
      <c r="BL441" s="19" t="s">
        <v>159</v>
      </c>
      <c r="BM441" s="225" t="s">
        <v>637</v>
      </c>
    </row>
    <row r="442" s="12" customFormat="1" ht="20.88" customHeight="1">
      <c r="A442" s="12"/>
      <c r="B442" s="198"/>
      <c r="C442" s="199"/>
      <c r="D442" s="200" t="s">
        <v>71</v>
      </c>
      <c r="E442" s="212" t="s">
        <v>638</v>
      </c>
      <c r="F442" s="212" t="s">
        <v>639</v>
      </c>
      <c r="G442" s="199"/>
      <c r="H442" s="199"/>
      <c r="I442" s="202"/>
      <c r="J442" s="213">
        <f>BK442</f>
        <v>0</v>
      </c>
      <c r="K442" s="199"/>
      <c r="L442" s="204"/>
      <c r="M442" s="205"/>
      <c r="N442" s="206"/>
      <c r="O442" s="206"/>
      <c r="P442" s="207">
        <f>SUM(P443:P602)</f>
        <v>0</v>
      </c>
      <c r="Q442" s="206"/>
      <c r="R442" s="207">
        <f>SUM(R443:R602)</f>
        <v>0.0171935</v>
      </c>
      <c r="S442" s="206"/>
      <c r="T442" s="208">
        <f>SUM(T443:T602)</f>
        <v>73.749251200000003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09" t="s">
        <v>79</v>
      </c>
      <c r="AT442" s="210" t="s">
        <v>71</v>
      </c>
      <c r="AU442" s="210" t="s">
        <v>81</v>
      </c>
      <c r="AY442" s="209" t="s">
        <v>152</v>
      </c>
      <c r="BK442" s="211">
        <f>SUM(BK443:BK602)</f>
        <v>0</v>
      </c>
    </row>
    <row r="443" s="2" customFormat="1" ht="16.5" customHeight="1">
      <c r="A443" s="40"/>
      <c r="B443" s="41"/>
      <c r="C443" s="214" t="s">
        <v>640</v>
      </c>
      <c r="D443" s="214" t="s">
        <v>155</v>
      </c>
      <c r="E443" s="215" t="s">
        <v>641</v>
      </c>
      <c r="F443" s="216" t="s">
        <v>642</v>
      </c>
      <c r="G443" s="217" t="s">
        <v>176</v>
      </c>
      <c r="H443" s="218">
        <v>441.81200000000001</v>
      </c>
      <c r="I443" s="219"/>
      <c r="J443" s="220">
        <f>ROUND(I443*H443,2)</f>
        <v>0</v>
      </c>
      <c r="K443" s="216" t="s">
        <v>163</v>
      </c>
      <c r="L443" s="46"/>
      <c r="M443" s="221" t="s">
        <v>19</v>
      </c>
      <c r="N443" s="222" t="s">
        <v>43</v>
      </c>
      <c r="O443" s="86"/>
      <c r="P443" s="223">
        <f>O443*H443</f>
        <v>0</v>
      </c>
      <c r="Q443" s="223">
        <v>0</v>
      </c>
      <c r="R443" s="223">
        <f>Q443*H443</f>
        <v>0</v>
      </c>
      <c r="S443" s="223">
        <v>0.044499999999999998</v>
      </c>
      <c r="T443" s="224">
        <f>S443*H443</f>
        <v>19.660633999999998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5" t="s">
        <v>159</v>
      </c>
      <c r="AT443" s="225" t="s">
        <v>155</v>
      </c>
      <c r="AU443" s="225" t="s">
        <v>153</v>
      </c>
      <c r="AY443" s="19" t="s">
        <v>152</v>
      </c>
      <c r="BE443" s="226">
        <f>IF(N443="základní",J443,0)</f>
        <v>0</v>
      </c>
      <c r="BF443" s="226">
        <f>IF(N443="snížená",J443,0)</f>
        <v>0</v>
      </c>
      <c r="BG443" s="226">
        <f>IF(N443="zákl. přenesená",J443,0)</f>
        <v>0</v>
      </c>
      <c r="BH443" s="226">
        <f>IF(N443="sníž. přenesená",J443,0)</f>
        <v>0</v>
      </c>
      <c r="BI443" s="226">
        <f>IF(N443="nulová",J443,0)</f>
        <v>0</v>
      </c>
      <c r="BJ443" s="19" t="s">
        <v>79</v>
      </c>
      <c r="BK443" s="226">
        <f>ROUND(I443*H443,2)</f>
        <v>0</v>
      </c>
      <c r="BL443" s="19" t="s">
        <v>159</v>
      </c>
      <c r="BM443" s="225" t="s">
        <v>643</v>
      </c>
    </row>
    <row r="444" s="15" customFormat="1">
      <c r="A444" s="15"/>
      <c r="B444" s="250"/>
      <c r="C444" s="251"/>
      <c r="D444" s="229" t="s">
        <v>165</v>
      </c>
      <c r="E444" s="252" t="s">
        <v>19</v>
      </c>
      <c r="F444" s="253" t="s">
        <v>644</v>
      </c>
      <c r="G444" s="251"/>
      <c r="H444" s="252" t="s">
        <v>19</v>
      </c>
      <c r="I444" s="254"/>
      <c r="J444" s="251"/>
      <c r="K444" s="251"/>
      <c r="L444" s="255"/>
      <c r="M444" s="256"/>
      <c r="N444" s="257"/>
      <c r="O444" s="257"/>
      <c r="P444" s="257"/>
      <c r="Q444" s="257"/>
      <c r="R444" s="257"/>
      <c r="S444" s="257"/>
      <c r="T444" s="25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59" t="s">
        <v>165</v>
      </c>
      <c r="AU444" s="259" t="s">
        <v>153</v>
      </c>
      <c r="AV444" s="15" t="s">
        <v>79</v>
      </c>
      <c r="AW444" s="15" t="s">
        <v>33</v>
      </c>
      <c r="AX444" s="15" t="s">
        <v>72</v>
      </c>
      <c r="AY444" s="259" t="s">
        <v>152</v>
      </c>
    </row>
    <row r="445" s="13" customFormat="1">
      <c r="A445" s="13"/>
      <c r="B445" s="227"/>
      <c r="C445" s="228"/>
      <c r="D445" s="229" t="s">
        <v>165</v>
      </c>
      <c r="E445" s="230" t="s">
        <v>19</v>
      </c>
      <c r="F445" s="231" t="s">
        <v>645</v>
      </c>
      <c r="G445" s="228"/>
      <c r="H445" s="232">
        <v>441.81200000000001</v>
      </c>
      <c r="I445" s="233"/>
      <c r="J445" s="228"/>
      <c r="K445" s="228"/>
      <c r="L445" s="234"/>
      <c r="M445" s="235"/>
      <c r="N445" s="236"/>
      <c r="O445" s="236"/>
      <c r="P445" s="236"/>
      <c r="Q445" s="236"/>
      <c r="R445" s="236"/>
      <c r="S445" s="236"/>
      <c r="T445" s="23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8" t="s">
        <v>165</v>
      </c>
      <c r="AU445" s="238" t="s">
        <v>153</v>
      </c>
      <c r="AV445" s="13" t="s">
        <v>81</v>
      </c>
      <c r="AW445" s="13" t="s">
        <v>33</v>
      </c>
      <c r="AX445" s="13" t="s">
        <v>72</v>
      </c>
      <c r="AY445" s="238" t="s">
        <v>152</v>
      </c>
    </row>
    <row r="446" s="14" customFormat="1">
      <c r="A446" s="14"/>
      <c r="B446" s="239"/>
      <c r="C446" s="240"/>
      <c r="D446" s="229" t="s">
        <v>165</v>
      </c>
      <c r="E446" s="241" t="s">
        <v>19</v>
      </c>
      <c r="F446" s="242" t="s">
        <v>167</v>
      </c>
      <c r="G446" s="240"/>
      <c r="H446" s="243">
        <v>441.81200000000001</v>
      </c>
      <c r="I446" s="244"/>
      <c r="J446" s="240"/>
      <c r="K446" s="240"/>
      <c r="L446" s="245"/>
      <c r="M446" s="246"/>
      <c r="N446" s="247"/>
      <c r="O446" s="247"/>
      <c r="P446" s="247"/>
      <c r="Q446" s="247"/>
      <c r="R446" s="247"/>
      <c r="S446" s="247"/>
      <c r="T446" s="24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9" t="s">
        <v>165</v>
      </c>
      <c r="AU446" s="249" t="s">
        <v>153</v>
      </c>
      <c r="AV446" s="14" t="s">
        <v>153</v>
      </c>
      <c r="AW446" s="14" t="s">
        <v>33</v>
      </c>
      <c r="AX446" s="14" t="s">
        <v>79</v>
      </c>
      <c r="AY446" s="249" t="s">
        <v>152</v>
      </c>
    </row>
    <row r="447" s="2" customFormat="1" ht="16.5" customHeight="1">
      <c r="A447" s="40"/>
      <c r="B447" s="41"/>
      <c r="C447" s="214" t="s">
        <v>646</v>
      </c>
      <c r="D447" s="214" t="s">
        <v>155</v>
      </c>
      <c r="E447" s="215" t="s">
        <v>647</v>
      </c>
      <c r="F447" s="216" t="s">
        <v>648</v>
      </c>
      <c r="G447" s="217" t="s">
        <v>176</v>
      </c>
      <c r="H447" s="218">
        <v>441.81200000000001</v>
      </c>
      <c r="I447" s="219"/>
      <c r="J447" s="220">
        <f>ROUND(I447*H447,2)</f>
        <v>0</v>
      </c>
      <c r="K447" s="216" t="s">
        <v>163</v>
      </c>
      <c r="L447" s="46"/>
      <c r="M447" s="221" t="s">
        <v>19</v>
      </c>
      <c r="N447" s="222" t="s">
        <v>43</v>
      </c>
      <c r="O447" s="86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25" t="s">
        <v>159</v>
      </c>
      <c r="AT447" s="225" t="s">
        <v>155</v>
      </c>
      <c r="AU447" s="225" t="s">
        <v>153</v>
      </c>
      <c r="AY447" s="19" t="s">
        <v>152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9" t="s">
        <v>79</v>
      </c>
      <c r="BK447" s="226">
        <f>ROUND(I447*H447,2)</f>
        <v>0</v>
      </c>
      <c r="BL447" s="19" t="s">
        <v>159</v>
      </c>
      <c r="BM447" s="225" t="s">
        <v>649</v>
      </c>
    </row>
    <row r="448" s="2" customFormat="1" ht="16.5" customHeight="1">
      <c r="A448" s="40"/>
      <c r="B448" s="41"/>
      <c r="C448" s="214" t="s">
        <v>650</v>
      </c>
      <c r="D448" s="214" t="s">
        <v>155</v>
      </c>
      <c r="E448" s="215" t="s">
        <v>651</v>
      </c>
      <c r="F448" s="216" t="s">
        <v>652</v>
      </c>
      <c r="G448" s="217" t="s">
        <v>235</v>
      </c>
      <c r="H448" s="218">
        <v>31.949999999999999</v>
      </c>
      <c r="I448" s="219"/>
      <c r="J448" s="220">
        <f>ROUND(I448*H448,2)</f>
        <v>0</v>
      </c>
      <c r="K448" s="216" t="s">
        <v>163</v>
      </c>
      <c r="L448" s="46"/>
      <c r="M448" s="221" t="s">
        <v>19</v>
      </c>
      <c r="N448" s="222" t="s">
        <v>43</v>
      </c>
      <c r="O448" s="86"/>
      <c r="P448" s="223">
        <f>O448*H448</f>
        <v>0</v>
      </c>
      <c r="Q448" s="223">
        <v>0</v>
      </c>
      <c r="R448" s="223">
        <f>Q448*H448</f>
        <v>0</v>
      </c>
      <c r="S448" s="223">
        <v>0.011469999999999999</v>
      </c>
      <c r="T448" s="224">
        <f>S448*H448</f>
        <v>0.36646649999999997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5" t="s">
        <v>159</v>
      </c>
      <c r="AT448" s="225" t="s">
        <v>155</v>
      </c>
      <c r="AU448" s="225" t="s">
        <v>153</v>
      </c>
      <c r="AY448" s="19" t="s">
        <v>152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9" t="s">
        <v>79</v>
      </c>
      <c r="BK448" s="226">
        <f>ROUND(I448*H448,2)</f>
        <v>0</v>
      </c>
      <c r="BL448" s="19" t="s">
        <v>159</v>
      </c>
      <c r="BM448" s="225" t="s">
        <v>653</v>
      </c>
    </row>
    <row r="449" s="13" customFormat="1">
      <c r="A449" s="13"/>
      <c r="B449" s="227"/>
      <c r="C449" s="228"/>
      <c r="D449" s="229" t="s">
        <v>165</v>
      </c>
      <c r="E449" s="230" t="s">
        <v>19</v>
      </c>
      <c r="F449" s="231" t="s">
        <v>654</v>
      </c>
      <c r="G449" s="228"/>
      <c r="H449" s="232">
        <v>31.949999999999999</v>
      </c>
      <c r="I449" s="233"/>
      <c r="J449" s="228"/>
      <c r="K449" s="228"/>
      <c r="L449" s="234"/>
      <c r="M449" s="235"/>
      <c r="N449" s="236"/>
      <c r="O449" s="236"/>
      <c r="P449" s="236"/>
      <c r="Q449" s="236"/>
      <c r="R449" s="236"/>
      <c r="S449" s="236"/>
      <c r="T449" s="23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8" t="s">
        <v>165</v>
      </c>
      <c r="AU449" s="238" t="s">
        <v>153</v>
      </c>
      <c r="AV449" s="13" t="s">
        <v>81</v>
      </c>
      <c r="AW449" s="13" t="s">
        <v>33</v>
      </c>
      <c r="AX449" s="13" t="s">
        <v>72</v>
      </c>
      <c r="AY449" s="238" t="s">
        <v>152</v>
      </c>
    </row>
    <row r="450" s="14" customFormat="1">
      <c r="A450" s="14"/>
      <c r="B450" s="239"/>
      <c r="C450" s="240"/>
      <c r="D450" s="229" t="s">
        <v>165</v>
      </c>
      <c r="E450" s="241" t="s">
        <v>19</v>
      </c>
      <c r="F450" s="242" t="s">
        <v>167</v>
      </c>
      <c r="G450" s="240"/>
      <c r="H450" s="243">
        <v>31.949999999999999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9" t="s">
        <v>165</v>
      </c>
      <c r="AU450" s="249" t="s">
        <v>153</v>
      </c>
      <c r="AV450" s="14" t="s">
        <v>153</v>
      </c>
      <c r="AW450" s="14" t="s">
        <v>33</v>
      </c>
      <c r="AX450" s="14" t="s">
        <v>79</v>
      </c>
      <c r="AY450" s="249" t="s">
        <v>152</v>
      </c>
    </row>
    <row r="451" s="2" customFormat="1" ht="16.5" customHeight="1">
      <c r="A451" s="40"/>
      <c r="B451" s="41"/>
      <c r="C451" s="214" t="s">
        <v>655</v>
      </c>
      <c r="D451" s="214" t="s">
        <v>155</v>
      </c>
      <c r="E451" s="215" t="s">
        <v>656</v>
      </c>
      <c r="F451" s="216" t="s">
        <v>648</v>
      </c>
      <c r="G451" s="217" t="s">
        <v>235</v>
      </c>
      <c r="H451" s="218">
        <v>31.949999999999999</v>
      </c>
      <c r="I451" s="219"/>
      <c r="J451" s="220">
        <f>ROUND(I451*H451,2)</f>
        <v>0</v>
      </c>
      <c r="K451" s="216" t="s">
        <v>163</v>
      </c>
      <c r="L451" s="46"/>
      <c r="M451" s="221" t="s">
        <v>19</v>
      </c>
      <c r="N451" s="222" t="s">
        <v>43</v>
      </c>
      <c r="O451" s="86"/>
      <c r="P451" s="223">
        <f>O451*H451</f>
        <v>0</v>
      </c>
      <c r="Q451" s="223">
        <v>0</v>
      </c>
      <c r="R451" s="223">
        <f>Q451*H451</f>
        <v>0</v>
      </c>
      <c r="S451" s="223">
        <v>0</v>
      </c>
      <c r="T451" s="224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5" t="s">
        <v>159</v>
      </c>
      <c r="AT451" s="225" t="s">
        <v>155</v>
      </c>
      <c r="AU451" s="225" t="s">
        <v>153</v>
      </c>
      <c r="AY451" s="19" t="s">
        <v>152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9" t="s">
        <v>79</v>
      </c>
      <c r="BK451" s="226">
        <f>ROUND(I451*H451,2)</f>
        <v>0</v>
      </c>
      <c r="BL451" s="19" t="s">
        <v>159</v>
      </c>
      <c r="BM451" s="225" t="s">
        <v>657</v>
      </c>
    </row>
    <row r="452" s="2" customFormat="1" ht="16.5" customHeight="1">
      <c r="A452" s="40"/>
      <c r="B452" s="41"/>
      <c r="C452" s="214" t="s">
        <v>658</v>
      </c>
      <c r="D452" s="214" t="s">
        <v>155</v>
      </c>
      <c r="E452" s="215" t="s">
        <v>659</v>
      </c>
      <c r="F452" s="216" t="s">
        <v>660</v>
      </c>
      <c r="G452" s="217" t="s">
        <v>158</v>
      </c>
      <c r="H452" s="218">
        <v>1</v>
      </c>
      <c r="I452" s="219"/>
      <c r="J452" s="220">
        <f>ROUND(I452*H452,2)</f>
        <v>0</v>
      </c>
      <c r="K452" s="216" t="s">
        <v>163</v>
      </c>
      <c r="L452" s="46"/>
      <c r="M452" s="221" t="s">
        <v>19</v>
      </c>
      <c r="N452" s="222" t="s">
        <v>43</v>
      </c>
      <c r="O452" s="86"/>
      <c r="P452" s="223">
        <f>O452*H452</f>
        <v>0</v>
      </c>
      <c r="Q452" s="223">
        <v>0</v>
      </c>
      <c r="R452" s="223">
        <f>Q452*H452</f>
        <v>0</v>
      </c>
      <c r="S452" s="223">
        <v>0.016500000000000001</v>
      </c>
      <c r="T452" s="224">
        <f>S452*H452</f>
        <v>0.016500000000000001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25" t="s">
        <v>159</v>
      </c>
      <c r="AT452" s="225" t="s">
        <v>155</v>
      </c>
      <c r="AU452" s="225" t="s">
        <v>153</v>
      </c>
      <c r="AY452" s="19" t="s">
        <v>152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9" t="s">
        <v>79</v>
      </c>
      <c r="BK452" s="226">
        <f>ROUND(I452*H452,2)</f>
        <v>0</v>
      </c>
      <c r="BL452" s="19" t="s">
        <v>159</v>
      </c>
      <c r="BM452" s="225" t="s">
        <v>661</v>
      </c>
    </row>
    <row r="453" s="2" customFormat="1" ht="16.5" customHeight="1">
      <c r="A453" s="40"/>
      <c r="B453" s="41"/>
      <c r="C453" s="214" t="s">
        <v>662</v>
      </c>
      <c r="D453" s="214" t="s">
        <v>155</v>
      </c>
      <c r="E453" s="215" t="s">
        <v>663</v>
      </c>
      <c r="F453" s="216" t="s">
        <v>664</v>
      </c>
      <c r="G453" s="217" t="s">
        <v>235</v>
      </c>
      <c r="H453" s="218">
        <v>86.099999999999994</v>
      </c>
      <c r="I453" s="219"/>
      <c r="J453" s="220">
        <f>ROUND(I453*H453,2)</f>
        <v>0</v>
      </c>
      <c r="K453" s="216" t="s">
        <v>163</v>
      </c>
      <c r="L453" s="46"/>
      <c r="M453" s="221" t="s">
        <v>19</v>
      </c>
      <c r="N453" s="222" t="s">
        <v>43</v>
      </c>
      <c r="O453" s="86"/>
      <c r="P453" s="223">
        <f>O453*H453</f>
        <v>0</v>
      </c>
      <c r="Q453" s="223">
        <v>0</v>
      </c>
      <c r="R453" s="223">
        <f>Q453*H453</f>
        <v>0</v>
      </c>
      <c r="S453" s="223">
        <v>0.0017700000000000001</v>
      </c>
      <c r="T453" s="224">
        <f>S453*H453</f>
        <v>0.15239700000000001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5" t="s">
        <v>159</v>
      </c>
      <c r="AT453" s="225" t="s">
        <v>155</v>
      </c>
      <c r="AU453" s="225" t="s">
        <v>153</v>
      </c>
      <c r="AY453" s="19" t="s">
        <v>152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9" t="s">
        <v>79</v>
      </c>
      <c r="BK453" s="226">
        <f>ROUND(I453*H453,2)</f>
        <v>0</v>
      </c>
      <c r="BL453" s="19" t="s">
        <v>159</v>
      </c>
      <c r="BM453" s="225" t="s">
        <v>665</v>
      </c>
    </row>
    <row r="454" s="13" customFormat="1">
      <c r="A454" s="13"/>
      <c r="B454" s="227"/>
      <c r="C454" s="228"/>
      <c r="D454" s="229" t="s">
        <v>165</v>
      </c>
      <c r="E454" s="230" t="s">
        <v>19</v>
      </c>
      <c r="F454" s="231" t="s">
        <v>666</v>
      </c>
      <c r="G454" s="228"/>
      <c r="H454" s="232">
        <v>64.200000000000003</v>
      </c>
      <c r="I454" s="233"/>
      <c r="J454" s="228"/>
      <c r="K454" s="228"/>
      <c r="L454" s="234"/>
      <c r="M454" s="235"/>
      <c r="N454" s="236"/>
      <c r="O454" s="236"/>
      <c r="P454" s="236"/>
      <c r="Q454" s="236"/>
      <c r="R454" s="236"/>
      <c r="S454" s="236"/>
      <c r="T454" s="237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8" t="s">
        <v>165</v>
      </c>
      <c r="AU454" s="238" t="s">
        <v>153</v>
      </c>
      <c r="AV454" s="13" t="s">
        <v>81</v>
      </c>
      <c r="AW454" s="13" t="s">
        <v>33</v>
      </c>
      <c r="AX454" s="13" t="s">
        <v>72</v>
      </c>
      <c r="AY454" s="238" t="s">
        <v>152</v>
      </c>
    </row>
    <row r="455" s="13" customFormat="1">
      <c r="A455" s="13"/>
      <c r="B455" s="227"/>
      <c r="C455" s="228"/>
      <c r="D455" s="229" t="s">
        <v>165</v>
      </c>
      <c r="E455" s="230" t="s">
        <v>19</v>
      </c>
      <c r="F455" s="231" t="s">
        <v>667</v>
      </c>
      <c r="G455" s="228"/>
      <c r="H455" s="232">
        <v>21.899999999999999</v>
      </c>
      <c r="I455" s="233"/>
      <c r="J455" s="228"/>
      <c r="K455" s="228"/>
      <c r="L455" s="234"/>
      <c r="M455" s="235"/>
      <c r="N455" s="236"/>
      <c r="O455" s="236"/>
      <c r="P455" s="236"/>
      <c r="Q455" s="236"/>
      <c r="R455" s="236"/>
      <c r="S455" s="236"/>
      <c r="T455" s="23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8" t="s">
        <v>165</v>
      </c>
      <c r="AU455" s="238" t="s">
        <v>153</v>
      </c>
      <c r="AV455" s="13" t="s">
        <v>81</v>
      </c>
      <c r="AW455" s="13" t="s">
        <v>33</v>
      </c>
      <c r="AX455" s="13" t="s">
        <v>72</v>
      </c>
      <c r="AY455" s="238" t="s">
        <v>152</v>
      </c>
    </row>
    <row r="456" s="14" customFormat="1">
      <c r="A456" s="14"/>
      <c r="B456" s="239"/>
      <c r="C456" s="240"/>
      <c r="D456" s="229" t="s">
        <v>165</v>
      </c>
      <c r="E456" s="241" t="s">
        <v>19</v>
      </c>
      <c r="F456" s="242" t="s">
        <v>167</v>
      </c>
      <c r="G456" s="240"/>
      <c r="H456" s="243">
        <v>86.099999999999994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9" t="s">
        <v>165</v>
      </c>
      <c r="AU456" s="249" t="s">
        <v>153</v>
      </c>
      <c r="AV456" s="14" t="s">
        <v>153</v>
      </c>
      <c r="AW456" s="14" t="s">
        <v>33</v>
      </c>
      <c r="AX456" s="14" t="s">
        <v>79</v>
      </c>
      <c r="AY456" s="249" t="s">
        <v>152</v>
      </c>
    </row>
    <row r="457" s="2" customFormat="1" ht="16.5" customHeight="1">
      <c r="A457" s="40"/>
      <c r="B457" s="41"/>
      <c r="C457" s="214" t="s">
        <v>668</v>
      </c>
      <c r="D457" s="214" t="s">
        <v>155</v>
      </c>
      <c r="E457" s="215" t="s">
        <v>669</v>
      </c>
      <c r="F457" s="216" t="s">
        <v>670</v>
      </c>
      <c r="G457" s="217" t="s">
        <v>176</v>
      </c>
      <c r="H457" s="218">
        <v>8.5169999999999995</v>
      </c>
      <c r="I457" s="219"/>
      <c r="J457" s="220">
        <f>ROUND(I457*H457,2)</f>
        <v>0</v>
      </c>
      <c r="K457" s="216" t="s">
        <v>163</v>
      </c>
      <c r="L457" s="46"/>
      <c r="M457" s="221" t="s">
        <v>19</v>
      </c>
      <c r="N457" s="222" t="s">
        <v>43</v>
      </c>
      <c r="O457" s="86"/>
      <c r="P457" s="223">
        <f>O457*H457</f>
        <v>0</v>
      </c>
      <c r="Q457" s="223">
        <v>0</v>
      </c>
      <c r="R457" s="223">
        <f>Q457*H457</f>
        <v>0</v>
      </c>
      <c r="S457" s="223">
        <v>0.0070000000000000001</v>
      </c>
      <c r="T457" s="224">
        <f>S457*H457</f>
        <v>0.059618999999999998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159</v>
      </c>
      <c r="AT457" s="225" t="s">
        <v>155</v>
      </c>
      <c r="AU457" s="225" t="s">
        <v>153</v>
      </c>
      <c r="AY457" s="19" t="s">
        <v>152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159</v>
      </c>
      <c r="BM457" s="225" t="s">
        <v>671</v>
      </c>
    </row>
    <row r="458" s="13" customFormat="1">
      <c r="A458" s="13"/>
      <c r="B458" s="227"/>
      <c r="C458" s="228"/>
      <c r="D458" s="229" t="s">
        <v>165</v>
      </c>
      <c r="E458" s="230" t="s">
        <v>19</v>
      </c>
      <c r="F458" s="231" t="s">
        <v>672</v>
      </c>
      <c r="G458" s="228"/>
      <c r="H458" s="232">
        <v>8.5169999999999995</v>
      </c>
      <c r="I458" s="233"/>
      <c r="J458" s="228"/>
      <c r="K458" s="228"/>
      <c r="L458" s="234"/>
      <c r="M458" s="235"/>
      <c r="N458" s="236"/>
      <c r="O458" s="236"/>
      <c r="P458" s="236"/>
      <c r="Q458" s="236"/>
      <c r="R458" s="236"/>
      <c r="S458" s="236"/>
      <c r="T458" s="23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8" t="s">
        <v>165</v>
      </c>
      <c r="AU458" s="238" t="s">
        <v>153</v>
      </c>
      <c r="AV458" s="13" t="s">
        <v>81</v>
      </c>
      <c r="AW458" s="13" t="s">
        <v>33</v>
      </c>
      <c r="AX458" s="13" t="s">
        <v>72</v>
      </c>
      <c r="AY458" s="238" t="s">
        <v>152</v>
      </c>
    </row>
    <row r="459" s="14" customFormat="1">
      <c r="A459" s="14"/>
      <c r="B459" s="239"/>
      <c r="C459" s="240"/>
      <c r="D459" s="229" t="s">
        <v>165</v>
      </c>
      <c r="E459" s="241" t="s">
        <v>19</v>
      </c>
      <c r="F459" s="242" t="s">
        <v>167</v>
      </c>
      <c r="G459" s="240"/>
      <c r="H459" s="243">
        <v>8.5169999999999995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9" t="s">
        <v>165</v>
      </c>
      <c r="AU459" s="249" t="s">
        <v>153</v>
      </c>
      <c r="AV459" s="14" t="s">
        <v>153</v>
      </c>
      <c r="AW459" s="14" t="s">
        <v>33</v>
      </c>
      <c r="AX459" s="14" t="s">
        <v>79</v>
      </c>
      <c r="AY459" s="249" t="s">
        <v>152</v>
      </c>
    </row>
    <row r="460" s="2" customFormat="1">
      <c r="A460" s="40"/>
      <c r="B460" s="41"/>
      <c r="C460" s="214" t="s">
        <v>673</v>
      </c>
      <c r="D460" s="214" t="s">
        <v>155</v>
      </c>
      <c r="E460" s="215" t="s">
        <v>674</v>
      </c>
      <c r="F460" s="216" t="s">
        <v>675</v>
      </c>
      <c r="G460" s="217" t="s">
        <v>176</v>
      </c>
      <c r="H460" s="218">
        <v>450.32100000000003</v>
      </c>
      <c r="I460" s="219"/>
      <c r="J460" s="220">
        <f>ROUND(I460*H460,2)</f>
        <v>0</v>
      </c>
      <c r="K460" s="216" t="s">
        <v>163</v>
      </c>
      <c r="L460" s="46"/>
      <c r="M460" s="221" t="s">
        <v>19</v>
      </c>
      <c r="N460" s="222" t="s">
        <v>43</v>
      </c>
      <c r="O460" s="86"/>
      <c r="P460" s="223">
        <f>O460*H460</f>
        <v>0</v>
      </c>
      <c r="Q460" s="223">
        <v>0</v>
      </c>
      <c r="R460" s="223">
        <f>Q460*H460</f>
        <v>0</v>
      </c>
      <c r="S460" s="223">
        <v>0.0050000000000000001</v>
      </c>
      <c r="T460" s="224">
        <f>S460*H460</f>
        <v>2.2516050000000001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5" t="s">
        <v>159</v>
      </c>
      <c r="AT460" s="225" t="s">
        <v>155</v>
      </c>
      <c r="AU460" s="225" t="s">
        <v>153</v>
      </c>
      <c r="AY460" s="19" t="s">
        <v>152</v>
      </c>
      <c r="BE460" s="226">
        <f>IF(N460="základní",J460,0)</f>
        <v>0</v>
      </c>
      <c r="BF460" s="226">
        <f>IF(N460="snížená",J460,0)</f>
        <v>0</v>
      </c>
      <c r="BG460" s="226">
        <f>IF(N460="zákl. přenesená",J460,0)</f>
        <v>0</v>
      </c>
      <c r="BH460" s="226">
        <f>IF(N460="sníž. přenesená",J460,0)</f>
        <v>0</v>
      </c>
      <c r="BI460" s="226">
        <f>IF(N460="nulová",J460,0)</f>
        <v>0</v>
      </c>
      <c r="BJ460" s="19" t="s">
        <v>79</v>
      </c>
      <c r="BK460" s="226">
        <f>ROUND(I460*H460,2)</f>
        <v>0</v>
      </c>
      <c r="BL460" s="19" t="s">
        <v>159</v>
      </c>
      <c r="BM460" s="225" t="s">
        <v>676</v>
      </c>
    </row>
    <row r="461" s="15" customFormat="1">
      <c r="A461" s="15"/>
      <c r="B461" s="250"/>
      <c r="C461" s="251"/>
      <c r="D461" s="229" t="s">
        <v>165</v>
      </c>
      <c r="E461" s="252" t="s">
        <v>19</v>
      </c>
      <c r="F461" s="253" t="s">
        <v>644</v>
      </c>
      <c r="G461" s="251"/>
      <c r="H461" s="252" t="s">
        <v>19</v>
      </c>
      <c r="I461" s="254"/>
      <c r="J461" s="251"/>
      <c r="K461" s="251"/>
      <c r="L461" s="255"/>
      <c r="M461" s="256"/>
      <c r="N461" s="257"/>
      <c r="O461" s="257"/>
      <c r="P461" s="257"/>
      <c r="Q461" s="257"/>
      <c r="R461" s="257"/>
      <c r="S461" s="257"/>
      <c r="T461" s="258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9" t="s">
        <v>165</v>
      </c>
      <c r="AU461" s="259" t="s">
        <v>153</v>
      </c>
      <c r="AV461" s="15" t="s">
        <v>79</v>
      </c>
      <c r="AW461" s="15" t="s">
        <v>33</v>
      </c>
      <c r="AX461" s="15" t="s">
        <v>72</v>
      </c>
      <c r="AY461" s="259" t="s">
        <v>152</v>
      </c>
    </row>
    <row r="462" s="13" customFormat="1">
      <c r="A462" s="13"/>
      <c r="B462" s="227"/>
      <c r="C462" s="228"/>
      <c r="D462" s="229" t="s">
        <v>165</v>
      </c>
      <c r="E462" s="230" t="s">
        <v>19</v>
      </c>
      <c r="F462" s="231" t="s">
        <v>677</v>
      </c>
      <c r="G462" s="228"/>
      <c r="H462" s="232">
        <v>441.81200000000001</v>
      </c>
      <c r="I462" s="233"/>
      <c r="J462" s="228"/>
      <c r="K462" s="228"/>
      <c r="L462" s="234"/>
      <c r="M462" s="235"/>
      <c r="N462" s="236"/>
      <c r="O462" s="236"/>
      <c r="P462" s="236"/>
      <c r="Q462" s="236"/>
      <c r="R462" s="236"/>
      <c r="S462" s="236"/>
      <c r="T462" s="23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8" t="s">
        <v>165</v>
      </c>
      <c r="AU462" s="238" t="s">
        <v>153</v>
      </c>
      <c r="AV462" s="13" t="s">
        <v>81</v>
      </c>
      <c r="AW462" s="13" t="s">
        <v>33</v>
      </c>
      <c r="AX462" s="13" t="s">
        <v>72</v>
      </c>
      <c r="AY462" s="238" t="s">
        <v>152</v>
      </c>
    </row>
    <row r="463" s="13" customFormat="1">
      <c r="A463" s="13"/>
      <c r="B463" s="227"/>
      <c r="C463" s="228"/>
      <c r="D463" s="229" t="s">
        <v>165</v>
      </c>
      <c r="E463" s="230" t="s">
        <v>19</v>
      </c>
      <c r="F463" s="231" t="s">
        <v>678</v>
      </c>
      <c r="G463" s="228"/>
      <c r="H463" s="232">
        <v>8.5090000000000003</v>
      </c>
      <c r="I463" s="233"/>
      <c r="J463" s="228"/>
      <c r="K463" s="228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165</v>
      </c>
      <c r="AU463" s="238" t="s">
        <v>153</v>
      </c>
      <c r="AV463" s="13" t="s">
        <v>81</v>
      </c>
      <c r="AW463" s="13" t="s">
        <v>33</v>
      </c>
      <c r="AX463" s="13" t="s">
        <v>72</v>
      </c>
      <c r="AY463" s="238" t="s">
        <v>152</v>
      </c>
    </row>
    <row r="464" s="14" customFormat="1">
      <c r="A464" s="14"/>
      <c r="B464" s="239"/>
      <c r="C464" s="240"/>
      <c r="D464" s="229" t="s">
        <v>165</v>
      </c>
      <c r="E464" s="241" t="s">
        <v>19</v>
      </c>
      <c r="F464" s="242" t="s">
        <v>167</v>
      </c>
      <c r="G464" s="240"/>
      <c r="H464" s="243">
        <v>450.32100000000003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165</v>
      </c>
      <c r="AU464" s="249" t="s">
        <v>153</v>
      </c>
      <c r="AV464" s="14" t="s">
        <v>153</v>
      </c>
      <c r="AW464" s="14" t="s">
        <v>33</v>
      </c>
      <c r="AX464" s="14" t="s">
        <v>79</v>
      </c>
      <c r="AY464" s="249" t="s">
        <v>152</v>
      </c>
    </row>
    <row r="465" s="2" customFormat="1" ht="16.5" customHeight="1">
      <c r="A465" s="40"/>
      <c r="B465" s="41"/>
      <c r="C465" s="214" t="s">
        <v>679</v>
      </c>
      <c r="D465" s="214" t="s">
        <v>155</v>
      </c>
      <c r="E465" s="215" t="s">
        <v>680</v>
      </c>
      <c r="F465" s="216" t="s">
        <v>681</v>
      </c>
      <c r="G465" s="217" t="s">
        <v>176</v>
      </c>
      <c r="H465" s="218">
        <v>1.72</v>
      </c>
      <c r="I465" s="219"/>
      <c r="J465" s="220">
        <f>ROUND(I465*H465,2)</f>
        <v>0</v>
      </c>
      <c r="K465" s="216" t="s">
        <v>163</v>
      </c>
      <c r="L465" s="46"/>
      <c r="M465" s="221" t="s">
        <v>19</v>
      </c>
      <c r="N465" s="222" t="s">
        <v>43</v>
      </c>
      <c r="O465" s="86"/>
      <c r="P465" s="223">
        <f>O465*H465</f>
        <v>0</v>
      </c>
      <c r="Q465" s="223">
        <v>0</v>
      </c>
      <c r="R465" s="223">
        <f>Q465*H465</f>
        <v>0</v>
      </c>
      <c r="S465" s="223">
        <v>0.0058399999999999997</v>
      </c>
      <c r="T465" s="224">
        <f>S465*H465</f>
        <v>0.0100448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159</v>
      </c>
      <c r="AT465" s="225" t="s">
        <v>155</v>
      </c>
      <c r="AU465" s="225" t="s">
        <v>153</v>
      </c>
      <c r="AY465" s="19" t="s">
        <v>152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9" t="s">
        <v>79</v>
      </c>
      <c r="BK465" s="226">
        <f>ROUND(I465*H465,2)</f>
        <v>0</v>
      </c>
      <c r="BL465" s="19" t="s">
        <v>159</v>
      </c>
      <c r="BM465" s="225" t="s">
        <v>682</v>
      </c>
    </row>
    <row r="466" s="13" customFormat="1">
      <c r="A466" s="13"/>
      <c r="B466" s="227"/>
      <c r="C466" s="228"/>
      <c r="D466" s="229" t="s">
        <v>165</v>
      </c>
      <c r="E466" s="230" t="s">
        <v>19</v>
      </c>
      <c r="F466" s="231" t="s">
        <v>683</v>
      </c>
      <c r="G466" s="228"/>
      <c r="H466" s="232">
        <v>1.72</v>
      </c>
      <c r="I466" s="233"/>
      <c r="J466" s="228"/>
      <c r="K466" s="228"/>
      <c r="L466" s="234"/>
      <c r="M466" s="235"/>
      <c r="N466" s="236"/>
      <c r="O466" s="236"/>
      <c r="P466" s="236"/>
      <c r="Q466" s="236"/>
      <c r="R466" s="236"/>
      <c r="S466" s="236"/>
      <c r="T466" s="23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8" t="s">
        <v>165</v>
      </c>
      <c r="AU466" s="238" t="s">
        <v>153</v>
      </c>
      <c r="AV466" s="13" t="s">
        <v>81</v>
      </c>
      <c r="AW466" s="13" t="s">
        <v>33</v>
      </c>
      <c r="AX466" s="13" t="s">
        <v>72</v>
      </c>
      <c r="AY466" s="238" t="s">
        <v>152</v>
      </c>
    </row>
    <row r="467" s="14" customFormat="1">
      <c r="A467" s="14"/>
      <c r="B467" s="239"/>
      <c r="C467" s="240"/>
      <c r="D467" s="229" t="s">
        <v>165</v>
      </c>
      <c r="E467" s="241" t="s">
        <v>19</v>
      </c>
      <c r="F467" s="242" t="s">
        <v>167</v>
      </c>
      <c r="G467" s="240"/>
      <c r="H467" s="243">
        <v>1.72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9" t="s">
        <v>165</v>
      </c>
      <c r="AU467" s="249" t="s">
        <v>153</v>
      </c>
      <c r="AV467" s="14" t="s">
        <v>153</v>
      </c>
      <c r="AW467" s="14" t="s">
        <v>33</v>
      </c>
      <c r="AX467" s="14" t="s">
        <v>79</v>
      </c>
      <c r="AY467" s="249" t="s">
        <v>152</v>
      </c>
    </row>
    <row r="468" s="2" customFormat="1" ht="16.5" customHeight="1">
      <c r="A468" s="40"/>
      <c r="B468" s="41"/>
      <c r="C468" s="214" t="s">
        <v>684</v>
      </c>
      <c r="D468" s="214" t="s">
        <v>155</v>
      </c>
      <c r="E468" s="215" t="s">
        <v>685</v>
      </c>
      <c r="F468" s="216" t="s">
        <v>686</v>
      </c>
      <c r="G468" s="217" t="s">
        <v>158</v>
      </c>
      <c r="H468" s="218">
        <v>8</v>
      </c>
      <c r="I468" s="219"/>
      <c r="J468" s="220">
        <f>ROUND(I468*H468,2)</f>
        <v>0</v>
      </c>
      <c r="K468" s="216" t="s">
        <v>163</v>
      </c>
      <c r="L468" s="46"/>
      <c r="M468" s="221" t="s">
        <v>19</v>
      </c>
      <c r="N468" s="222" t="s">
        <v>43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0.041700000000000001</v>
      </c>
      <c r="T468" s="224">
        <f>S468*H468</f>
        <v>0.33360000000000001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159</v>
      </c>
      <c r="AT468" s="225" t="s">
        <v>155</v>
      </c>
      <c r="AU468" s="225" t="s">
        <v>153</v>
      </c>
      <c r="AY468" s="19" t="s">
        <v>152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79</v>
      </c>
      <c r="BK468" s="226">
        <f>ROUND(I468*H468,2)</f>
        <v>0</v>
      </c>
      <c r="BL468" s="19" t="s">
        <v>159</v>
      </c>
      <c r="BM468" s="225" t="s">
        <v>687</v>
      </c>
    </row>
    <row r="469" s="2" customFormat="1" ht="16.5" customHeight="1">
      <c r="A469" s="40"/>
      <c r="B469" s="41"/>
      <c r="C469" s="214" t="s">
        <v>688</v>
      </c>
      <c r="D469" s="214" t="s">
        <v>155</v>
      </c>
      <c r="E469" s="215" t="s">
        <v>689</v>
      </c>
      <c r="F469" s="216" t="s">
        <v>690</v>
      </c>
      <c r="G469" s="217" t="s">
        <v>235</v>
      </c>
      <c r="H469" s="218">
        <v>20</v>
      </c>
      <c r="I469" s="219"/>
      <c r="J469" s="220">
        <f>ROUND(I469*H469,2)</f>
        <v>0</v>
      </c>
      <c r="K469" s="216" t="s">
        <v>163</v>
      </c>
      <c r="L469" s="46"/>
      <c r="M469" s="221" t="s">
        <v>19</v>
      </c>
      <c r="N469" s="222" t="s">
        <v>43</v>
      </c>
      <c r="O469" s="86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25" t="s">
        <v>159</v>
      </c>
      <c r="AT469" s="225" t="s">
        <v>155</v>
      </c>
      <c r="AU469" s="225" t="s">
        <v>153</v>
      </c>
      <c r="AY469" s="19" t="s">
        <v>152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9" t="s">
        <v>79</v>
      </c>
      <c r="BK469" s="226">
        <f>ROUND(I469*H469,2)</f>
        <v>0</v>
      </c>
      <c r="BL469" s="19" t="s">
        <v>159</v>
      </c>
      <c r="BM469" s="225" t="s">
        <v>691</v>
      </c>
    </row>
    <row r="470" s="13" customFormat="1">
      <c r="A470" s="13"/>
      <c r="B470" s="227"/>
      <c r="C470" s="228"/>
      <c r="D470" s="229" t="s">
        <v>165</v>
      </c>
      <c r="E470" s="230" t="s">
        <v>19</v>
      </c>
      <c r="F470" s="231" t="s">
        <v>692</v>
      </c>
      <c r="G470" s="228"/>
      <c r="H470" s="232">
        <v>20</v>
      </c>
      <c r="I470" s="233"/>
      <c r="J470" s="228"/>
      <c r="K470" s="228"/>
      <c r="L470" s="234"/>
      <c r="M470" s="235"/>
      <c r="N470" s="236"/>
      <c r="O470" s="236"/>
      <c r="P470" s="236"/>
      <c r="Q470" s="236"/>
      <c r="R470" s="236"/>
      <c r="S470" s="236"/>
      <c r="T470" s="23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8" t="s">
        <v>165</v>
      </c>
      <c r="AU470" s="238" t="s">
        <v>153</v>
      </c>
      <c r="AV470" s="13" t="s">
        <v>81</v>
      </c>
      <c r="AW470" s="13" t="s">
        <v>33</v>
      </c>
      <c r="AX470" s="13" t="s">
        <v>72</v>
      </c>
      <c r="AY470" s="238" t="s">
        <v>152</v>
      </c>
    </row>
    <row r="471" s="14" customFormat="1">
      <c r="A471" s="14"/>
      <c r="B471" s="239"/>
      <c r="C471" s="240"/>
      <c r="D471" s="229" t="s">
        <v>165</v>
      </c>
      <c r="E471" s="241" t="s">
        <v>19</v>
      </c>
      <c r="F471" s="242" t="s">
        <v>167</v>
      </c>
      <c r="G471" s="240"/>
      <c r="H471" s="243">
        <v>20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9" t="s">
        <v>165</v>
      </c>
      <c r="AU471" s="249" t="s">
        <v>153</v>
      </c>
      <c r="AV471" s="14" t="s">
        <v>153</v>
      </c>
      <c r="AW471" s="14" t="s">
        <v>33</v>
      </c>
      <c r="AX471" s="14" t="s">
        <v>79</v>
      </c>
      <c r="AY471" s="249" t="s">
        <v>152</v>
      </c>
    </row>
    <row r="472" s="2" customFormat="1">
      <c r="A472" s="40"/>
      <c r="B472" s="41"/>
      <c r="C472" s="214" t="s">
        <v>693</v>
      </c>
      <c r="D472" s="214" t="s">
        <v>155</v>
      </c>
      <c r="E472" s="215" t="s">
        <v>694</v>
      </c>
      <c r="F472" s="216" t="s">
        <v>695</v>
      </c>
      <c r="G472" s="217" t="s">
        <v>176</v>
      </c>
      <c r="H472" s="218">
        <v>5.0999999999999996</v>
      </c>
      <c r="I472" s="219"/>
      <c r="J472" s="220">
        <f>ROUND(I472*H472,2)</f>
        <v>0</v>
      </c>
      <c r="K472" s="216" t="s">
        <v>163</v>
      </c>
      <c r="L472" s="46"/>
      <c r="M472" s="221" t="s">
        <v>19</v>
      </c>
      <c r="N472" s="222" t="s">
        <v>43</v>
      </c>
      <c r="O472" s="86"/>
      <c r="P472" s="223">
        <f>O472*H472</f>
        <v>0</v>
      </c>
      <c r="Q472" s="223">
        <v>0</v>
      </c>
      <c r="R472" s="223">
        <f>Q472*H472</f>
        <v>0</v>
      </c>
      <c r="S472" s="223">
        <v>0.22</v>
      </c>
      <c r="T472" s="224">
        <f>S472*H472</f>
        <v>1.1219999999999999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25" t="s">
        <v>159</v>
      </c>
      <c r="AT472" s="225" t="s">
        <v>155</v>
      </c>
      <c r="AU472" s="225" t="s">
        <v>153</v>
      </c>
      <c r="AY472" s="19" t="s">
        <v>152</v>
      </c>
      <c r="BE472" s="226">
        <f>IF(N472="základní",J472,0)</f>
        <v>0</v>
      </c>
      <c r="BF472" s="226">
        <f>IF(N472="snížená",J472,0)</f>
        <v>0</v>
      </c>
      <c r="BG472" s="226">
        <f>IF(N472="zákl. přenesená",J472,0)</f>
        <v>0</v>
      </c>
      <c r="BH472" s="226">
        <f>IF(N472="sníž. přenesená",J472,0)</f>
        <v>0</v>
      </c>
      <c r="BI472" s="226">
        <f>IF(N472="nulová",J472,0)</f>
        <v>0</v>
      </c>
      <c r="BJ472" s="19" t="s">
        <v>79</v>
      </c>
      <c r="BK472" s="226">
        <f>ROUND(I472*H472,2)</f>
        <v>0</v>
      </c>
      <c r="BL472" s="19" t="s">
        <v>159</v>
      </c>
      <c r="BM472" s="225" t="s">
        <v>696</v>
      </c>
    </row>
    <row r="473" s="15" customFormat="1">
      <c r="A473" s="15"/>
      <c r="B473" s="250"/>
      <c r="C473" s="251"/>
      <c r="D473" s="229" t="s">
        <v>165</v>
      </c>
      <c r="E473" s="252" t="s">
        <v>19</v>
      </c>
      <c r="F473" s="253" t="s">
        <v>697</v>
      </c>
      <c r="G473" s="251"/>
      <c r="H473" s="252" t="s">
        <v>19</v>
      </c>
      <c r="I473" s="254"/>
      <c r="J473" s="251"/>
      <c r="K473" s="251"/>
      <c r="L473" s="255"/>
      <c r="M473" s="256"/>
      <c r="N473" s="257"/>
      <c r="O473" s="257"/>
      <c r="P473" s="257"/>
      <c r="Q473" s="257"/>
      <c r="R473" s="257"/>
      <c r="S473" s="257"/>
      <c r="T473" s="25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9" t="s">
        <v>165</v>
      </c>
      <c r="AU473" s="259" t="s">
        <v>153</v>
      </c>
      <c r="AV473" s="15" t="s">
        <v>79</v>
      </c>
      <c r="AW473" s="15" t="s">
        <v>33</v>
      </c>
      <c r="AX473" s="15" t="s">
        <v>72</v>
      </c>
      <c r="AY473" s="259" t="s">
        <v>152</v>
      </c>
    </row>
    <row r="474" s="13" customFormat="1">
      <c r="A474" s="13"/>
      <c r="B474" s="227"/>
      <c r="C474" s="228"/>
      <c r="D474" s="229" t="s">
        <v>165</v>
      </c>
      <c r="E474" s="230" t="s">
        <v>19</v>
      </c>
      <c r="F474" s="231" t="s">
        <v>698</v>
      </c>
      <c r="G474" s="228"/>
      <c r="H474" s="232">
        <v>5.0999999999999996</v>
      </c>
      <c r="I474" s="233"/>
      <c r="J474" s="228"/>
      <c r="K474" s="228"/>
      <c r="L474" s="234"/>
      <c r="M474" s="235"/>
      <c r="N474" s="236"/>
      <c r="O474" s="236"/>
      <c r="P474" s="236"/>
      <c r="Q474" s="236"/>
      <c r="R474" s="236"/>
      <c r="S474" s="236"/>
      <c r="T474" s="23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8" t="s">
        <v>165</v>
      </c>
      <c r="AU474" s="238" t="s">
        <v>153</v>
      </c>
      <c r="AV474" s="13" t="s">
        <v>81</v>
      </c>
      <c r="AW474" s="13" t="s">
        <v>33</v>
      </c>
      <c r="AX474" s="13" t="s">
        <v>72</v>
      </c>
      <c r="AY474" s="238" t="s">
        <v>152</v>
      </c>
    </row>
    <row r="475" s="14" customFormat="1">
      <c r="A475" s="14"/>
      <c r="B475" s="239"/>
      <c r="C475" s="240"/>
      <c r="D475" s="229" t="s">
        <v>165</v>
      </c>
      <c r="E475" s="241" t="s">
        <v>19</v>
      </c>
      <c r="F475" s="242" t="s">
        <v>167</v>
      </c>
      <c r="G475" s="240"/>
      <c r="H475" s="243">
        <v>5.0999999999999996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9" t="s">
        <v>165</v>
      </c>
      <c r="AU475" s="249" t="s">
        <v>153</v>
      </c>
      <c r="AV475" s="14" t="s">
        <v>153</v>
      </c>
      <c r="AW475" s="14" t="s">
        <v>33</v>
      </c>
      <c r="AX475" s="14" t="s">
        <v>79</v>
      </c>
      <c r="AY475" s="249" t="s">
        <v>152</v>
      </c>
    </row>
    <row r="476" s="2" customFormat="1">
      <c r="A476" s="40"/>
      <c r="B476" s="41"/>
      <c r="C476" s="214" t="s">
        <v>699</v>
      </c>
      <c r="D476" s="214" t="s">
        <v>155</v>
      </c>
      <c r="E476" s="215" t="s">
        <v>700</v>
      </c>
      <c r="F476" s="216" t="s">
        <v>701</v>
      </c>
      <c r="G476" s="217" t="s">
        <v>176</v>
      </c>
      <c r="H476" s="218">
        <v>5.0999999999999996</v>
      </c>
      <c r="I476" s="219"/>
      <c r="J476" s="220">
        <f>ROUND(I476*H476,2)</f>
        <v>0</v>
      </c>
      <c r="K476" s="216" t="s">
        <v>163</v>
      </c>
      <c r="L476" s="46"/>
      <c r="M476" s="221" t="s">
        <v>19</v>
      </c>
      <c r="N476" s="222" t="s">
        <v>43</v>
      </c>
      <c r="O476" s="86"/>
      <c r="P476" s="223">
        <f>O476*H476</f>
        <v>0</v>
      </c>
      <c r="Q476" s="223">
        <v>0</v>
      </c>
      <c r="R476" s="223">
        <f>Q476*H476</f>
        <v>0</v>
      </c>
      <c r="S476" s="223">
        <v>0.17000000000000001</v>
      </c>
      <c r="T476" s="224">
        <f>S476*H476</f>
        <v>0.86699999999999999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25" t="s">
        <v>159</v>
      </c>
      <c r="AT476" s="225" t="s">
        <v>155</v>
      </c>
      <c r="AU476" s="225" t="s">
        <v>153</v>
      </c>
      <c r="AY476" s="19" t="s">
        <v>152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9" t="s">
        <v>79</v>
      </c>
      <c r="BK476" s="226">
        <f>ROUND(I476*H476,2)</f>
        <v>0</v>
      </c>
      <c r="BL476" s="19" t="s">
        <v>159</v>
      </c>
      <c r="BM476" s="225" t="s">
        <v>702</v>
      </c>
    </row>
    <row r="477" s="15" customFormat="1">
      <c r="A477" s="15"/>
      <c r="B477" s="250"/>
      <c r="C477" s="251"/>
      <c r="D477" s="229" t="s">
        <v>165</v>
      </c>
      <c r="E477" s="252" t="s">
        <v>19</v>
      </c>
      <c r="F477" s="253" t="s">
        <v>697</v>
      </c>
      <c r="G477" s="251"/>
      <c r="H477" s="252" t="s">
        <v>19</v>
      </c>
      <c r="I477" s="254"/>
      <c r="J477" s="251"/>
      <c r="K477" s="251"/>
      <c r="L477" s="255"/>
      <c r="M477" s="256"/>
      <c r="N477" s="257"/>
      <c r="O477" s="257"/>
      <c r="P477" s="257"/>
      <c r="Q477" s="257"/>
      <c r="R477" s="257"/>
      <c r="S477" s="257"/>
      <c r="T477" s="258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59" t="s">
        <v>165</v>
      </c>
      <c r="AU477" s="259" t="s">
        <v>153</v>
      </c>
      <c r="AV477" s="15" t="s">
        <v>79</v>
      </c>
      <c r="AW477" s="15" t="s">
        <v>33</v>
      </c>
      <c r="AX477" s="15" t="s">
        <v>72</v>
      </c>
      <c r="AY477" s="259" t="s">
        <v>152</v>
      </c>
    </row>
    <row r="478" s="13" customFormat="1">
      <c r="A478" s="13"/>
      <c r="B478" s="227"/>
      <c r="C478" s="228"/>
      <c r="D478" s="229" t="s">
        <v>165</v>
      </c>
      <c r="E478" s="230" t="s">
        <v>19</v>
      </c>
      <c r="F478" s="231" t="s">
        <v>698</v>
      </c>
      <c r="G478" s="228"/>
      <c r="H478" s="232">
        <v>5.0999999999999996</v>
      </c>
      <c r="I478" s="233"/>
      <c r="J478" s="228"/>
      <c r="K478" s="228"/>
      <c r="L478" s="234"/>
      <c r="M478" s="235"/>
      <c r="N478" s="236"/>
      <c r="O478" s="236"/>
      <c r="P478" s="236"/>
      <c r="Q478" s="236"/>
      <c r="R478" s="236"/>
      <c r="S478" s="236"/>
      <c r="T478" s="23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8" t="s">
        <v>165</v>
      </c>
      <c r="AU478" s="238" t="s">
        <v>153</v>
      </c>
      <c r="AV478" s="13" t="s">
        <v>81</v>
      </c>
      <c r="AW478" s="13" t="s">
        <v>33</v>
      </c>
      <c r="AX478" s="13" t="s">
        <v>72</v>
      </c>
      <c r="AY478" s="238" t="s">
        <v>152</v>
      </c>
    </row>
    <row r="479" s="14" customFormat="1">
      <c r="A479" s="14"/>
      <c r="B479" s="239"/>
      <c r="C479" s="240"/>
      <c r="D479" s="229" t="s">
        <v>165</v>
      </c>
      <c r="E479" s="241" t="s">
        <v>19</v>
      </c>
      <c r="F479" s="242" t="s">
        <v>167</v>
      </c>
      <c r="G479" s="240"/>
      <c r="H479" s="243">
        <v>5.0999999999999996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9" t="s">
        <v>165</v>
      </c>
      <c r="AU479" s="249" t="s">
        <v>153</v>
      </c>
      <c r="AV479" s="14" t="s">
        <v>153</v>
      </c>
      <c r="AW479" s="14" t="s">
        <v>33</v>
      </c>
      <c r="AX479" s="14" t="s">
        <v>79</v>
      </c>
      <c r="AY479" s="249" t="s">
        <v>152</v>
      </c>
    </row>
    <row r="480" s="2" customFormat="1" ht="16.5" customHeight="1">
      <c r="A480" s="40"/>
      <c r="B480" s="41"/>
      <c r="C480" s="214" t="s">
        <v>703</v>
      </c>
      <c r="D480" s="214" t="s">
        <v>155</v>
      </c>
      <c r="E480" s="215" t="s">
        <v>704</v>
      </c>
      <c r="F480" s="216" t="s">
        <v>705</v>
      </c>
      <c r="G480" s="217" t="s">
        <v>235</v>
      </c>
      <c r="H480" s="218">
        <v>39.880000000000003</v>
      </c>
      <c r="I480" s="219"/>
      <c r="J480" s="220">
        <f>ROUND(I480*H480,2)</f>
        <v>0</v>
      </c>
      <c r="K480" s="216" t="s">
        <v>163</v>
      </c>
      <c r="L480" s="46"/>
      <c r="M480" s="221" t="s">
        <v>19</v>
      </c>
      <c r="N480" s="222" t="s">
        <v>43</v>
      </c>
      <c r="O480" s="86"/>
      <c r="P480" s="223">
        <f>O480*H480</f>
        <v>0</v>
      </c>
      <c r="Q480" s="223">
        <v>0</v>
      </c>
      <c r="R480" s="223">
        <f>Q480*H480</f>
        <v>0</v>
      </c>
      <c r="S480" s="223">
        <v>0.00167</v>
      </c>
      <c r="T480" s="224">
        <f>S480*H480</f>
        <v>0.066599600000000009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5" t="s">
        <v>159</v>
      </c>
      <c r="AT480" s="225" t="s">
        <v>155</v>
      </c>
      <c r="AU480" s="225" t="s">
        <v>153</v>
      </c>
      <c r="AY480" s="19" t="s">
        <v>152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9" t="s">
        <v>79</v>
      </c>
      <c r="BK480" s="226">
        <f>ROUND(I480*H480,2)</f>
        <v>0</v>
      </c>
      <c r="BL480" s="19" t="s">
        <v>159</v>
      </c>
      <c r="BM480" s="225" t="s">
        <v>706</v>
      </c>
    </row>
    <row r="481" s="13" customFormat="1">
      <c r="A481" s="13"/>
      <c r="B481" s="227"/>
      <c r="C481" s="228"/>
      <c r="D481" s="229" t="s">
        <v>165</v>
      </c>
      <c r="E481" s="230" t="s">
        <v>19</v>
      </c>
      <c r="F481" s="231" t="s">
        <v>707</v>
      </c>
      <c r="G481" s="228"/>
      <c r="H481" s="232">
        <v>27.780000000000001</v>
      </c>
      <c r="I481" s="233"/>
      <c r="J481" s="228"/>
      <c r="K481" s="228"/>
      <c r="L481" s="234"/>
      <c r="M481" s="235"/>
      <c r="N481" s="236"/>
      <c r="O481" s="236"/>
      <c r="P481" s="236"/>
      <c r="Q481" s="236"/>
      <c r="R481" s="236"/>
      <c r="S481" s="236"/>
      <c r="T481" s="23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8" t="s">
        <v>165</v>
      </c>
      <c r="AU481" s="238" t="s">
        <v>153</v>
      </c>
      <c r="AV481" s="13" t="s">
        <v>81</v>
      </c>
      <c r="AW481" s="13" t="s">
        <v>33</v>
      </c>
      <c r="AX481" s="13" t="s">
        <v>72</v>
      </c>
      <c r="AY481" s="238" t="s">
        <v>152</v>
      </c>
    </row>
    <row r="482" s="13" customFormat="1">
      <c r="A482" s="13"/>
      <c r="B482" s="227"/>
      <c r="C482" s="228"/>
      <c r="D482" s="229" t="s">
        <v>165</v>
      </c>
      <c r="E482" s="230" t="s">
        <v>19</v>
      </c>
      <c r="F482" s="231" t="s">
        <v>708</v>
      </c>
      <c r="G482" s="228"/>
      <c r="H482" s="232">
        <v>12.1</v>
      </c>
      <c r="I482" s="233"/>
      <c r="J482" s="228"/>
      <c r="K482" s="228"/>
      <c r="L482" s="234"/>
      <c r="M482" s="235"/>
      <c r="N482" s="236"/>
      <c r="O482" s="236"/>
      <c r="P482" s="236"/>
      <c r="Q482" s="236"/>
      <c r="R482" s="236"/>
      <c r="S482" s="236"/>
      <c r="T482" s="23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8" t="s">
        <v>165</v>
      </c>
      <c r="AU482" s="238" t="s">
        <v>153</v>
      </c>
      <c r="AV482" s="13" t="s">
        <v>81</v>
      </c>
      <c r="AW482" s="13" t="s">
        <v>33</v>
      </c>
      <c r="AX482" s="13" t="s">
        <v>72</v>
      </c>
      <c r="AY482" s="238" t="s">
        <v>152</v>
      </c>
    </row>
    <row r="483" s="14" customFormat="1">
      <c r="A483" s="14"/>
      <c r="B483" s="239"/>
      <c r="C483" s="240"/>
      <c r="D483" s="229" t="s">
        <v>165</v>
      </c>
      <c r="E483" s="241" t="s">
        <v>19</v>
      </c>
      <c r="F483" s="242" t="s">
        <v>167</v>
      </c>
      <c r="G483" s="240"/>
      <c r="H483" s="243">
        <v>39.880000000000003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9" t="s">
        <v>165</v>
      </c>
      <c r="AU483" s="249" t="s">
        <v>153</v>
      </c>
      <c r="AV483" s="14" t="s">
        <v>153</v>
      </c>
      <c r="AW483" s="14" t="s">
        <v>33</v>
      </c>
      <c r="AX483" s="14" t="s">
        <v>79</v>
      </c>
      <c r="AY483" s="249" t="s">
        <v>152</v>
      </c>
    </row>
    <row r="484" s="2" customFormat="1" ht="16.5" customHeight="1">
      <c r="A484" s="40"/>
      <c r="B484" s="41"/>
      <c r="C484" s="214" t="s">
        <v>709</v>
      </c>
      <c r="D484" s="214" t="s">
        <v>155</v>
      </c>
      <c r="E484" s="215" t="s">
        <v>710</v>
      </c>
      <c r="F484" s="216" t="s">
        <v>711</v>
      </c>
      <c r="G484" s="217" t="s">
        <v>158</v>
      </c>
      <c r="H484" s="218">
        <v>4</v>
      </c>
      <c r="I484" s="219"/>
      <c r="J484" s="220">
        <f>ROUND(I484*H484,2)</f>
        <v>0</v>
      </c>
      <c r="K484" s="216" t="s">
        <v>163</v>
      </c>
      <c r="L484" s="46"/>
      <c r="M484" s="221" t="s">
        <v>19</v>
      </c>
      <c r="N484" s="222" t="s">
        <v>43</v>
      </c>
      <c r="O484" s="86"/>
      <c r="P484" s="223">
        <f>O484*H484</f>
        <v>0</v>
      </c>
      <c r="Q484" s="223">
        <v>0</v>
      </c>
      <c r="R484" s="223">
        <f>Q484*H484</f>
        <v>0</v>
      </c>
      <c r="S484" s="223">
        <v>0.0030000000000000001</v>
      </c>
      <c r="T484" s="224">
        <f>S484*H484</f>
        <v>0.012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159</v>
      </c>
      <c r="AT484" s="225" t="s">
        <v>155</v>
      </c>
      <c r="AU484" s="225" t="s">
        <v>153</v>
      </c>
      <c r="AY484" s="19" t="s">
        <v>152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79</v>
      </c>
      <c r="BK484" s="226">
        <f>ROUND(I484*H484,2)</f>
        <v>0</v>
      </c>
      <c r="BL484" s="19" t="s">
        <v>159</v>
      </c>
      <c r="BM484" s="225" t="s">
        <v>712</v>
      </c>
    </row>
    <row r="485" s="2" customFormat="1" ht="16.5" customHeight="1">
      <c r="A485" s="40"/>
      <c r="B485" s="41"/>
      <c r="C485" s="214" t="s">
        <v>531</v>
      </c>
      <c r="D485" s="214" t="s">
        <v>155</v>
      </c>
      <c r="E485" s="215" t="s">
        <v>713</v>
      </c>
      <c r="F485" s="216" t="s">
        <v>714</v>
      </c>
      <c r="G485" s="217" t="s">
        <v>158</v>
      </c>
      <c r="H485" s="218">
        <v>17</v>
      </c>
      <c r="I485" s="219"/>
      <c r="J485" s="220">
        <f>ROUND(I485*H485,2)</f>
        <v>0</v>
      </c>
      <c r="K485" s="216" t="s">
        <v>163</v>
      </c>
      <c r="L485" s="46"/>
      <c r="M485" s="221" t="s">
        <v>19</v>
      </c>
      <c r="N485" s="222" t="s">
        <v>43</v>
      </c>
      <c r="O485" s="86"/>
      <c r="P485" s="223">
        <f>O485*H485</f>
        <v>0</v>
      </c>
      <c r="Q485" s="223">
        <v>0</v>
      </c>
      <c r="R485" s="223">
        <f>Q485*H485</f>
        <v>0</v>
      </c>
      <c r="S485" s="223">
        <v>0.0050000000000000001</v>
      </c>
      <c r="T485" s="224">
        <f>S485*H485</f>
        <v>0.085000000000000006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25" t="s">
        <v>159</v>
      </c>
      <c r="AT485" s="225" t="s">
        <v>155</v>
      </c>
      <c r="AU485" s="225" t="s">
        <v>153</v>
      </c>
      <c r="AY485" s="19" t="s">
        <v>152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9" t="s">
        <v>79</v>
      </c>
      <c r="BK485" s="226">
        <f>ROUND(I485*H485,2)</f>
        <v>0</v>
      </c>
      <c r="BL485" s="19" t="s">
        <v>159</v>
      </c>
      <c r="BM485" s="225" t="s">
        <v>715</v>
      </c>
    </row>
    <row r="486" s="2" customFormat="1" ht="16.5" customHeight="1">
      <c r="A486" s="40"/>
      <c r="B486" s="41"/>
      <c r="C486" s="214" t="s">
        <v>591</v>
      </c>
      <c r="D486" s="214" t="s">
        <v>155</v>
      </c>
      <c r="E486" s="215" t="s">
        <v>716</v>
      </c>
      <c r="F486" s="216" t="s">
        <v>717</v>
      </c>
      <c r="G486" s="217" t="s">
        <v>176</v>
      </c>
      <c r="H486" s="218">
        <v>0.29999999999999999</v>
      </c>
      <c r="I486" s="219"/>
      <c r="J486" s="220">
        <f>ROUND(I486*H486,2)</f>
        <v>0</v>
      </c>
      <c r="K486" s="216" t="s">
        <v>163</v>
      </c>
      <c r="L486" s="46"/>
      <c r="M486" s="221" t="s">
        <v>19</v>
      </c>
      <c r="N486" s="222" t="s">
        <v>43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0.027199999999999998</v>
      </c>
      <c r="T486" s="224">
        <f>S486*H486</f>
        <v>0.0081599999999999989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159</v>
      </c>
      <c r="AT486" s="225" t="s">
        <v>155</v>
      </c>
      <c r="AU486" s="225" t="s">
        <v>153</v>
      </c>
      <c r="AY486" s="19" t="s">
        <v>152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159</v>
      </c>
      <c r="BM486" s="225" t="s">
        <v>718</v>
      </c>
    </row>
    <row r="487" s="13" customFormat="1">
      <c r="A487" s="13"/>
      <c r="B487" s="227"/>
      <c r="C487" s="228"/>
      <c r="D487" s="229" t="s">
        <v>165</v>
      </c>
      <c r="E487" s="230" t="s">
        <v>19</v>
      </c>
      <c r="F487" s="231" t="s">
        <v>719</v>
      </c>
      <c r="G487" s="228"/>
      <c r="H487" s="232">
        <v>0.29999999999999999</v>
      </c>
      <c r="I487" s="233"/>
      <c r="J487" s="228"/>
      <c r="K487" s="228"/>
      <c r="L487" s="234"/>
      <c r="M487" s="235"/>
      <c r="N487" s="236"/>
      <c r="O487" s="236"/>
      <c r="P487" s="236"/>
      <c r="Q487" s="236"/>
      <c r="R487" s="236"/>
      <c r="S487" s="236"/>
      <c r="T487" s="23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8" t="s">
        <v>165</v>
      </c>
      <c r="AU487" s="238" t="s">
        <v>153</v>
      </c>
      <c r="AV487" s="13" t="s">
        <v>81</v>
      </c>
      <c r="AW487" s="13" t="s">
        <v>33</v>
      </c>
      <c r="AX487" s="13" t="s">
        <v>72</v>
      </c>
      <c r="AY487" s="238" t="s">
        <v>152</v>
      </c>
    </row>
    <row r="488" s="14" customFormat="1">
      <c r="A488" s="14"/>
      <c r="B488" s="239"/>
      <c r="C488" s="240"/>
      <c r="D488" s="229" t="s">
        <v>165</v>
      </c>
      <c r="E488" s="241" t="s">
        <v>19</v>
      </c>
      <c r="F488" s="242" t="s">
        <v>167</v>
      </c>
      <c r="G488" s="240"/>
      <c r="H488" s="243">
        <v>0.29999999999999999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9" t="s">
        <v>165</v>
      </c>
      <c r="AU488" s="249" t="s">
        <v>153</v>
      </c>
      <c r="AV488" s="14" t="s">
        <v>153</v>
      </c>
      <c r="AW488" s="14" t="s">
        <v>33</v>
      </c>
      <c r="AX488" s="14" t="s">
        <v>79</v>
      </c>
      <c r="AY488" s="249" t="s">
        <v>152</v>
      </c>
    </row>
    <row r="489" s="2" customFormat="1">
      <c r="A489" s="40"/>
      <c r="B489" s="41"/>
      <c r="C489" s="214" t="s">
        <v>638</v>
      </c>
      <c r="D489" s="214" t="s">
        <v>155</v>
      </c>
      <c r="E489" s="215" t="s">
        <v>720</v>
      </c>
      <c r="F489" s="216" t="s">
        <v>721</v>
      </c>
      <c r="G489" s="217" t="s">
        <v>176</v>
      </c>
      <c r="H489" s="218">
        <v>2.1000000000000001</v>
      </c>
      <c r="I489" s="219"/>
      <c r="J489" s="220">
        <f>ROUND(I489*H489,2)</f>
        <v>0</v>
      </c>
      <c r="K489" s="216" t="s">
        <v>163</v>
      </c>
      <c r="L489" s="46"/>
      <c r="M489" s="221" t="s">
        <v>19</v>
      </c>
      <c r="N489" s="222" t="s">
        <v>43</v>
      </c>
      <c r="O489" s="86"/>
      <c r="P489" s="223">
        <f>O489*H489</f>
        <v>0</v>
      </c>
      <c r="Q489" s="223">
        <v>0</v>
      </c>
      <c r="R489" s="223">
        <f>Q489*H489</f>
        <v>0</v>
      </c>
      <c r="S489" s="223">
        <v>0.087999999999999995</v>
      </c>
      <c r="T489" s="224">
        <f>S489*H489</f>
        <v>0.18479999999999999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5" t="s">
        <v>159</v>
      </c>
      <c r="AT489" s="225" t="s">
        <v>155</v>
      </c>
      <c r="AU489" s="225" t="s">
        <v>153</v>
      </c>
      <c r="AY489" s="19" t="s">
        <v>152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9" t="s">
        <v>79</v>
      </c>
      <c r="BK489" s="226">
        <f>ROUND(I489*H489,2)</f>
        <v>0</v>
      </c>
      <c r="BL489" s="19" t="s">
        <v>159</v>
      </c>
      <c r="BM489" s="225" t="s">
        <v>722</v>
      </c>
    </row>
    <row r="490" s="13" customFormat="1">
      <c r="A490" s="13"/>
      <c r="B490" s="227"/>
      <c r="C490" s="228"/>
      <c r="D490" s="229" t="s">
        <v>165</v>
      </c>
      <c r="E490" s="230" t="s">
        <v>19</v>
      </c>
      <c r="F490" s="231" t="s">
        <v>723</v>
      </c>
      <c r="G490" s="228"/>
      <c r="H490" s="232">
        <v>2.1000000000000001</v>
      </c>
      <c r="I490" s="233"/>
      <c r="J490" s="228"/>
      <c r="K490" s="228"/>
      <c r="L490" s="234"/>
      <c r="M490" s="235"/>
      <c r="N490" s="236"/>
      <c r="O490" s="236"/>
      <c r="P490" s="236"/>
      <c r="Q490" s="236"/>
      <c r="R490" s="236"/>
      <c r="S490" s="236"/>
      <c r="T490" s="23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8" t="s">
        <v>165</v>
      </c>
      <c r="AU490" s="238" t="s">
        <v>153</v>
      </c>
      <c r="AV490" s="13" t="s">
        <v>81</v>
      </c>
      <c r="AW490" s="13" t="s">
        <v>33</v>
      </c>
      <c r="AX490" s="13" t="s">
        <v>72</v>
      </c>
      <c r="AY490" s="238" t="s">
        <v>152</v>
      </c>
    </row>
    <row r="491" s="14" customFormat="1">
      <c r="A491" s="14"/>
      <c r="B491" s="239"/>
      <c r="C491" s="240"/>
      <c r="D491" s="229" t="s">
        <v>165</v>
      </c>
      <c r="E491" s="241" t="s">
        <v>19</v>
      </c>
      <c r="F491" s="242" t="s">
        <v>167</v>
      </c>
      <c r="G491" s="240"/>
      <c r="H491" s="243">
        <v>2.1000000000000001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9" t="s">
        <v>165</v>
      </c>
      <c r="AU491" s="249" t="s">
        <v>153</v>
      </c>
      <c r="AV491" s="14" t="s">
        <v>153</v>
      </c>
      <c r="AW491" s="14" t="s">
        <v>33</v>
      </c>
      <c r="AX491" s="14" t="s">
        <v>79</v>
      </c>
      <c r="AY491" s="249" t="s">
        <v>152</v>
      </c>
    </row>
    <row r="492" s="2" customFormat="1" ht="16.5" customHeight="1">
      <c r="A492" s="40"/>
      <c r="B492" s="41"/>
      <c r="C492" s="214" t="s">
        <v>724</v>
      </c>
      <c r="D492" s="214" t="s">
        <v>155</v>
      </c>
      <c r="E492" s="215" t="s">
        <v>725</v>
      </c>
      <c r="F492" s="216" t="s">
        <v>726</v>
      </c>
      <c r="G492" s="217" t="s">
        <v>176</v>
      </c>
      <c r="H492" s="218">
        <v>15.26</v>
      </c>
      <c r="I492" s="219"/>
      <c r="J492" s="220">
        <f>ROUND(I492*H492,2)</f>
        <v>0</v>
      </c>
      <c r="K492" s="216" t="s">
        <v>163</v>
      </c>
      <c r="L492" s="46"/>
      <c r="M492" s="221" t="s">
        <v>19</v>
      </c>
      <c r="N492" s="222" t="s">
        <v>43</v>
      </c>
      <c r="O492" s="86"/>
      <c r="P492" s="223">
        <f>O492*H492</f>
        <v>0</v>
      </c>
      <c r="Q492" s="223">
        <v>0</v>
      </c>
      <c r="R492" s="223">
        <f>Q492*H492</f>
        <v>0</v>
      </c>
      <c r="S492" s="223">
        <v>0.082000000000000003</v>
      </c>
      <c r="T492" s="224">
        <f>S492*H492</f>
        <v>1.25132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25" t="s">
        <v>159</v>
      </c>
      <c r="AT492" s="225" t="s">
        <v>155</v>
      </c>
      <c r="AU492" s="225" t="s">
        <v>153</v>
      </c>
      <c r="AY492" s="19" t="s">
        <v>152</v>
      </c>
      <c r="BE492" s="226">
        <f>IF(N492="základní",J492,0)</f>
        <v>0</v>
      </c>
      <c r="BF492" s="226">
        <f>IF(N492="snížená",J492,0)</f>
        <v>0</v>
      </c>
      <c r="BG492" s="226">
        <f>IF(N492="zákl. přenesená",J492,0)</f>
        <v>0</v>
      </c>
      <c r="BH492" s="226">
        <f>IF(N492="sníž. přenesená",J492,0)</f>
        <v>0</v>
      </c>
      <c r="BI492" s="226">
        <f>IF(N492="nulová",J492,0)</f>
        <v>0</v>
      </c>
      <c r="BJ492" s="19" t="s">
        <v>79</v>
      </c>
      <c r="BK492" s="226">
        <f>ROUND(I492*H492,2)</f>
        <v>0</v>
      </c>
      <c r="BL492" s="19" t="s">
        <v>159</v>
      </c>
      <c r="BM492" s="225" t="s">
        <v>727</v>
      </c>
    </row>
    <row r="493" s="13" customFormat="1">
      <c r="A493" s="13"/>
      <c r="B493" s="227"/>
      <c r="C493" s="228"/>
      <c r="D493" s="229" t="s">
        <v>165</v>
      </c>
      <c r="E493" s="230" t="s">
        <v>19</v>
      </c>
      <c r="F493" s="231" t="s">
        <v>728</v>
      </c>
      <c r="G493" s="228"/>
      <c r="H493" s="232">
        <v>15.26</v>
      </c>
      <c r="I493" s="233"/>
      <c r="J493" s="228"/>
      <c r="K493" s="228"/>
      <c r="L493" s="234"/>
      <c r="M493" s="235"/>
      <c r="N493" s="236"/>
      <c r="O493" s="236"/>
      <c r="P493" s="236"/>
      <c r="Q493" s="236"/>
      <c r="R493" s="236"/>
      <c r="S493" s="236"/>
      <c r="T493" s="23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8" t="s">
        <v>165</v>
      </c>
      <c r="AU493" s="238" t="s">
        <v>153</v>
      </c>
      <c r="AV493" s="13" t="s">
        <v>81</v>
      </c>
      <c r="AW493" s="13" t="s">
        <v>33</v>
      </c>
      <c r="AX493" s="13" t="s">
        <v>72</v>
      </c>
      <c r="AY493" s="238" t="s">
        <v>152</v>
      </c>
    </row>
    <row r="494" s="14" customFormat="1">
      <c r="A494" s="14"/>
      <c r="B494" s="239"/>
      <c r="C494" s="240"/>
      <c r="D494" s="229" t="s">
        <v>165</v>
      </c>
      <c r="E494" s="241" t="s">
        <v>19</v>
      </c>
      <c r="F494" s="242" t="s">
        <v>167</v>
      </c>
      <c r="G494" s="240"/>
      <c r="H494" s="243">
        <v>15.26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9" t="s">
        <v>165</v>
      </c>
      <c r="AU494" s="249" t="s">
        <v>153</v>
      </c>
      <c r="AV494" s="14" t="s">
        <v>153</v>
      </c>
      <c r="AW494" s="14" t="s">
        <v>33</v>
      </c>
      <c r="AX494" s="14" t="s">
        <v>79</v>
      </c>
      <c r="AY494" s="249" t="s">
        <v>152</v>
      </c>
    </row>
    <row r="495" s="2" customFormat="1">
      <c r="A495" s="40"/>
      <c r="B495" s="41"/>
      <c r="C495" s="214" t="s">
        <v>729</v>
      </c>
      <c r="D495" s="214" t="s">
        <v>155</v>
      </c>
      <c r="E495" s="215" t="s">
        <v>730</v>
      </c>
      <c r="F495" s="216" t="s">
        <v>731</v>
      </c>
      <c r="G495" s="217" t="s">
        <v>176</v>
      </c>
      <c r="H495" s="218">
        <v>48.640000000000001</v>
      </c>
      <c r="I495" s="219"/>
      <c r="J495" s="220">
        <f>ROUND(I495*H495,2)</f>
        <v>0</v>
      </c>
      <c r="K495" s="216" t="s">
        <v>163</v>
      </c>
      <c r="L495" s="46"/>
      <c r="M495" s="221" t="s">
        <v>19</v>
      </c>
      <c r="N495" s="222" t="s">
        <v>43</v>
      </c>
      <c r="O495" s="86"/>
      <c r="P495" s="223">
        <f>O495*H495</f>
        <v>0</v>
      </c>
      <c r="Q495" s="223">
        <v>0</v>
      </c>
      <c r="R495" s="223">
        <f>Q495*H495</f>
        <v>0</v>
      </c>
      <c r="S495" s="223">
        <v>0.066000000000000003</v>
      </c>
      <c r="T495" s="224">
        <f>S495*H495</f>
        <v>3.2102400000000002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25" t="s">
        <v>159</v>
      </c>
      <c r="AT495" s="225" t="s">
        <v>155</v>
      </c>
      <c r="AU495" s="225" t="s">
        <v>153</v>
      </c>
      <c r="AY495" s="19" t="s">
        <v>152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9" t="s">
        <v>79</v>
      </c>
      <c r="BK495" s="226">
        <f>ROUND(I495*H495,2)</f>
        <v>0</v>
      </c>
      <c r="BL495" s="19" t="s">
        <v>159</v>
      </c>
      <c r="BM495" s="225" t="s">
        <v>732</v>
      </c>
    </row>
    <row r="496" s="13" customFormat="1">
      <c r="A496" s="13"/>
      <c r="B496" s="227"/>
      <c r="C496" s="228"/>
      <c r="D496" s="229" t="s">
        <v>165</v>
      </c>
      <c r="E496" s="230" t="s">
        <v>19</v>
      </c>
      <c r="F496" s="231" t="s">
        <v>733</v>
      </c>
      <c r="G496" s="228"/>
      <c r="H496" s="232">
        <v>48.640000000000001</v>
      </c>
      <c r="I496" s="233"/>
      <c r="J496" s="228"/>
      <c r="K496" s="228"/>
      <c r="L496" s="234"/>
      <c r="M496" s="235"/>
      <c r="N496" s="236"/>
      <c r="O496" s="236"/>
      <c r="P496" s="236"/>
      <c r="Q496" s="236"/>
      <c r="R496" s="236"/>
      <c r="S496" s="236"/>
      <c r="T496" s="23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8" t="s">
        <v>165</v>
      </c>
      <c r="AU496" s="238" t="s">
        <v>153</v>
      </c>
      <c r="AV496" s="13" t="s">
        <v>81</v>
      </c>
      <c r="AW496" s="13" t="s">
        <v>33</v>
      </c>
      <c r="AX496" s="13" t="s">
        <v>72</v>
      </c>
      <c r="AY496" s="238" t="s">
        <v>152</v>
      </c>
    </row>
    <row r="497" s="14" customFormat="1">
      <c r="A497" s="14"/>
      <c r="B497" s="239"/>
      <c r="C497" s="240"/>
      <c r="D497" s="229" t="s">
        <v>165</v>
      </c>
      <c r="E497" s="241" t="s">
        <v>19</v>
      </c>
      <c r="F497" s="242" t="s">
        <v>167</v>
      </c>
      <c r="G497" s="240"/>
      <c r="H497" s="243">
        <v>48.640000000000001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9" t="s">
        <v>165</v>
      </c>
      <c r="AU497" s="249" t="s">
        <v>153</v>
      </c>
      <c r="AV497" s="14" t="s">
        <v>153</v>
      </c>
      <c r="AW497" s="14" t="s">
        <v>33</v>
      </c>
      <c r="AX497" s="14" t="s">
        <v>79</v>
      </c>
      <c r="AY497" s="249" t="s">
        <v>152</v>
      </c>
    </row>
    <row r="498" s="2" customFormat="1" ht="21.75" customHeight="1">
      <c r="A498" s="40"/>
      <c r="B498" s="41"/>
      <c r="C498" s="214" t="s">
        <v>734</v>
      </c>
      <c r="D498" s="214" t="s">
        <v>155</v>
      </c>
      <c r="E498" s="215" t="s">
        <v>735</v>
      </c>
      <c r="F498" s="216" t="s">
        <v>736</v>
      </c>
      <c r="G498" s="217" t="s">
        <v>176</v>
      </c>
      <c r="H498" s="218">
        <v>1.1399999999999999</v>
      </c>
      <c r="I498" s="219"/>
      <c r="J498" s="220">
        <f>ROUND(I498*H498,2)</f>
        <v>0</v>
      </c>
      <c r="K498" s="216" t="s">
        <v>163</v>
      </c>
      <c r="L498" s="46"/>
      <c r="M498" s="221" t="s">
        <v>19</v>
      </c>
      <c r="N498" s="222" t="s">
        <v>43</v>
      </c>
      <c r="O498" s="86"/>
      <c r="P498" s="223">
        <f>O498*H498</f>
        <v>0</v>
      </c>
      <c r="Q498" s="223">
        <v>0</v>
      </c>
      <c r="R498" s="223">
        <f>Q498*H498</f>
        <v>0</v>
      </c>
      <c r="S498" s="223">
        <v>0.072999999999999995</v>
      </c>
      <c r="T498" s="224">
        <f>S498*H498</f>
        <v>0.083219999999999988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25" t="s">
        <v>159</v>
      </c>
      <c r="AT498" s="225" t="s">
        <v>155</v>
      </c>
      <c r="AU498" s="225" t="s">
        <v>153</v>
      </c>
      <c r="AY498" s="19" t="s">
        <v>152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9" t="s">
        <v>79</v>
      </c>
      <c r="BK498" s="226">
        <f>ROUND(I498*H498,2)</f>
        <v>0</v>
      </c>
      <c r="BL498" s="19" t="s">
        <v>159</v>
      </c>
      <c r="BM498" s="225" t="s">
        <v>737</v>
      </c>
    </row>
    <row r="499" s="13" customFormat="1">
      <c r="A499" s="13"/>
      <c r="B499" s="227"/>
      <c r="C499" s="228"/>
      <c r="D499" s="229" t="s">
        <v>165</v>
      </c>
      <c r="E499" s="230" t="s">
        <v>19</v>
      </c>
      <c r="F499" s="231" t="s">
        <v>738</v>
      </c>
      <c r="G499" s="228"/>
      <c r="H499" s="232">
        <v>1.1399999999999999</v>
      </c>
      <c r="I499" s="233"/>
      <c r="J499" s="228"/>
      <c r="K499" s="228"/>
      <c r="L499" s="234"/>
      <c r="M499" s="235"/>
      <c r="N499" s="236"/>
      <c r="O499" s="236"/>
      <c r="P499" s="236"/>
      <c r="Q499" s="236"/>
      <c r="R499" s="236"/>
      <c r="S499" s="236"/>
      <c r="T499" s="23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8" t="s">
        <v>165</v>
      </c>
      <c r="AU499" s="238" t="s">
        <v>153</v>
      </c>
      <c r="AV499" s="13" t="s">
        <v>81</v>
      </c>
      <c r="AW499" s="13" t="s">
        <v>33</v>
      </c>
      <c r="AX499" s="13" t="s">
        <v>72</v>
      </c>
      <c r="AY499" s="238" t="s">
        <v>152</v>
      </c>
    </row>
    <row r="500" s="14" customFormat="1">
      <c r="A500" s="14"/>
      <c r="B500" s="239"/>
      <c r="C500" s="240"/>
      <c r="D500" s="229" t="s">
        <v>165</v>
      </c>
      <c r="E500" s="241" t="s">
        <v>19</v>
      </c>
      <c r="F500" s="242" t="s">
        <v>167</v>
      </c>
      <c r="G500" s="240"/>
      <c r="H500" s="243">
        <v>1.1399999999999999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9" t="s">
        <v>165</v>
      </c>
      <c r="AU500" s="249" t="s">
        <v>153</v>
      </c>
      <c r="AV500" s="14" t="s">
        <v>153</v>
      </c>
      <c r="AW500" s="14" t="s">
        <v>33</v>
      </c>
      <c r="AX500" s="14" t="s">
        <v>79</v>
      </c>
      <c r="AY500" s="249" t="s">
        <v>152</v>
      </c>
    </row>
    <row r="501" s="2" customFormat="1" ht="21.75" customHeight="1">
      <c r="A501" s="40"/>
      <c r="B501" s="41"/>
      <c r="C501" s="214" t="s">
        <v>739</v>
      </c>
      <c r="D501" s="214" t="s">
        <v>155</v>
      </c>
      <c r="E501" s="215" t="s">
        <v>740</v>
      </c>
      <c r="F501" s="216" t="s">
        <v>741</v>
      </c>
      <c r="G501" s="217" t="s">
        <v>176</v>
      </c>
      <c r="H501" s="218">
        <v>6.8179999999999996</v>
      </c>
      <c r="I501" s="219"/>
      <c r="J501" s="220">
        <f>ROUND(I501*H501,2)</f>
        <v>0</v>
      </c>
      <c r="K501" s="216" t="s">
        <v>163</v>
      </c>
      <c r="L501" s="46"/>
      <c r="M501" s="221" t="s">
        <v>19</v>
      </c>
      <c r="N501" s="222" t="s">
        <v>43</v>
      </c>
      <c r="O501" s="86"/>
      <c r="P501" s="223">
        <f>O501*H501</f>
        <v>0</v>
      </c>
      <c r="Q501" s="223">
        <v>0</v>
      </c>
      <c r="R501" s="223">
        <f>Q501*H501</f>
        <v>0</v>
      </c>
      <c r="S501" s="223">
        <v>0.058999999999999997</v>
      </c>
      <c r="T501" s="224">
        <f>S501*H501</f>
        <v>0.40226199999999995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159</v>
      </c>
      <c r="AT501" s="225" t="s">
        <v>155</v>
      </c>
      <c r="AU501" s="225" t="s">
        <v>153</v>
      </c>
      <c r="AY501" s="19" t="s">
        <v>152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9" t="s">
        <v>79</v>
      </c>
      <c r="BK501" s="226">
        <f>ROUND(I501*H501,2)</f>
        <v>0</v>
      </c>
      <c r="BL501" s="19" t="s">
        <v>159</v>
      </c>
      <c r="BM501" s="225" t="s">
        <v>742</v>
      </c>
    </row>
    <row r="502" s="13" customFormat="1">
      <c r="A502" s="13"/>
      <c r="B502" s="227"/>
      <c r="C502" s="228"/>
      <c r="D502" s="229" t="s">
        <v>165</v>
      </c>
      <c r="E502" s="230" t="s">
        <v>19</v>
      </c>
      <c r="F502" s="231" t="s">
        <v>743</v>
      </c>
      <c r="G502" s="228"/>
      <c r="H502" s="232">
        <v>6.8179999999999996</v>
      </c>
      <c r="I502" s="233"/>
      <c r="J502" s="228"/>
      <c r="K502" s="228"/>
      <c r="L502" s="234"/>
      <c r="M502" s="235"/>
      <c r="N502" s="236"/>
      <c r="O502" s="236"/>
      <c r="P502" s="236"/>
      <c r="Q502" s="236"/>
      <c r="R502" s="236"/>
      <c r="S502" s="236"/>
      <c r="T502" s="2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8" t="s">
        <v>165</v>
      </c>
      <c r="AU502" s="238" t="s">
        <v>153</v>
      </c>
      <c r="AV502" s="13" t="s">
        <v>81</v>
      </c>
      <c r="AW502" s="13" t="s">
        <v>33</v>
      </c>
      <c r="AX502" s="13" t="s">
        <v>72</v>
      </c>
      <c r="AY502" s="238" t="s">
        <v>152</v>
      </c>
    </row>
    <row r="503" s="14" customFormat="1">
      <c r="A503" s="14"/>
      <c r="B503" s="239"/>
      <c r="C503" s="240"/>
      <c r="D503" s="229" t="s">
        <v>165</v>
      </c>
      <c r="E503" s="241" t="s">
        <v>19</v>
      </c>
      <c r="F503" s="242" t="s">
        <v>167</v>
      </c>
      <c r="G503" s="240"/>
      <c r="H503" s="243">
        <v>6.8179999999999996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165</v>
      </c>
      <c r="AU503" s="249" t="s">
        <v>153</v>
      </c>
      <c r="AV503" s="14" t="s">
        <v>153</v>
      </c>
      <c r="AW503" s="14" t="s">
        <v>33</v>
      </c>
      <c r="AX503" s="14" t="s">
        <v>79</v>
      </c>
      <c r="AY503" s="249" t="s">
        <v>152</v>
      </c>
    </row>
    <row r="504" s="2" customFormat="1" ht="21.75" customHeight="1">
      <c r="A504" s="40"/>
      <c r="B504" s="41"/>
      <c r="C504" s="214" t="s">
        <v>744</v>
      </c>
      <c r="D504" s="214" t="s">
        <v>155</v>
      </c>
      <c r="E504" s="215" t="s">
        <v>745</v>
      </c>
      <c r="F504" s="216" t="s">
        <v>746</v>
      </c>
      <c r="G504" s="217" t="s">
        <v>176</v>
      </c>
      <c r="H504" s="218">
        <v>39.709000000000003</v>
      </c>
      <c r="I504" s="219"/>
      <c r="J504" s="220">
        <f>ROUND(I504*H504,2)</f>
        <v>0</v>
      </c>
      <c r="K504" s="216" t="s">
        <v>163</v>
      </c>
      <c r="L504" s="46"/>
      <c r="M504" s="221" t="s">
        <v>19</v>
      </c>
      <c r="N504" s="222" t="s">
        <v>43</v>
      </c>
      <c r="O504" s="86"/>
      <c r="P504" s="223">
        <f>O504*H504</f>
        <v>0</v>
      </c>
      <c r="Q504" s="223">
        <v>0</v>
      </c>
      <c r="R504" s="223">
        <f>Q504*H504</f>
        <v>0</v>
      </c>
      <c r="S504" s="223">
        <v>0.050999999999999997</v>
      </c>
      <c r="T504" s="224">
        <f>S504*H504</f>
        <v>2.0251589999999999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5" t="s">
        <v>159</v>
      </c>
      <c r="AT504" s="225" t="s">
        <v>155</v>
      </c>
      <c r="AU504" s="225" t="s">
        <v>153</v>
      </c>
      <c r="AY504" s="19" t="s">
        <v>152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9" t="s">
        <v>79</v>
      </c>
      <c r="BK504" s="226">
        <f>ROUND(I504*H504,2)</f>
        <v>0</v>
      </c>
      <c r="BL504" s="19" t="s">
        <v>159</v>
      </c>
      <c r="BM504" s="225" t="s">
        <v>747</v>
      </c>
    </row>
    <row r="505" s="13" customFormat="1">
      <c r="A505" s="13"/>
      <c r="B505" s="227"/>
      <c r="C505" s="228"/>
      <c r="D505" s="229" t="s">
        <v>165</v>
      </c>
      <c r="E505" s="230" t="s">
        <v>19</v>
      </c>
      <c r="F505" s="231" t="s">
        <v>748</v>
      </c>
      <c r="G505" s="228"/>
      <c r="H505" s="232">
        <v>16.777999999999999</v>
      </c>
      <c r="I505" s="233"/>
      <c r="J505" s="228"/>
      <c r="K505" s="228"/>
      <c r="L505" s="234"/>
      <c r="M505" s="235"/>
      <c r="N505" s="236"/>
      <c r="O505" s="236"/>
      <c r="P505" s="236"/>
      <c r="Q505" s="236"/>
      <c r="R505" s="236"/>
      <c r="S505" s="236"/>
      <c r="T505" s="23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8" t="s">
        <v>165</v>
      </c>
      <c r="AU505" s="238" t="s">
        <v>153</v>
      </c>
      <c r="AV505" s="13" t="s">
        <v>81</v>
      </c>
      <c r="AW505" s="13" t="s">
        <v>33</v>
      </c>
      <c r="AX505" s="13" t="s">
        <v>72</v>
      </c>
      <c r="AY505" s="238" t="s">
        <v>152</v>
      </c>
    </row>
    <row r="506" s="13" customFormat="1">
      <c r="A506" s="13"/>
      <c r="B506" s="227"/>
      <c r="C506" s="228"/>
      <c r="D506" s="229" t="s">
        <v>165</v>
      </c>
      <c r="E506" s="230" t="s">
        <v>19</v>
      </c>
      <c r="F506" s="231" t="s">
        <v>749</v>
      </c>
      <c r="G506" s="228"/>
      <c r="H506" s="232">
        <v>22.931000000000001</v>
      </c>
      <c r="I506" s="233"/>
      <c r="J506" s="228"/>
      <c r="K506" s="228"/>
      <c r="L506" s="234"/>
      <c r="M506" s="235"/>
      <c r="N506" s="236"/>
      <c r="O506" s="236"/>
      <c r="P506" s="236"/>
      <c r="Q506" s="236"/>
      <c r="R506" s="236"/>
      <c r="S506" s="236"/>
      <c r="T506" s="23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8" t="s">
        <v>165</v>
      </c>
      <c r="AU506" s="238" t="s">
        <v>153</v>
      </c>
      <c r="AV506" s="13" t="s">
        <v>81</v>
      </c>
      <c r="AW506" s="13" t="s">
        <v>33</v>
      </c>
      <c r="AX506" s="13" t="s">
        <v>72</v>
      </c>
      <c r="AY506" s="238" t="s">
        <v>152</v>
      </c>
    </row>
    <row r="507" s="14" customFormat="1">
      <c r="A507" s="14"/>
      <c r="B507" s="239"/>
      <c r="C507" s="240"/>
      <c r="D507" s="229" t="s">
        <v>165</v>
      </c>
      <c r="E507" s="241" t="s">
        <v>19</v>
      </c>
      <c r="F507" s="242" t="s">
        <v>167</v>
      </c>
      <c r="G507" s="240"/>
      <c r="H507" s="243">
        <v>39.709000000000003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9" t="s">
        <v>165</v>
      </c>
      <c r="AU507" s="249" t="s">
        <v>153</v>
      </c>
      <c r="AV507" s="14" t="s">
        <v>153</v>
      </c>
      <c r="AW507" s="14" t="s">
        <v>33</v>
      </c>
      <c r="AX507" s="14" t="s">
        <v>79</v>
      </c>
      <c r="AY507" s="249" t="s">
        <v>152</v>
      </c>
    </row>
    <row r="508" s="2" customFormat="1" ht="21.75" customHeight="1">
      <c r="A508" s="40"/>
      <c r="B508" s="41"/>
      <c r="C508" s="214" t="s">
        <v>750</v>
      </c>
      <c r="D508" s="214" t="s">
        <v>155</v>
      </c>
      <c r="E508" s="215" t="s">
        <v>751</v>
      </c>
      <c r="F508" s="216" t="s">
        <v>752</v>
      </c>
      <c r="G508" s="217" t="s">
        <v>176</v>
      </c>
      <c r="H508" s="218">
        <v>9.3499999999999996</v>
      </c>
      <c r="I508" s="219"/>
      <c r="J508" s="220">
        <f>ROUND(I508*H508,2)</f>
        <v>0</v>
      </c>
      <c r="K508" s="216" t="s">
        <v>163</v>
      </c>
      <c r="L508" s="46"/>
      <c r="M508" s="221" t="s">
        <v>19</v>
      </c>
      <c r="N508" s="222" t="s">
        <v>43</v>
      </c>
      <c r="O508" s="86"/>
      <c r="P508" s="223">
        <f>O508*H508</f>
        <v>0</v>
      </c>
      <c r="Q508" s="223">
        <v>0</v>
      </c>
      <c r="R508" s="223">
        <f>Q508*H508</f>
        <v>0</v>
      </c>
      <c r="S508" s="223">
        <v>0.062</v>
      </c>
      <c r="T508" s="224">
        <f>S508*H508</f>
        <v>0.57969999999999999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25" t="s">
        <v>159</v>
      </c>
      <c r="AT508" s="225" t="s">
        <v>155</v>
      </c>
      <c r="AU508" s="225" t="s">
        <v>153</v>
      </c>
      <c r="AY508" s="19" t="s">
        <v>152</v>
      </c>
      <c r="BE508" s="226">
        <f>IF(N508="základní",J508,0)</f>
        <v>0</v>
      </c>
      <c r="BF508" s="226">
        <f>IF(N508="snížená",J508,0)</f>
        <v>0</v>
      </c>
      <c r="BG508" s="226">
        <f>IF(N508="zákl. přenesená",J508,0)</f>
        <v>0</v>
      </c>
      <c r="BH508" s="226">
        <f>IF(N508="sníž. přenesená",J508,0)</f>
        <v>0</v>
      </c>
      <c r="BI508" s="226">
        <f>IF(N508="nulová",J508,0)</f>
        <v>0</v>
      </c>
      <c r="BJ508" s="19" t="s">
        <v>79</v>
      </c>
      <c r="BK508" s="226">
        <f>ROUND(I508*H508,2)</f>
        <v>0</v>
      </c>
      <c r="BL508" s="19" t="s">
        <v>159</v>
      </c>
      <c r="BM508" s="225" t="s">
        <v>753</v>
      </c>
    </row>
    <row r="509" s="13" customFormat="1">
      <c r="A509" s="13"/>
      <c r="B509" s="227"/>
      <c r="C509" s="228"/>
      <c r="D509" s="229" t="s">
        <v>165</v>
      </c>
      <c r="E509" s="230" t="s">
        <v>19</v>
      </c>
      <c r="F509" s="231" t="s">
        <v>754</v>
      </c>
      <c r="G509" s="228"/>
      <c r="H509" s="232">
        <v>9.3499999999999996</v>
      </c>
      <c r="I509" s="233"/>
      <c r="J509" s="228"/>
      <c r="K509" s="228"/>
      <c r="L509" s="234"/>
      <c r="M509" s="235"/>
      <c r="N509" s="236"/>
      <c r="O509" s="236"/>
      <c r="P509" s="236"/>
      <c r="Q509" s="236"/>
      <c r="R509" s="236"/>
      <c r="S509" s="236"/>
      <c r="T509" s="237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8" t="s">
        <v>165</v>
      </c>
      <c r="AU509" s="238" t="s">
        <v>153</v>
      </c>
      <c r="AV509" s="13" t="s">
        <v>81</v>
      </c>
      <c r="AW509" s="13" t="s">
        <v>33</v>
      </c>
      <c r="AX509" s="13" t="s">
        <v>72</v>
      </c>
      <c r="AY509" s="238" t="s">
        <v>152</v>
      </c>
    </row>
    <row r="510" s="14" customFormat="1">
      <c r="A510" s="14"/>
      <c r="B510" s="239"/>
      <c r="C510" s="240"/>
      <c r="D510" s="229" t="s">
        <v>165</v>
      </c>
      <c r="E510" s="241" t="s">
        <v>19</v>
      </c>
      <c r="F510" s="242" t="s">
        <v>167</v>
      </c>
      <c r="G510" s="240"/>
      <c r="H510" s="243">
        <v>9.3499999999999996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9" t="s">
        <v>165</v>
      </c>
      <c r="AU510" s="249" t="s">
        <v>153</v>
      </c>
      <c r="AV510" s="14" t="s">
        <v>153</v>
      </c>
      <c r="AW510" s="14" t="s">
        <v>33</v>
      </c>
      <c r="AX510" s="14" t="s">
        <v>79</v>
      </c>
      <c r="AY510" s="249" t="s">
        <v>152</v>
      </c>
    </row>
    <row r="511" s="2" customFormat="1">
      <c r="A511" s="40"/>
      <c r="B511" s="41"/>
      <c r="C511" s="214" t="s">
        <v>755</v>
      </c>
      <c r="D511" s="214" t="s">
        <v>155</v>
      </c>
      <c r="E511" s="215" t="s">
        <v>756</v>
      </c>
      <c r="F511" s="216" t="s">
        <v>757</v>
      </c>
      <c r="G511" s="217" t="s">
        <v>176</v>
      </c>
      <c r="H511" s="218">
        <v>106.343</v>
      </c>
      <c r="I511" s="219"/>
      <c r="J511" s="220">
        <f>ROUND(I511*H511,2)</f>
        <v>0</v>
      </c>
      <c r="K511" s="216" t="s">
        <v>163</v>
      </c>
      <c r="L511" s="46"/>
      <c r="M511" s="221" t="s">
        <v>19</v>
      </c>
      <c r="N511" s="222" t="s">
        <v>43</v>
      </c>
      <c r="O511" s="86"/>
      <c r="P511" s="223">
        <f>O511*H511</f>
        <v>0</v>
      </c>
      <c r="Q511" s="223">
        <v>0</v>
      </c>
      <c r="R511" s="223">
        <f>Q511*H511</f>
        <v>0</v>
      </c>
      <c r="S511" s="223">
        <v>0.055</v>
      </c>
      <c r="T511" s="224">
        <f>S511*H511</f>
        <v>5.848865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5" t="s">
        <v>159</v>
      </c>
      <c r="AT511" s="225" t="s">
        <v>155</v>
      </c>
      <c r="AU511" s="225" t="s">
        <v>153</v>
      </c>
      <c r="AY511" s="19" t="s">
        <v>152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9" t="s">
        <v>79</v>
      </c>
      <c r="BK511" s="226">
        <f>ROUND(I511*H511,2)</f>
        <v>0</v>
      </c>
      <c r="BL511" s="19" t="s">
        <v>159</v>
      </c>
      <c r="BM511" s="225" t="s">
        <v>758</v>
      </c>
    </row>
    <row r="512" s="15" customFormat="1">
      <c r="A512" s="15"/>
      <c r="B512" s="250"/>
      <c r="C512" s="251"/>
      <c r="D512" s="229" t="s">
        <v>165</v>
      </c>
      <c r="E512" s="252" t="s">
        <v>19</v>
      </c>
      <c r="F512" s="253" t="s">
        <v>179</v>
      </c>
      <c r="G512" s="251"/>
      <c r="H512" s="252" t="s">
        <v>19</v>
      </c>
      <c r="I512" s="254"/>
      <c r="J512" s="251"/>
      <c r="K512" s="251"/>
      <c r="L512" s="255"/>
      <c r="M512" s="256"/>
      <c r="N512" s="257"/>
      <c r="O512" s="257"/>
      <c r="P512" s="257"/>
      <c r="Q512" s="257"/>
      <c r="R512" s="257"/>
      <c r="S512" s="257"/>
      <c r="T512" s="258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9" t="s">
        <v>165</v>
      </c>
      <c r="AU512" s="259" t="s">
        <v>153</v>
      </c>
      <c r="AV512" s="15" t="s">
        <v>79</v>
      </c>
      <c r="AW512" s="15" t="s">
        <v>33</v>
      </c>
      <c r="AX512" s="15" t="s">
        <v>72</v>
      </c>
      <c r="AY512" s="259" t="s">
        <v>152</v>
      </c>
    </row>
    <row r="513" s="15" customFormat="1">
      <c r="A513" s="15"/>
      <c r="B513" s="250"/>
      <c r="C513" s="251"/>
      <c r="D513" s="229" t="s">
        <v>165</v>
      </c>
      <c r="E513" s="252" t="s">
        <v>19</v>
      </c>
      <c r="F513" s="253" t="s">
        <v>180</v>
      </c>
      <c r="G513" s="251"/>
      <c r="H513" s="252" t="s">
        <v>19</v>
      </c>
      <c r="I513" s="254"/>
      <c r="J513" s="251"/>
      <c r="K513" s="251"/>
      <c r="L513" s="255"/>
      <c r="M513" s="256"/>
      <c r="N513" s="257"/>
      <c r="O513" s="257"/>
      <c r="P513" s="257"/>
      <c r="Q513" s="257"/>
      <c r="R513" s="257"/>
      <c r="S513" s="257"/>
      <c r="T513" s="25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9" t="s">
        <v>165</v>
      </c>
      <c r="AU513" s="259" t="s">
        <v>153</v>
      </c>
      <c r="AV513" s="15" t="s">
        <v>79</v>
      </c>
      <c r="AW513" s="15" t="s">
        <v>33</v>
      </c>
      <c r="AX513" s="15" t="s">
        <v>72</v>
      </c>
      <c r="AY513" s="259" t="s">
        <v>152</v>
      </c>
    </row>
    <row r="514" s="13" customFormat="1">
      <c r="A514" s="13"/>
      <c r="B514" s="227"/>
      <c r="C514" s="228"/>
      <c r="D514" s="229" t="s">
        <v>165</v>
      </c>
      <c r="E514" s="230" t="s">
        <v>19</v>
      </c>
      <c r="F514" s="231" t="s">
        <v>759</v>
      </c>
      <c r="G514" s="228"/>
      <c r="H514" s="232">
        <v>21.600000000000001</v>
      </c>
      <c r="I514" s="233"/>
      <c r="J514" s="228"/>
      <c r="K514" s="228"/>
      <c r="L514" s="234"/>
      <c r="M514" s="235"/>
      <c r="N514" s="236"/>
      <c r="O514" s="236"/>
      <c r="P514" s="236"/>
      <c r="Q514" s="236"/>
      <c r="R514" s="236"/>
      <c r="S514" s="236"/>
      <c r="T514" s="23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8" t="s">
        <v>165</v>
      </c>
      <c r="AU514" s="238" t="s">
        <v>153</v>
      </c>
      <c r="AV514" s="13" t="s">
        <v>81</v>
      </c>
      <c r="AW514" s="13" t="s">
        <v>33</v>
      </c>
      <c r="AX514" s="13" t="s">
        <v>72</v>
      </c>
      <c r="AY514" s="238" t="s">
        <v>152</v>
      </c>
    </row>
    <row r="515" s="13" customFormat="1">
      <c r="A515" s="13"/>
      <c r="B515" s="227"/>
      <c r="C515" s="228"/>
      <c r="D515" s="229" t="s">
        <v>165</v>
      </c>
      <c r="E515" s="230" t="s">
        <v>19</v>
      </c>
      <c r="F515" s="231" t="s">
        <v>760</v>
      </c>
      <c r="G515" s="228"/>
      <c r="H515" s="232">
        <v>7.8929999999999998</v>
      </c>
      <c r="I515" s="233"/>
      <c r="J515" s="228"/>
      <c r="K515" s="228"/>
      <c r="L515" s="234"/>
      <c r="M515" s="235"/>
      <c r="N515" s="236"/>
      <c r="O515" s="236"/>
      <c r="P515" s="236"/>
      <c r="Q515" s="236"/>
      <c r="R515" s="236"/>
      <c r="S515" s="236"/>
      <c r="T515" s="23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8" t="s">
        <v>165</v>
      </c>
      <c r="AU515" s="238" t="s">
        <v>153</v>
      </c>
      <c r="AV515" s="13" t="s">
        <v>81</v>
      </c>
      <c r="AW515" s="13" t="s">
        <v>33</v>
      </c>
      <c r="AX515" s="13" t="s">
        <v>72</v>
      </c>
      <c r="AY515" s="238" t="s">
        <v>152</v>
      </c>
    </row>
    <row r="516" s="13" customFormat="1">
      <c r="A516" s="13"/>
      <c r="B516" s="227"/>
      <c r="C516" s="228"/>
      <c r="D516" s="229" t="s">
        <v>165</v>
      </c>
      <c r="E516" s="230" t="s">
        <v>19</v>
      </c>
      <c r="F516" s="231" t="s">
        <v>761</v>
      </c>
      <c r="G516" s="228"/>
      <c r="H516" s="232">
        <v>12.494999999999999</v>
      </c>
      <c r="I516" s="233"/>
      <c r="J516" s="228"/>
      <c r="K516" s="228"/>
      <c r="L516" s="234"/>
      <c r="M516" s="235"/>
      <c r="N516" s="236"/>
      <c r="O516" s="236"/>
      <c r="P516" s="236"/>
      <c r="Q516" s="236"/>
      <c r="R516" s="236"/>
      <c r="S516" s="236"/>
      <c r="T516" s="23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8" t="s">
        <v>165</v>
      </c>
      <c r="AU516" s="238" t="s">
        <v>153</v>
      </c>
      <c r="AV516" s="13" t="s">
        <v>81</v>
      </c>
      <c r="AW516" s="13" t="s">
        <v>33</v>
      </c>
      <c r="AX516" s="13" t="s">
        <v>72</v>
      </c>
      <c r="AY516" s="238" t="s">
        <v>152</v>
      </c>
    </row>
    <row r="517" s="13" customFormat="1">
      <c r="A517" s="13"/>
      <c r="B517" s="227"/>
      <c r="C517" s="228"/>
      <c r="D517" s="229" t="s">
        <v>165</v>
      </c>
      <c r="E517" s="230" t="s">
        <v>19</v>
      </c>
      <c r="F517" s="231" t="s">
        <v>762</v>
      </c>
      <c r="G517" s="228"/>
      <c r="H517" s="232">
        <v>17.920000000000002</v>
      </c>
      <c r="I517" s="233"/>
      <c r="J517" s="228"/>
      <c r="K517" s="228"/>
      <c r="L517" s="234"/>
      <c r="M517" s="235"/>
      <c r="N517" s="236"/>
      <c r="O517" s="236"/>
      <c r="P517" s="236"/>
      <c r="Q517" s="236"/>
      <c r="R517" s="236"/>
      <c r="S517" s="236"/>
      <c r="T517" s="23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8" t="s">
        <v>165</v>
      </c>
      <c r="AU517" s="238" t="s">
        <v>153</v>
      </c>
      <c r="AV517" s="13" t="s">
        <v>81</v>
      </c>
      <c r="AW517" s="13" t="s">
        <v>33</v>
      </c>
      <c r="AX517" s="13" t="s">
        <v>72</v>
      </c>
      <c r="AY517" s="238" t="s">
        <v>152</v>
      </c>
    </row>
    <row r="518" s="13" customFormat="1">
      <c r="A518" s="13"/>
      <c r="B518" s="227"/>
      <c r="C518" s="228"/>
      <c r="D518" s="229" t="s">
        <v>165</v>
      </c>
      <c r="E518" s="230" t="s">
        <v>19</v>
      </c>
      <c r="F518" s="231" t="s">
        <v>763</v>
      </c>
      <c r="G518" s="228"/>
      <c r="H518" s="232">
        <v>24.835000000000001</v>
      </c>
      <c r="I518" s="233"/>
      <c r="J518" s="228"/>
      <c r="K518" s="228"/>
      <c r="L518" s="234"/>
      <c r="M518" s="235"/>
      <c r="N518" s="236"/>
      <c r="O518" s="236"/>
      <c r="P518" s="236"/>
      <c r="Q518" s="236"/>
      <c r="R518" s="236"/>
      <c r="S518" s="236"/>
      <c r="T518" s="23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8" t="s">
        <v>165</v>
      </c>
      <c r="AU518" s="238" t="s">
        <v>153</v>
      </c>
      <c r="AV518" s="13" t="s">
        <v>81</v>
      </c>
      <c r="AW518" s="13" t="s">
        <v>33</v>
      </c>
      <c r="AX518" s="13" t="s">
        <v>72</v>
      </c>
      <c r="AY518" s="238" t="s">
        <v>152</v>
      </c>
    </row>
    <row r="519" s="14" customFormat="1">
      <c r="A519" s="14"/>
      <c r="B519" s="239"/>
      <c r="C519" s="240"/>
      <c r="D519" s="229" t="s">
        <v>165</v>
      </c>
      <c r="E519" s="241" t="s">
        <v>19</v>
      </c>
      <c r="F519" s="242" t="s">
        <v>167</v>
      </c>
      <c r="G519" s="240"/>
      <c r="H519" s="243">
        <v>84.742999999999995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9" t="s">
        <v>165</v>
      </c>
      <c r="AU519" s="249" t="s">
        <v>153</v>
      </c>
      <c r="AV519" s="14" t="s">
        <v>153</v>
      </c>
      <c r="AW519" s="14" t="s">
        <v>33</v>
      </c>
      <c r="AX519" s="14" t="s">
        <v>72</v>
      </c>
      <c r="AY519" s="249" t="s">
        <v>152</v>
      </c>
    </row>
    <row r="520" s="15" customFormat="1">
      <c r="A520" s="15"/>
      <c r="B520" s="250"/>
      <c r="C520" s="251"/>
      <c r="D520" s="229" t="s">
        <v>165</v>
      </c>
      <c r="E520" s="252" t="s">
        <v>19</v>
      </c>
      <c r="F520" s="253" t="s">
        <v>186</v>
      </c>
      <c r="G520" s="251"/>
      <c r="H520" s="252" t="s">
        <v>19</v>
      </c>
      <c r="I520" s="254"/>
      <c r="J520" s="251"/>
      <c r="K520" s="251"/>
      <c r="L520" s="255"/>
      <c r="M520" s="256"/>
      <c r="N520" s="257"/>
      <c r="O520" s="257"/>
      <c r="P520" s="257"/>
      <c r="Q520" s="257"/>
      <c r="R520" s="257"/>
      <c r="S520" s="257"/>
      <c r="T520" s="25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9" t="s">
        <v>165</v>
      </c>
      <c r="AU520" s="259" t="s">
        <v>153</v>
      </c>
      <c r="AV520" s="15" t="s">
        <v>79</v>
      </c>
      <c r="AW520" s="15" t="s">
        <v>33</v>
      </c>
      <c r="AX520" s="15" t="s">
        <v>72</v>
      </c>
      <c r="AY520" s="259" t="s">
        <v>152</v>
      </c>
    </row>
    <row r="521" s="13" customFormat="1">
      <c r="A521" s="13"/>
      <c r="B521" s="227"/>
      <c r="C521" s="228"/>
      <c r="D521" s="229" t="s">
        <v>165</v>
      </c>
      <c r="E521" s="230" t="s">
        <v>19</v>
      </c>
      <c r="F521" s="231" t="s">
        <v>764</v>
      </c>
      <c r="G521" s="228"/>
      <c r="H521" s="232">
        <v>10.32</v>
      </c>
      <c r="I521" s="233"/>
      <c r="J521" s="228"/>
      <c r="K521" s="228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165</v>
      </c>
      <c r="AU521" s="238" t="s">
        <v>153</v>
      </c>
      <c r="AV521" s="13" t="s">
        <v>81</v>
      </c>
      <c r="AW521" s="13" t="s">
        <v>33</v>
      </c>
      <c r="AX521" s="13" t="s">
        <v>72</v>
      </c>
      <c r="AY521" s="238" t="s">
        <v>152</v>
      </c>
    </row>
    <row r="522" s="13" customFormat="1">
      <c r="A522" s="13"/>
      <c r="B522" s="227"/>
      <c r="C522" s="228"/>
      <c r="D522" s="229" t="s">
        <v>165</v>
      </c>
      <c r="E522" s="230" t="s">
        <v>19</v>
      </c>
      <c r="F522" s="231" t="s">
        <v>765</v>
      </c>
      <c r="G522" s="228"/>
      <c r="H522" s="232">
        <v>11.279999999999999</v>
      </c>
      <c r="I522" s="233"/>
      <c r="J522" s="228"/>
      <c r="K522" s="228"/>
      <c r="L522" s="234"/>
      <c r="M522" s="235"/>
      <c r="N522" s="236"/>
      <c r="O522" s="236"/>
      <c r="P522" s="236"/>
      <c r="Q522" s="236"/>
      <c r="R522" s="236"/>
      <c r="S522" s="236"/>
      <c r="T522" s="23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8" t="s">
        <v>165</v>
      </c>
      <c r="AU522" s="238" t="s">
        <v>153</v>
      </c>
      <c r="AV522" s="13" t="s">
        <v>81</v>
      </c>
      <c r="AW522" s="13" t="s">
        <v>33</v>
      </c>
      <c r="AX522" s="13" t="s">
        <v>72</v>
      </c>
      <c r="AY522" s="238" t="s">
        <v>152</v>
      </c>
    </row>
    <row r="523" s="14" customFormat="1">
      <c r="A523" s="14"/>
      <c r="B523" s="239"/>
      <c r="C523" s="240"/>
      <c r="D523" s="229" t="s">
        <v>165</v>
      </c>
      <c r="E523" s="241" t="s">
        <v>19</v>
      </c>
      <c r="F523" s="242" t="s">
        <v>167</v>
      </c>
      <c r="G523" s="240"/>
      <c r="H523" s="243">
        <v>21.600000000000001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165</v>
      </c>
      <c r="AU523" s="249" t="s">
        <v>153</v>
      </c>
      <c r="AV523" s="14" t="s">
        <v>153</v>
      </c>
      <c r="AW523" s="14" t="s">
        <v>33</v>
      </c>
      <c r="AX523" s="14" t="s">
        <v>72</v>
      </c>
      <c r="AY523" s="249" t="s">
        <v>152</v>
      </c>
    </row>
    <row r="524" s="16" customFormat="1">
      <c r="A524" s="16"/>
      <c r="B524" s="260"/>
      <c r="C524" s="261"/>
      <c r="D524" s="229" t="s">
        <v>165</v>
      </c>
      <c r="E524" s="262" t="s">
        <v>19</v>
      </c>
      <c r="F524" s="263" t="s">
        <v>189</v>
      </c>
      <c r="G524" s="261"/>
      <c r="H524" s="264">
        <v>106.343</v>
      </c>
      <c r="I524" s="265"/>
      <c r="J524" s="261"/>
      <c r="K524" s="261"/>
      <c r="L524" s="266"/>
      <c r="M524" s="267"/>
      <c r="N524" s="268"/>
      <c r="O524" s="268"/>
      <c r="P524" s="268"/>
      <c r="Q524" s="268"/>
      <c r="R524" s="268"/>
      <c r="S524" s="268"/>
      <c r="T524" s="269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270" t="s">
        <v>165</v>
      </c>
      <c r="AU524" s="270" t="s">
        <v>153</v>
      </c>
      <c r="AV524" s="16" t="s">
        <v>159</v>
      </c>
      <c r="AW524" s="16" t="s">
        <v>33</v>
      </c>
      <c r="AX524" s="16" t="s">
        <v>79</v>
      </c>
      <c r="AY524" s="270" t="s">
        <v>152</v>
      </c>
    </row>
    <row r="525" s="2" customFormat="1" ht="16.5" customHeight="1">
      <c r="A525" s="40"/>
      <c r="B525" s="41"/>
      <c r="C525" s="214" t="s">
        <v>766</v>
      </c>
      <c r="D525" s="214" t="s">
        <v>155</v>
      </c>
      <c r="E525" s="215" t="s">
        <v>767</v>
      </c>
      <c r="F525" s="216" t="s">
        <v>768</v>
      </c>
      <c r="G525" s="217" t="s">
        <v>235</v>
      </c>
      <c r="H525" s="218">
        <v>38.399999999999999</v>
      </c>
      <c r="I525" s="219"/>
      <c r="J525" s="220">
        <f>ROUND(I525*H525,2)</f>
        <v>0</v>
      </c>
      <c r="K525" s="216" t="s">
        <v>163</v>
      </c>
      <c r="L525" s="46"/>
      <c r="M525" s="221" t="s">
        <v>19</v>
      </c>
      <c r="N525" s="222" t="s">
        <v>43</v>
      </c>
      <c r="O525" s="86"/>
      <c r="P525" s="223">
        <f>O525*H525</f>
        <v>0</v>
      </c>
      <c r="Q525" s="223">
        <v>0</v>
      </c>
      <c r="R525" s="223">
        <f>Q525*H525</f>
        <v>0</v>
      </c>
      <c r="S525" s="223">
        <v>0.00175</v>
      </c>
      <c r="T525" s="224">
        <f>S525*H525</f>
        <v>0.067199999999999996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25" t="s">
        <v>159</v>
      </c>
      <c r="AT525" s="225" t="s">
        <v>155</v>
      </c>
      <c r="AU525" s="225" t="s">
        <v>153</v>
      </c>
      <c r="AY525" s="19" t="s">
        <v>152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9" t="s">
        <v>79</v>
      </c>
      <c r="BK525" s="226">
        <f>ROUND(I525*H525,2)</f>
        <v>0</v>
      </c>
      <c r="BL525" s="19" t="s">
        <v>159</v>
      </c>
      <c r="BM525" s="225" t="s">
        <v>769</v>
      </c>
    </row>
    <row r="526" s="13" customFormat="1">
      <c r="A526" s="13"/>
      <c r="B526" s="227"/>
      <c r="C526" s="228"/>
      <c r="D526" s="229" t="s">
        <v>165</v>
      </c>
      <c r="E526" s="230" t="s">
        <v>19</v>
      </c>
      <c r="F526" s="231" t="s">
        <v>770</v>
      </c>
      <c r="G526" s="228"/>
      <c r="H526" s="232">
        <v>38.399999999999999</v>
      </c>
      <c r="I526" s="233"/>
      <c r="J526" s="228"/>
      <c r="K526" s="228"/>
      <c r="L526" s="234"/>
      <c r="M526" s="235"/>
      <c r="N526" s="236"/>
      <c r="O526" s="236"/>
      <c r="P526" s="236"/>
      <c r="Q526" s="236"/>
      <c r="R526" s="236"/>
      <c r="S526" s="236"/>
      <c r="T526" s="23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8" t="s">
        <v>165</v>
      </c>
      <c r="AU526" s="238" t="s">
        <v>153</v>
      </c>
      <c r="AV526" s="13" t="s">
        <v>81</v>
      </c>
      <c r="AW526" s="13" t="s">
        <v>33</v>
      </c>
      <c r="AX526" s="13" t="s">
        <v>72</v>
      </c>
      <c r="AY526" s="238" t="s">
        <v>152</v>
      </c>
    </row>
    <row r="527" s="14" customFormat="1">
      <c r="A527" s="14"/>
      <c r="B527" s="239"/>
      <c r="C527" s="240"/>
      <c r="D527" s="229" t="s">
        <v>165</v>
      </c>
      <c r="E527" s="241" t="s">
        <v>19</v>
      </c>
      <c r="F527" s="242" t="s">
        <v>167</v>
      </c>
      <c r="G527" s="240"/>
      <c r="H527" s="243">
        <v>38.399999999999999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9" t="s">
        <v>165</v>
      </c>
      <c r="AU527" s="249" t="s">
        <v>153</v>
      </c>
      <c r="AV527" s="14" t="s">
        <v>153</v>
      </c>
      <c r="AW527" s="14" t="s">
        <v>33</v>
      </c>
      <c r="AX527" s="14" t="s">
        <v>79</v>
      </c>
      <c r="AY527" s="249" t="s">
        <v>152</v>
      </c>
    </row>
    <row r="528" s="2" customFormat="1" ht="16.5" customHeight="1">
      <c r="A528" s="40"/>
      <c r="B528" s="41"/>
      <c r="C528" s="214" t="s">
        <v>771</v>
      </c>
      <c r="D528" s="214" t="s">
        <v>155</v>
      </c>
      <c r="E528" s="215" t="s">
        <v>772</v>
      </c>
      <c r="F528" s="216" t="s">
        <v>773</v>
      </c>
      <c r="G528" s="217" t="s">
        <v>158</v>
      </c>
      <c r="H528" s="218">
        <v>6</v>
      </c>
      <c r="I528" s="219"/>
      <c r="J528" s="220">
        <f>ROUND(I528*H528,2)</f>
        <v>0</v>
      </c>
      <c r="K528" s="216" t="s">
        <v>163</v>
      </c>
      <c r="L528" s="46"/>
      <c r="M528" s="221" t="s">
        <v>19</v>
      </c>
      <c r="N528" s="222" t="s">
        <v>43</v>
      </c>
      <c r="O528" s="86"/>
      <c r="P528" s="223">
        <f>O528*H528</f>
        <v>0</v>
      </c>
      <c r="Q528" s="223">
        <v>0</v>
      </c>
      <c r="R528" s="223">
        <f>Q528*H528</f>
        <v>0</v>
      </c>
      <c r="S528" s="223">
        <v>0.00040000000000000002</v>
      </c>
      <c r="T528" s="224">
        <f>S528*H528</f>
        <v>0.0024000000000000002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25" t="s">
        <v>159</v>
      </c>
      <c r="AT528" s="225" t="s">
        <v>155</v>
      </c>
      <c r="AU528" s="225" t="s">
        <v>153</v>
      </c>
      <c r="AY528" s="19" t="s">
        <v>152</v>
      </c>
      <c r="BE528" s="226">
        <f>IF(N528="základní",J528,0)</f>
        <v>0</v>
      </c>
      <c r="BF528" s="226">
        <f>IF(N528="snížená",J528,0)</f>
        <v>0</v>
      </c>
      <c r="BG528" s="226">
        <f>IF(N528="zákl. přenesená",J528,0)</f>
        <v>0</v>
      </c>
      <c r="BH528" s="226">
        <f>IF(N528="sníž. přenesená",J528,0)</f>
        <v>0</v>
      </c>
      <c r="BI528" s="226">
        <f>IF(N528="nulová",J528,0)</f>
        <v>0</v>
      </c>
      <c r="BJ528" s="19" t="s">
        <v>79</v>
      </c>
      <c r="BK528" s="226">
        <f>ROUND(I528*H528,2)</f>
        <v>0</v>
      </c>
      <c r="BL528" s="19" t="s">
        <v>159</v>
      </c>
      <c r="BM528" s="225" t="s">
        <v>774</v>
      </c>
    </row>
    <row r="529" s="13" customFormat="1">
      <c r="A529" s="13"/>
      <c r="B529" s="227"/>
      <c r="C529" s="228"/>
      <c r="D529" s="229" t="s">
        <v>165</v>
      </c>
      <c r="E529" s="230" t="s">
        <v>19</v>
      </c>
      <c r="F529" s="231" t="s">
        <v>775</v>
      </c>
      <c r="G529" s="228"/>
      <c r="H529" s="232">
        <v>6</v>
      </c>
      <c r="I529" s="233"/>
      <c r="J529" s="228"/>
      <c r="K529" s="228"/>
      <c r="L529" s="234"/>
      <c r="M529" s="235"/>
      <c r="N529" s="236"/>
      <c r="O529" s="236"/>
      <c r="P529" s="236"/>
      <c r="Q529" s="236"/>
      <c r="R529" s="236"/>
      <c r="S529" s="236"/>
      <c r="T529" s="237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8" t="s">
        <v>165</v>
      </c>
      <c r="AU529" s="238" t="s">
        <v>153</v>
      </c>
      <c r="AV529" s="13" t="s">
        <v>81</v>
      </c>
      <c r="AW529" s="13" t="s">
        <v>33</v>
      </c>
      <c r="AX529" s="13" t="s">
        <v>72</v>
      </c>
      <c r="AY529" s="238" t="s">
        <v>152</v>
      </c>
    </row>
    <row r="530" s="14" customFormat="1">
      <c r="A530" s="14"/>
      <c r="B530" s="239"/>
      <c r="C530" s="240"/>
      <c r="D530" s="229" t="s">
        <v>165</v>
      </c>
      <c r="E530" s="241" t="s">
        <v>19</v>
      </c>
      <c r="F530" s="242" t="s">
        <v>167</v>
      </c>
      <c r="G530" s="240"/>
      <c r="H530" s="243">
        <v>6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9" t="s">
        <v>165</v>
      </c>
      <c r="AU530" s="249" t="s">
        <v>153</v>
      </c>
      <c r="AV530" s="14" t="s">
        <v>153</v>
      </c>
      <c r="AW530" s="14" t="s">
        <v>33</v>
      </c>
      <c r="AX530" s="14" t="s">
        <v>79</v>
      </c>
      <c r="AY530" s="249" t="s">
        <v>152</v>
      </c>
    </row>
    <row r="531" s="2" customFormat="1" ht="16.5" customHeight="1">
      <c r="A531" s="40"/>
      <c r="B531" s="41"/>
      <c r="C531" s="214" t="s">
        <v>776</v>
      </c>
      <c r="D531" s="214" t="s">
        <v>155</v>
      </c>
      <c r="E531" s="215" t="s">
        <v>777</v>
      </c>
      <c r="F531" s="216" t="s">
        <v>778</v>
      </c>
      <c r="G531" s="217" t="s">
        <v>235</v>
      </c>
      <c r="H531" s="218">
        <v>32</v>
      </c>
      <c r="I531" s="219"/>
      <c r="J531" s="220">
        <f>ROUND(I531*H531,2)</f>
        <v>0</v>
      </c>
      <c r="K531" s="216" t="s">
        <v>163</v>
      </c>
      <c r="L531" s="46"/>
      <c r="M531" s="221" t="s">
        <v>19</v>
      </c>
      <c r="N531" s="222" t="s">
        <v>43</v>
      </c>
      <c r="O531" s="86"/>
      <c r="P531" s="223">
        <f>O531*H531</f>
        <v>0</v>
      </c>
      <c r="Q531" s="223">
        <v>8.0000000000000007E-05</v>
      </c>
      <c r="R531" s="223">
        <f>Q531*H531</f>
        <v>0.0025600000000000002</v>
      </c>
      <c r="S531" s="223">
        <v>0</v>
      </c>
      <c r="T531" s="224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5" t="s">
        <v>159</v>
      </c>
      <c r="AT531" s="225" t="s">
        <v>155</v>
      </c>
      <c r="AU531" s="225" t="s">
        <v>153</v>
      </c>
      <c r="AY531" s="19" t="s">
        <v>152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9" t="s">
        <v>79</v>
      </c>
      <c r="BK531" s="226">
        <f>ROUND(I531*H531,2)</f>
        <v>0</v>
      </c>
      <c r="BL531" s="19" t="s">
        <v>159</v>
      </c>
      <c r="BM531" s="225" t="s">
        <v>779</v>
      </c>
    </row>
    <row r="532" s="15" customFormat="1">
      <c r="A532" s="15"/>
      <c r="B532" s="250"/>
      <c r="C532" s="251"/>
      <c r="D532" s="229" t="s">
        <v>165</v>
      </c>
      <c r="E532" s="252" t="s">
        <v>19</v>
      </c>
      <c r="F532" s="253" t="s">
        <v>780</v>
      </c>
      <c r="G532" s="251"/>
      <c r="H532" s="252" t="s">
        <v>19</v>
      </c>
      <c r="I532" s="254"/>
      <c r="J532" s="251"/>
      <c r="K532" s="251"/>
      <c r="L532" s="255"/>
      <c r="M532" s="256"/>
      <c r="N532" s="257"/>
      <c r="O532" s="257"/>
      <c r="P532" s="257"/>
      <c r="Q532" s="257"/>
      <c r="R532" s="257"/>
      <c r="S532" s="257"/>
      <c r="T532" s="258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9" t="s">
        <v>165</v>
      </c>
      <c r="AU532" s="259" t="s">
        <v>153</v>
      </c>
      <c r="AV532" s="15" t="s">
        <v>79</v>
      </c>
      <c r="AW532" s="15" t="s">
        <v>33</v>
      </c>
      <c r="AX532" s="15" t="s">
        <v>72</v>
      </c>
      <c r="AY532" s="259" t="s">
        <v>152</v>
      </c>
    </row>
    <row r="533" s="13" customFormat="1">
      <c r="A533" s="13"/>
      <c r="B533" s="227"/>
      <c r="C533" s="228"/>
      <c r="D533" s="229" t="s">
        <v>165</v>
      </c>
      <c r="E533" s="230" t="s">
        <v>19</v>
      </c>
      <c r="F533" s="231" t="s">
        <v>781</v>
      </c>
      <c r="G533" s="228"/>
      <c r="H533" s="232">
        <v>32</v>
      </c>
      <c r="I533" s="233"/>
      <c r="J533" s="228"/>
      <c r="K533" s="228"/>
      <c r="L533" s="234"/>
      <c r="M533" s="235"/>
      <c r="N533" s="236"/>
      <c r="O533" s="236"/>
      <c r="P533" s="236"/>
      <c r="Q533" s="236"/>
      <c r="R533" s="236"/>
      <c r="S533" s="236"/>
      <c r="T533" s="23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8" t="s">
        <v>165</v>
      </c>
      <c r="AU533" s="238" t="s">
        <v>153</v>
      </c>
      <c r="AV533" s="13" t="s">
        <v>81</v>
      </c>
      <c r="AW533" s="13" t="s">
        <v>33</v>
      </c>
      <c r="AX533" s="13" t="s">
        <v>72</v>
      </c>
      <c r="AY533" s="238" t="s">
        <v>152</v>
      </c>
    </row>
    <row r="534" s="14" customFormat="1">
      <c r="A534" s="14"/>
      <c r="B534" s="239"/>
      <c r="C534" s="240"/>
      <c r="D534" s="229" t="s">
        <v>165</v>
      </c>
      <c r="E534" s="241" t="s">
        <v>19</v>
      </c>
      <c r="F534" s="242" t="s">
        <v>167</v>
      </c>
      <c r="G534" s="240"/>
      <c r="H534" s="243">
        <v>32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165</v>
      </c>
      <c r="AU534" s="249" t="s">
        <v>153</v>
      </c>
      <c r="AV534" s="14" t="s">
        <v>153</v>
      </c>
      <c r="AW534" s="14" t="s">
        <v>33</v>
      </c>
      <c r="AX534" s="14" t="s">
        <v>79</v>
      </c>
      <c r="AY534" s="249" t="s">
        <v>152</v>
      </c>
    </row>
    <row r="535" s="2" customFormat="1" ht="16.5" customHeight="1">
      <c r="A535" s="40"/>
      <c r="B535" s="41"/>
      <c r="C535" s="214" t="s">
        <v>782</v>
      </c>
      <c r="D535" s="214" t="s">
        <v>155</v>
      </c>
      <c r="E535" s="215" t="s">
        <v>783</v>
      </c>
      <c r="F535" s="216" t="s">
        <v>784</v>
      </c>
      <c r="G535" s="217" t="s">
        <v>170</v>
      </c>
      <c r="H535" s="218">
        <v>1.76</v>
      </c>
      <c r="I535" s="219"/>
      <c r="J535" s="220">
        <f>ROUND(I535*H535,2)</f>
        <v>0</v>
      </c>
      <c r="K535" s="216" t="s">
        <v>163</v>
      </c>
      <c r="L535" s="46"/>
      <c r="M535" s="221" t="s">
        <v>19</v>
      </c>
      <c r="N535" s="222" t="s">
        <v>43</v>
      </c>
      <c r="O535" s="86"/>
      <c r="P535" s="223">
        <f>O535*H535</f>
        <v>0</v>
      </c>
      <c r="Q535" s="223">
        <v>0</v>
      </c>
      <c r="R535" s="223">
        <f>Q535*H535</f>
        <v>0</v>
      </c>
      <c r="S535" s="223">
        <v>2.2000000000000002</v>
      </c>
      <c r="T535" s="224">
        <f>S535*H535</f>
        <v>3.8720000000000003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25" t="s">
        <v>159</v>
      </c>
      <c r="AT535" s="225" t="s">
        <v>155</v>
      </c>
      <c r="AU535" s="225" t="s">
        <v>153</v>
      </c>
      <c r="AY535" s="19" t="s">
        <v>152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9" t="s">
        <v>79</v>
      </c>
      <c r="BK535" s="226">
        <f>ROUND(I535*H535,2)</f>
        <v>0</v>
      </c>
      <c r="BL535" s="19" t="s">
        <v>159</v>
      </c>
      <c r="BM535" s="225" t="s">
        <v>785</v>
      </c>
    </row>
    <row r="536" s="15" customFormat="1">
      <c r="A536" s="15"/>
      <c r="B536" s="250"/>
      <c r="C536" s="251"/>
      <c r="D536" s="229" t="s">
        <v>165</v>
      </c>
      <c r="E536" s="252" t="s">
        <v>19</v>
      </c>
      <c r="F536" s="253" t="s">
        <v>780</v>
      </c>
      <c r="G536" s="251"/>
      <c r="H536" s="252" t="s">
        <v>19</v>
      </c>
      <c r="I536" s="254"/>
      <c r="J536" s="251"/>
      <c r="K536" s="251"/>
      <c r="L536" s="255"/>
      <c r="M536" s="256"/>
      <c r="N536" s="257"/>
      <c r="O536" s="257"/>
      <c r="P536" s="257"/>
      <c r="Q536" s="257"/>
      <c r="R536" s="257"/>
      <c r="S536" s="257"/>
      <c r="T536" s="258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9" t="s">
        <v>165</v>
      </c>
      <c r="AU536" s="259" t="s">
        <v>153</v>
      </c>
      <c r="AV536" s="15" t="s">
        <v>79</v>
      </c>
      <c r="AW536" s="15" t="s">
        <v>33</v>
      </c>
      <c r="AX536" s="15" t="s">
        <v>72</v>
      </c>
      <c r="AY536" s="259" t="s">
        <v>152</v>
      </c>
    </row>
    <row r="537" s="13" customFormat="1">
      <c r="A537" s="13"/>
      <c r="B537" s="227"/>
      <c r="C537" s="228"/>
      <c r="D537" s="229" t="s">
        <v>165</v>
      </c>
      <c r="E537" s="230" t="s">
        <v>19</v>
      </c>
      <c r="F537" s="231" t="s">
        <v>786</v>
      </c>
      <c r="G537" s="228"/>
      <c r="H537" s="232">
        <v>1.76</v>
      </c>
      <c r="I537" s="233"/>
      <c r="J537" s="228"/>
      <c r="K537" s="228"/>
      <c r="L537" s="234"/>
      <c r="M537" s="235"/>
      <c r="N537" s="236"/>
      <c r="O537" s="236"/>
      <c r="P537" s="236"/>
      <c r="Q537" s="236"/>
      <c r="R537" s="236"/>
      <c r="S537" s="236"/>
      <c r="T537" s="23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8" t="s">
        <v>165</v>
      </c>
      <c r="AU537" s="238" t="s">
        <v>153</v>
      </c>
      <c r="AV537" s="13" t="s">
        <v>81</v>
      </c>
      <c r="AW537" s="13" t="s">
        <v>33</v>
      </c>
      <c r="AX537" s="13" t="s">
        <v>72</v>
      </c>
      <c r="AY537" s="238" t="s">
        <v>152</v>
      </c>
    </row>
    <row r="538" s="14" customFormat="1">
      <c r="A538" s="14"/>
      <c r="B538" s="239"/>
      <c r="C538" s="240"/>
      <c r="D538" s="229" t="s">
        <v>165</v>
      </c>
      <c r="E538" s="241" t="s">
        <v>19</v>
      </c>
      <c r="F538" s="242" t="s">
        <v>167</v>
      </c>
      <c r="G538" s="240"/>
      <c r="H538" s="243">
        <v>1.76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9" t="s">
        <v>165</v>
      </c>
      <c r="AU538" s="249" t="s">
        <v>153</v>
      </c>
      <c r="AV538" s="14" t="s">
        <v>153</v>
      </c>
      <c r="AW538" s="14" t="s">
        <v>33</v>
      </c>
      <c r="AX538" s="14" t="s">
        <v>79</v>
      </c>
      <c r="AY538" s="249" t="s">
        <v>152</v>
      </c>
    </row>
    <row r="539" s="2" customFormat="1" ht="21.75" customHeight="1">
      <c r="A539" s="40"/>
      <c r="B539" s="41"/>
      <c r="C539" s="214" t="s">
        <v>787</v>
      </c>
      <c r="D539" s="214" t="s">
        <v>155</v>
      </c>
      <c r="E539" s="215" t="s">
        <v>788</v>
      </c>
      <c r="F539" s="216" t="s">
        <v>789</v>
      </c>
      <c r="G539" s="217" t="s">
        <v>170</v>
      </c>
      <c r="H539" s="218">
        <v>1.76</v>
      </c>
      <c r="I539" s="219"/>
      <c r="J539" s="220">
        <f>ROUND(I539*H539,2)</f>
        <v>0</v>
      </c>
      <c r="K539" s="216" t="s">
        <v>163</v>
      </c>
      <c r="L539" s="46"/>
      <c r="M539" s="221" t="s">
        <v>19</v>
      </c>
      <c r="N539" s="222" t="s">
        <v>43</v>
      </c>
      <c r="O539" s="86"/>
      <c r="P539" s="223">
        <f>O539*H539</f>
        <v>0</v>
      </c>
      <c r="Q539" s="223">
        <v>0</v>
      </c>
      <c r="R539" s="223">
        <f>Q539*H539</f>
        <v>0</v>
      </c>
      <c r="S539" s="223">
        <v>0.029000000000000001</v>
      </c>
      <c r="T539" s="224">
        <f>S539*H539</f>
        <v>0.051040000000000002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5" t="s">
        <v>159</v>
      </c>
      <c r="AT539" s="225" t="s">
        <v>155</v>
      </c>
      <c r="AU539" s="225" t="s">
        <v>153</v>
      </c>
      <c r="AY539" s="19" t="s">
        <v>152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9" t="s">
        <v>79</v>
      </c>
      <c r="BK539" s="226">
        <f>ROUND(I539*H539,2)</f>
        <v>0</v>
      </c>
      <c r="BL539" s="19" t="s">
        <v>159</v>
      </c>
      <c r="BM539" s="225" t="s">
        <v>790</v>
      </c>
    </row>
    <row r="540" s="2" customFormat="1" ht="16.5" customHeight="1">
      <c r="A540" s="40"/>
      <c r="B540" s="41"/>
      <c r="C540" s="214" t="s">
        <v>791</v>
      </c>
      <c r="D540" s="214" t="s">
        <v>155</v>
      </c>
      <c r="E540" s="215" t="s">
        <v>792</v>
      </c>
      <c r="F540" s="216" t="s">
        <v>793</v>
      </c>
      <c r="G540" s="217" t="s">
        <v>235</v>
      </c>
      <c r="H540" s="218">
        <v>80.049999999999997</v>
      </c>
      <c r="I540" s="219"/>
      <c r="J540" s="220">
        <f>ROUND(I540*H540,2)</f>
        <v>0</v>
      </c>
      <c r="K540" s="216" t="s">
        <v>163</v>
      </c>
      <c r="L540" s="46"/>
      <c r="M540" s="221" t="s">
        <v>19</v>
      </c>
      <c r="N540" s="222" t="s">
        <v>43</v>
      </c>
      <c r="O540" s="86"/>
      <c r="P540" s="223">
        <f>O540*H540</f>
        <v>0</v>
      </c>
      <c r="Q540" s="223">
        <v>0</v>
      </c>
      <c r="R540" s="223">
        <f>Q540*H540</f>
        <v>0</v>
      </c>
      <c r="S540" s="223">
        <v>0.0025999999999999999</v>
      </c>
      <c r="T540" s="224">
        <f>S540*H540</f>
        <v>0.20812999999999998</v>
      </c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R540" s="225" t="s">
        <v>159</v>
      </c>
      <c r="AT540" s="225" t="s">
        <v>155</v>
      </c>
      <c r="AU540" s="225" t="s">
        <v>153</v>
      </c>
      <c r="AY540" s="19" t="s">
        <v>152</v>
      </c>
      <c r="BE540" s="226">
        <f>IF(N540="základní",J540,0)</f>
        <v>0</v>
      </c>
      <c r="BF540" s="226">
        <f>IF(N540="snížená",J540,0)</f>
        <v>0</v>
      </c>
      <c r="BG540" s="226">
        <f>IF(N540="zákl. přenesená",J540,0)</f>
        <v>0</v>
      </c>
      <c r="BH540" s="226">
        <f>IF(N540="sníž. přenesená",J540,0)</f>
        <v>0</v>
      </c>
      <c r="BI540" s="226">
        <f>IF(N540="nulová",J540,0)</f>
        <v>0</v>
      </c>
      <c r="BJ540" s="19" t="s">
        <v>79</v>
      </c>
      <c r="BK540" s="226">
        <f>ROUND(I540*H540,2)</f>
        <v>0</v>
      </c>
      <c r="BL540" s="19" t="s">
        <v>159</v>
      </c>
      <c r="BM540" s="225" t="s">
        <v>794</v>
      </c>
    </row>
    <row r="541" s="13" customFormat="1">
      <c r="A541" s="13"/>
      <c r="B541" s="227"/>
      <c r="C541" s="228"/>
      <c r="D541" s="229" t="s">
        <v>165</v>
      </c>
      <c r="E541" s="230" t="s">
        <v>19</v>
      </c>
      <c r="F541" s="231" t="s">
        <v>795</v>
      </c>
      <c r="G541" s="228"/>
      <c r="H541" s="232">
        <v>80.049999999999997</v>
      </c>
      <c r="I541" s="233"/>
      <c r="J541" s="228"/>
      <c r="K541" s="228"/>
      <c r="L541" s="234"/>
      <c r="M541" s="235"/>
      <c r="N541" s="236"/>
      <c r="O541" s="236"/>
      <c r="P541" s="236"/>
      <c r="Q541" s="236"/>
      <c r="R541" s="236"/>
      <c r="S541" s="236"/>
      <c r="T541" s="237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8" t="s">
        <v>165</v>
      </c>
      <c r="AU541" s="238" t="s">
        <v>153</v>
      </c>
      <c r="AV541" s="13" t="s">
        <v>81</v>
      </c>
      <c r="AW541" s="13" t="s">
        <v>33</v>
      </c>
      <c r="AX541" s="13" t="s">
        <v>72</v>
      </c>
      <c r="AY541" s="238" t="s">
        <v>152</v>
      </c>
    </row>
    <row r="542" s="14" customFormat="1">
      <c r="A542" s="14"/>
      <c r="B542" s="239"/>
      <c r="C542" s="240"/>
      <c r="D542" s="229" t="s">
        <v>165</v>
      </c>
      <c r="E542" s="241" t="s">
        <v>19</v>
      </c>
      <c r="F542" s="242" t="s">
        <v>167</v>
      </c>
      <c r="G542" s="240"/>
      <c r="H542" s="243">
        <v>80.049999999999997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9" t="s">
        <v>165</v>
      </c>
      <c r="AU542" s="249" t="s">
        <v>153</v>
      </c>
      <c r="AV542" s="14" t="s">
        <v>153</v>
      </c>
      <c r="AW542" s="14" t="s">
        <v>33</v>
      </c>
      <c r="AX542" s="14" t="s">
        <v>79</v>
      </c>
      <c r="AY542" s="249" t="s">
        <v>152</v>
      </c>
    </row>
    <row r="543" s="2" customFormat="1" ht="16.5" customHeight="1">
      <c r="A543" s="40"/>
      <c r="B543" s="41"/>
      <c r="C543" s="214" t="s">
        <v>796</v>
      </c>
      <c r="D543" s="214" t="s">
        <v>155</v>
      </c>
      <c r="E543" s="215" t="s">
        <v>797</v>
      </c>
      <c r="F543" s="216" t="s">
        <v>798</v>
      </c>
      <c r="G543" s="217" t="s">
        <v>235</v>
      </c>
      <c r="H543" s="218">
        <v>36.600000000000001</v>
      </c>
      <c r="I543" s="219"/>
      <c r="J543" s="220">
        <f>ROUND(I543*H543,2)</f>
        <v>0</v>
      </c>
      <c r="K543" s="216" t="s">
        <v>163</v>
      </c>
      <c r="L543" s="46"/>
      <c r="M543" s="221" t="s">
        <v>19</v>
      </c>
      <c r="N543" s="222" t="s">
        <v>43</v>
      </c>
      <c r="O543" s="86"/>
      <c r="P543" s="223">
        <f>O543*H543</f>
        <v>0</v>
      </c>
      <c r="Q543" s="223">
        <v>0</v>
      </c>
      <c r="R543" s="223">
        <f>Q543*H543</f>
        <v>0</v>
      </c>
      <c r="S543" s="223">
        <v>0.0039399999999999999</v>
      </c>
      <c r="T543" s="224">
        <f>S543*H543</f>
        <v>0.144204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5" t="s">
        <v>159</v>
      </c>
      <c r="AT543" s="225" t="s">
        <v>155</v>
      </c>
      <c r="AU543" s="225" t="s">
        <v>153</v>
      </c>
      <c r="AY543" s="19" t="s">
        <v>152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9" t="s">
        <v>79</v>
      </c>
      <c r="BK543" s="226">
        <f>ROUND(I543*H543,2)</f>
        <v>0</v>
      </c>
      <c r="BL543" s="19" t="s">
        <v>159</v>
      </c>
      <c r="BM543" s="225" t="s">
        <v>799</v>
      </c>
    </row>
    <row r="544" s="13" customFormat="1">
      <c r="A544" s="13"/>
      <c r="B544" s="227"/>
      <c r="C544" s="228"/>
      <c r="D544" s="229" t="s">
        <v>165</v>
      </c>
      <c r="E544" s="230" t="s">
        <v>19</v>
      </c>
      <c r="F544" s="231" t="s">
        <v>800</v>
      </c>
      <c r="G544" s="228"/>
      <c r="H544" s="232">
        <v>36.600000000000001</v>
      </c>
      <c r="I544" s="233"/>
      <c r="J544" s="228"/>
      <c r="K544" s="228"/>
      <c r="L544" s="234"/>
      <c r="M544" s="235"/>
      <c r="N544" s="236"/>
      <c r="O544" s="236"/>
      <c r="P544" s="236"/>
      <c r="Q544" s="236"/>
      <c r="R544" s="236"/>
      <c r="S544" s="236"/>
      <c r="T544" s="237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8" t="s">
        <v>165</v>
      </c>
      <c r="AU544" s="238" t="s">
        <v>153</v>
      </c>
      <c r="AV544" s="13" t="s">
        <v>81</v>
      </c>
      <c r="AW544" s="13" t="s">
        <v>33</v>
      </c>
      <c r="AX544" s="13" t="s">
        <v>72</v>
      </c>
      <c r="AY544" s="238" t="s">
        <v>152</v>
      </c>
    </row>
    <row r="545" s="14" customFormat="1">
      <c r="A545" s="14"/>
      <c r="B545" s="239"/>
      <c r="C545" s="240"/>
      <c r="D545" s="229" t="s">
        <v>165</v>
      </c>
      <c r="E545" s="241" t="s">
        <v>19</v>
      </c>
      <c r="F545" s="242" t="s">
        <v>167</v>
      </c>
      <c r="G545" s="240"/>
      <c r="H545" s="243">
        <v>36.600000000000001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9" t="s">
        <v>165</v>
      </c>
      <c r="AU545" s="249" t="s">
        <v>153</v>
      </c>
      <c r="AV545" s="14" t="s">
        <v>153</v>
      </c>
      <c r="AW545" s="14" t="s">
        <v>33</v>
      </c>
      <c r="AX545" s="14" t="s">
        <v>79</v>
      </c>
      <c r="AY545" s="249" t="s">
        <v>152</v>
      </c>
    </row>
    <row r="546" s="2" customFormat="1" ht="16.5" customHeight="1">
      <c r="A546" s="40"/>
      <c r="B546" s="41"/>
      <c r="C546" s="214" t="s">
        <v>801</v>
      </c>
      <c r="D546" s="214" t="s">
        <v>155</v>
      </c>
      <c r="E546" s="215" t="s">
        <v>802</v>
      </c>
      <c r="F546" s="216" t="s">
        <v>803</v>
      </c>
      <c r="G546" s="217" t="s">
        <v>235</v>
      </c>
      <c r="H546" s="218">
        <v>24.5</v>
      </c>
      <c r="I546" s="219"/>
      <c r="J546" s="220">
        <f>ROUND(I546*H546,2)</f>
        <v>0</v>
      </c>
      <c r="K546" s="216" t="s">
        <v>163</v>
      </c>
      <c r="L546" s="46"/>
      <c r="M546" s="221" t="s">
        <v>19</v>
      </c>
      <c r="N546" s="222" t="s">
        <v>43</v>
      </c>
      <c r="O546" s="86"/>
      <c r="P546" s="223">
        <f>O546*H546</f>
        <v>0</v>
      </c>
      <c r="Q546" s="223">
        <v>0</v>
      </c>
      <c r="R546" s="223">
        <f>Q546*H546</f>
        <v>0</v>
      </c>
      <c r="S546" s="223">
        <v>0.0017700000000000001</v>
      </c>
      <c r="T546" s="224">
        <f>S546*H546</f>
        <v>0.043365000000000001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5" t="s">
        <v>159</v>
      </c>
      <c r="AT546" s="225" t="s">
        <v>155</v>
      </c>
      <c r="AU546" s="225" t="s">
        <v>153</v>
      </c>
      <c r="AY546" s="19" t="s">
        <v>152</v>
      </c>
      <c r="BE546" s="226">
        <f>IF(N546="základní",J546,0)</f>
        <v>0</v>
      </c>
      <c r="BF546" s="226">
        <f>IF(N546="snížená",J546,0)</f>
        <v>0</v>
      </c>
      <c r="BG546" s="226">
        <f>IF(N546="zákl. přenesená",J546,0)</f>
        <v>0</v>
      </c>
      <c r="BH546" s="226">
        <f>IF(N546="sníž. přenesená",J546,0)</f>
        <v>0</v>
      </c>
      <c r="BI546" s="226">
        <f>IF(N546="nulová",J546,0)</f>
        <v>0</v>
      </c>
      <c r="BJ546" s="19" t="s">
        <v>79</v>
      </c>
      <c r="BK546" s="226">
        <f>ROUND(I546*H546,2)</f>
        <v>0</v>
      </c>
      <c r="BL546" s="19" t="s">
        <v>159</v>
      </c>
      <c r="BM546" s="225" t="s">
        <v>804</v>
      </c>
    </row>
    <row r="547" s="13" customFormat="1">
      <c r="A547" s="13"/>
      <c r="B547" s="227"/>
      <c r="C547" s="228"/>
      <c r="D547" s="229" t="s">
        <v>165</v>
      </c>
      <c r="E547" s="230" t="s">
        <v>19</v>
      </c>
      <c r="F547" s="231" t="s">
        <v>805</v>
      </c>
      <c r="G547" s="228"/>
      <c r="H547" s="232">
        <v>24.5</v>
      </c>
      <c r="I547" s="233"/>
      <c r="J547" s="228"/>
      <c r="K547" s="228"/>
      <c r="L547" s="234"/>
      <c r="M547" s="235"/>
      <c r="N547" s="236"/>
      <c r="O547" s="236"/>
      <c r="P547" s="236"/>
      <c r="Q547" s="236"/>
      <c r="R547" s="236"/>
      <c r="S547" s="236"/>
      <c r="T547" s="237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8" t="s">
        <v>165</v>
      </c>
      <c r="AU547" s="238" t="s">
        <v>153</v>
      </c>
      <c r="AV547" s="13" t="s">
        <v>81</v>
      </c>
      <c r="AW547" s="13" t="s">
        <v>33</v>
      </c>
      <c r="AX547" s="13" t="s">
        <v>72</v>
      </c>
      <c r="AY547" s="238" t="s">
        <v>152</v>
      </c>
    </row>
    <row r="548" s="14" customFormat="1">
      <c r="A548" s="14"/>
      <c r="B548" s="239"/>
      <c r="C548" s="240"/>
      <c r="D548" s="229" t="s">
        <v>165</v>
      </c>
      <c r="E548" s="241" t="s">
        <v>19</v>
      </c>
      <c r="F548" s="242" t="s">
        <v>167</v>
      </c>
      <c r="G548" s="240"/>
      <c r="H548" s="243">
        <v>24.5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9" t="s">
        <v>165</v>
      </c>
      <c r="AU548" s="249" t="s">
        <v>153</v>
      </c>
      <c r="AV548" s="14" t="s">
        <v>153</v>
      </c>
      <c r="AW548" s="14" t="s">
        <v>33</v>
      </c>
      <c r="AX548" s="14" t="s">
        <v>79</v>
      </c>
      <c r="AY548" s="249" t="s">
        <v>152</v>
      </c>
    </row>
    <row r="549" s="2" customFormat="1" ht="16.5" customHeight="1">
      <c r="A549" s="40"/>
      <c r="B549" s="41"/>
      <c r="C549" s="214" t="s">
        <v>806</v>
      </c>
      <c r="D549" s="214" t="s">
        <v>155</v>
      </c>
      <c r="E549" s="215" t="s">
        <v>807</v>
      </c>
      <c r="F549" s="216" t="s">
        <v>808</v>
      </c>
      <c r="G549" s="217" t="s">
        <v>235</v>
      </c>
      <c r="H549" s="218">
        <v>58.100000000000001</v>
      </c>
      <c r="I549" s="219"/>
      <c r="J549" s="220">
        <f>ROUND(I549*H549,2)</f>
        <v>0</v>
      </c>
      <c r="K549" s="216" t="s">
        <v>163</v>
      </c>
      <c r="L549" s="46"/>
      <c r="M549" s="221" t="s">
        <v>19</v>
      </c>
      <c r="N549" s="222" t="s">
        <v>43</v>
      </c>
      <c r="O549" s="86"/>
      <c r="P549" s="223">
        <f>O549*H549</f>
        <v>0</v>
      </c>
      <c r="Q549" s="223">
        <v>0</v>
      </c>
      <c r="R549" s="223">
        <f>Q549*H549</f>
        <v>0</v>
      </c>
      <c r="S549" s="223">
        <v>0.00191</v>
      </c>
      <c r="T549" s="224">
        <f>S549*H549</f>
        <v>0.110971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25" t="s">
        <v>159</v>
      </c>
      <c r="AT549" s="225" t="s">
        <v>155</v>
      </c>
      <c r="AU549" s="225" t="s">
        <v>153</v>
      </c>
      <c r="AY549" s="19" t="s">
        <v>152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9" t="s">
        <v>79</v>
      </c>
      <c r="BK549" s="226">
        <f>ROUND(I549*H549,2)</f>
        <v>0</v>
      </c>
      <c r="BL549" s="19" t="s">
        <v>159</v>
      </c>
      <c r="BM549" s="225" t="s">
        <v>809</v>
      </c>
    </row>
    <row r="550" s="13" customFormat="1">
      <c r="A550" s="13"/>
      <c r="B550" s="227"/>
      <c r="C550" s="228"/>
      <c r="D550" s="229" t="s">
        <v>165</v>
      </c>
      <c r="E550" s="230" t="s">
        <v>19</v>
      </c>
      <c r="F550" s="231" t="s">
        <v>810</v>
      </c>
      <c r="G550" s="228"/>
      <c r="H550" s="232">
        <v>58.100000000000001</v>
      </c>
      <c r="I550" s="233"/>
      <c r="J550" s="228"/>
      <c r="K550" s="228"/>
      <c r="L550" s="234"/>
      <c r="M550" s="235"/>
      <c r="N550" s="236"/>
      <c r="O550" s="236"/>
      <c r="P550" s="236"/>
      <c r="Q550" s="236"/>
      <c r="R550" s="236"/>
      <c r="S550" s="236"/>
      <c r="T550" s="23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8" t="s">
        <v>165</v>
      </c>
      <c r="AU550" s="238" t="s">
        <v>153</v>
      </c>
      <c r="AV550" s="13" t="s">
        <v>81</v>
      </c>
      <c r="AW550" s="13" t="s">
        <v>33</v>
      </c>
      <c r="AX550" s="13" t="s">
        <v>72</v>
      </c>
      <c r="AY550" s="238" t="s">
        <v>152</v>
      </c>
    </row>
    <row r="551" s="14" customFormat="1">
      <c r="A551" s="14"/>
      <c r="B551" s="239"/>
      <c r="C551" s="240"/>
      <c r="D551" s="229" t="s">
        <v>165</v>
      </c>
      <c r="E551" s="241" t="s">
        <v>19</v>
      </c>
      <c r="F551" s="242" t="s">
        <v>167</v>
      </c>
      <c r="G551" s="240"/>
      <c r="H551" s="243">
        <v>58.100000000000001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9" t="s">
        <v>165</v>
      </c>
      <c r="AU551" s="249" t="s">
        <v>153</v>
      </c>
      <c r="AV551" s="14" t="s">
        <v>153</v>
      </c>
      <c r="AW551" s="14" t="s">
        <v>33</v>
      </c>
      <c r="AX551" s="14" t="s">
        <v>79</v>
      </c>
      <c r="AY551" s="249" t="s">
        <v>152</v>
      </c>
    </row>
    <row r="552" s="2" customFormat="1">
      <c r="A552" s="40"/>
      <c r="B552" s="41"/>
      <c r="C552" s="214" t="s">
        <v>811</v>
      </c>
      <c r="D552" s="214" t="s">
        <v>155</v>
      </c>
      <c r="E552" s="215" t="s">
        <v>812</v>
      </c>
      <c r="F552" s="216" t="s">
        <v>813</v>
      </c>
      <c r="G552" s="217" t="s">
        <v>235</v>
      </c>
      <c r="H552" s="218">
        <v>294.60000000000002</v>
      </c>
      <c r="I552" s="219"/>
      <c r="J552" s="220">
        <f>ROUND(I552*H552,2)</f>
        <v>0</v>
      </c>
      <c r="K552" s="216" t="s">
        <v>163</v>
      </c>
      <c r="L552" s="46"/>
      <c r="M552" s="221" t="s">
        <v>19</v>
      </c>
      <c r="N552" s="222" t="s">
        <v>43</v>
      </c>
      <c r="O552" s="86"/>
      <c r="P552" s="223">
        <f>O552*H552</f>
        <v>0</v>
      </c>
      <c r="Q552" s="223">
        <v>0</v>
      </c>
      <c r="R552" s="223">
        <f>Q552*H552</f>
        <v>0</v>
      </c>
      <c r="S552" s="223">
        <v>0.0060000000000000001</v>
      </c>
      <c r="T552" s="224">
        <f>S552*H552</f>
        <v>1.7676000000000003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25" t="s">
        <v>159</v>
      </c>
      <c r="AT552" s="225" t="s">
        <v>155</v>
      </c>
      <c r="AU552" s="225" t="s">
        <v>153</v>
      </c>
      <c r="AY552" s="19" t="s">
        <v>152</v>
      </c>
      <c r="BE552" s="226">
        <f>IF(N552="základní",J552,0)</f>
        <v>0</v>
      </c>
      <c r="BF552" s="226">
        <f>IF(N552="snížená",J552,0)</f>
        <v>0</v>
      </c>
      <c r="BG552" s="226">
        <f>IF(N552="zákl. přenesená",J552,0)</f>
        <v>0</v>
      </c>
      <c r="BH552" s="226">
        <f>IF(N552="sníž. přenesená",J552,0)</f>
        <v>0</v>
      </c>
      <c r="BI552" s="226">
        <f>IF(N552="nulová",J552,0)</f>
        <v>0</v>
      </c>
      <c r="BJ552" s="19" t="s">
        <v>79</v>
      </c>
      <c r="BK552" s="226">
        <f>ROUND(I552*H552,2)</f>
        <v>0</v>
      </c>
      <c r="BL552" s="19" t="s">
        <v>159</v>
      </c>
      <c r="BM552" s="225" t="s">
        <v>814</v>
      </c>
    </row>
    <row r="553" s="15" customFormat="1">
      <c r="A553" s="15"/>
      <c r="B553" s="250"/>
      <c r="C553" s="251"/>
      <c r="D553" s="229" t="s">
        <v>165</v>
      </c>
      <c r="E553" s="252" t="s">
        <v>19</v>
      </c>
      <c r="F553" s="253" t="s">
        <v>815</v>
      </c>
      <c r="G553" s="251"/>
      <c r="H553" s="252" t="s">
        <v>19</v>
      </c>
      <c r="I553" s="254"/>
      <c r="J553" s="251"/>
      <c r="K553" s="251"/>
      <c r="L553" s="255"/>
      <c r="M553" s="256"/>
      <c r="N553" s="257"/>
      <c r="O553" s="257"/>
      <c r="P553" s="257"/>
      <c r="Q553" s="257"/>
      <c r="R553" s="257"/>
      <c r="S553" s="257"/>
      <c r="T553" s="258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9" t="s">
        <v>165</v>
      </c>
      <c r="AU553" s="259" t="s">
        <v>153</v>
      </c>
      <c r="AV553" s="15" t="s">
        <v>79</v>
      </c>
      <c r="AW553" s="15" t="s">
        <v>33</v>
      </c>
      <c r="AX553" s="15" t="s">
        <v>72</v>
      </c>
      <c r="AY553" s="259" t="s">
        <v>152</v>
      </c>
    </row>
    <row r="554" s="13" customFormat="1">
      <c r="A554" s="13"/>
      <c r="B554" s="227"/>
      <c r="C554" s="228"/>
      <c r="D554" s="229" t="s">
        <v>165</v>
      </c>
      <c r="E554" s="230" t="s">
        <v>19</v>
      </c>
      <c r="F554" s="231" t="s">
        <v>816</v>
      </c>
      <c r="G554" s="228"/>
      <c r="H554" s="232">
        <v>235.19999999999999</v>
      </c>
      <c r="I554" s="233"/>
      <c r="J554" s="228"/>
      <c r="K554" s="228"/>
      <c r="L554" s="234"/>
      <c r="M554" s="235"/>
      <c r="N554" s="236"/>
      <c r="O554" s="236"/>
      <c r="P554" s="236"/>
      <c r="Q554" s="236"/>
      <c r="R554" s="236"/>
      <c r="S554" s="236"/>
      <c r="T554" s="23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8" t="s">
        <v>165</v>
      </c>
      <c r="AU554" s="238" t="s">
        <v>153</v>
      </c>
      <c r="AV554" s="13" t="s">
        <v>81</v>
      </c>
      <c r="AW554" s="13" t="s">
        <v>33</v>
      </c>
      <c r="AX554" s="13" t="s">
        <v>72</v>
      </c>
      <c r="AY554" s="238" t="s">
        <v>152</v>
      </c>
    </row>
    <row r="555" s="13" customFormat="1">
      <c r="A555" s="13"/>
      <c r="B555" s="227"/>
      <c r="C555" s="228"/>
      <c r="D555" s="229" t="s">
        <v>165</v>
      </c>
      <c r="E555" s="230" t="s">
        <v>19</v>
      </c>
      <c r="F555" s="231" t="s">
        <v>817</v>
      </c>
      <c r="G555" s="228"/>
      <c r="H555" s="232">
        <v>59.399999999999999</v>
      </c>
      <c r="I555" s="233"/>
      <c r="J555" s="228"/>
      <c r="K555" s="228"/>
      <c r="L555" s="234"/>
      <c r="M555" s="235"/>
      <c r="N555" s="236"/>
      <c r="O555" s="236"/>
      <c r="P555" s="236"/>
      <c r="Q555" s="236"/>
      <c r="R555" s="236"/>
      <c r="S555" s="236"/>
      <c r="T555" s="23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8" t="s">
        <v>165</v>
      </c>
      <c r="AU555" s="238" t="s">
        <v>153</v>
      </c>
      <c r="AV555" s="13" t="s">
        <v>81</v>
      </c>
      <c r="AW555" s="13" t="s">
        <v>33</v>
      </c>
      <c r="AX555" s="13" t="s">
        <v>72</v>
      </c>
      <c r="AY555" s="238" t="s">
        <v>152</v>
      </c>
    </row>
    <row r="556" s="14" customFormat="1">
      <c r="A556" s="14"/>
      <c r="B556" s="239"/>
      <c r="C556" s="240"/>
      <c r="D556" s="229" t="s">
        <v>165</v>
      </c>
      <c r="E556" s="241" t="s">
        <v>19</v>
      </c>
      <c r="F556" s="242" t="s">
        <v>167</v>
      </c>
      <c r="G556" s="240"/>
      <c r="H556" s="243">
        <v>294.60000000000002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9" t="s">
        <v>165</v>
      </c>
      <c r="AU556" s="249" t="s">
        <v>153</v>
      </c>
      <c r="AV556" s="14" t="s">
        <v>153</v>
      </c>
      <c r="AW556" s="14" t="s">
        <v>33</v>
      </c>
      <c r="AX556" s="14" t="s">
        <v>79</v>
      </c>
      <c r="AY556" s="249" t="s">
        <v>152</v>
      </c>
    </row>
    <row r="557" s="2" customFormat="1" ht="16.5" customHeight="1">
      <c r="A557" s="40"/>
      <c r="B557" s="41"/>
      <c r="C557" s="214" t="s">
        <v>818</v>
      </c>
      <c r="D557" s="214" t="s">
        <v>155</v>
      </c>
      <c r="E557" s="215" t="s">
        <v>819</v>
      </c>
      <c r="F557" s="216" t="s">
        <v>820</v>
      </c>
      <c r="G557" s="217" t="s">
        <v>176</v>
      </c>
      <c r="H557" s="218">
        <v>92.394999999999996</v>
      </c>
      <c r="I557" s="219"/>
      <c r="J557" s="220">
        <f>ROUND(I557*H557,2)</f>
        <v>0</v>
      </c>
      <c r="K557" s="216" t="s">
        <v>163</v>
      </c>
      <c r="L557" s="46"/>
      <c r="M557" s="221" t="s">
        <v>19</v>
      </c>
      <c r="N557" s="222" t="s">
        <v>43</v>
      </c>
      <c r="O557" s="86"/>
      <c r="P557" s="223">
        <f>O557*H557</f>
        <v>0</v>
      </c>
      <c r="Q557" s="223">
        <v>0</v>
      </c>
      <c r="R557" s="223">
        <f>Q557*H557</f>
        <v>0</v>
      </c>
      <c r="S557" s="223">
        <v>0.014</v>
      </c>
      <c r="T557" s="224">
        <f>S557*H557</f>
        <v>1.2935300000000001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25" t="s">
        <v>159</v>
      </c>
      <c r="AT557" s="225" t="s">
        <v>155</v>
      </c>
      <c r="AU557" s="225" t="s">
        <v>153</v>
      </c>
      <c r="AY557" s="19" t="s">
        <v>152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9" t="s">
        <v>79</v>
      </c>
      <c r="BK557" s="226">
        <f>ROUND(I557*H557,2)</f>
        <v>0</v>
      </c>
      <c r="BL557" s="19" t="s">
        <v>159</v>
      </c>
      <c r="BM557" s="225" t="s">
        <v>821</v>
      </c>
    </row>
    <row r="558" s="13" customFormat="1">
      <c r="A558" s="13"/>
      <c r="B558" s="227"/>
      <c r="C558" s="228"/>
      <c r="D558" s="229" t="s">
        <v>165</v>
      </c>
      <c r="E558" s="230" t="s">
        <v>19</v>
      </c>
      <c r="F558" s="231" t="s">
        <v>822</v>
      </c>
      <c r="G558" s="228"/>
      <c r="H558" s="232">
        <v>85.900000000000006</v>
      </c>
      <c r="I558" s="233"/>
      <c r="J558" s="228"/>
      <c r="K558" s="228"/>
      <c r="L558" s="234"/>
      <c r="M558" s="235"/>
      <c r="N558" s="236"/>
      <c r="O558" s="236"/>
      <c r="P558" s="236"/>
      <c r="Q558" s="236"/>
      <c r="R558" s="236"/>
      <c r="S558" s="236"/>
      <c r="T558" s="23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8" t="s">
        <v>165</v>
      </c>
      <c r="AU558" s="238" t="s">
        <v>153</v>
      </c>
      <c r="AV558" s="13" t="s">
        <v>81</v>
      </c>
      <c r="AW558" s="13" t="s">
        <v>33</v>
      </c>
      <c r="AX558" s="13" t="s">
        <v>72</v>
      </c>
      <c r="AY558" s="238" t="s">
        <v>152</v>
      </c>
    </row>
    <row r="559" s="13" customFormat="1">
      <c r="A559" s="13"/>
      <c r="B559" s="227"/>
      <c r="C559" s="228"/>
      <c r="D559" s="229" t="s">
        <v>165</v>
      </c>
      <c r="E559" s="230" t="s">
        <v>19</v>
      </c>
      <c r="F559" s="231" t="s">
        <v>823</v>
      </c>
      <c r="G559" s="228"/>
      <c r="H559" s="232">
        <v>-14.220000000000001</v>
      </c>
      <c r="I559" s="233"/>
      <c r="J559" s="228"/>
      <c r="K559" s="228"/>
      <c r="L559" s="234"/>
      <c r="M559" s="235"/>
      <c r="N559" s="236"/>
      <c r="O559" s="236"/>
      <c r="P559" s="236"/>
      <c r="Q559" s="236"/>
      <c r="R559" s="236"/>
      <c r="S559" s="236"/>
      <c r="T559" s="2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8" t="s">
        <v>165</v>
      </c>
      <c r="AU559" s="238" t="s">
        <v>153</v>
      </c>
      <c r="AV559" s="13" t="s">
        <v>81</v>
      </c>
      <c r="AW559" s="13" t="s">
        <v>33</v>
      </c>
      <c r="AX559" s="13" t="s">
        <v>72</v>
      </c>
      <c r="AY559" s="238" t="s">
        <v>152</v>
      </c>
    </row>
    <row r="560" s="14" customFormat="1">
      <c r="A560" s="14"/>
      <c r="B560" s="239"/>
      <c r="C560" s="240"/>
      <c r="D560" s="229" t="s">
        <v>165</v>
      </c>
      <c r="E560" s="241" t="s">
        <v>19</v>
      </c>
      <c r="F560" s="242" t="s">
        <v>167</v>
      </c>
      <c r="G560" s="240"/>
      <c r="H560" s="243">
        <v>71.680000000000007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9" t="s">
        <v>165</v>
      </c>
      <c r="AU560" s="249" t="s">
        <v>153</v>
      </c>
      <c r="AV560" s="14" t="s">
        <v>153</v>
      </c>
      <c r="AW560" s="14" t="s">
        <v>33</v>
      </c>
      <c r="AX560" s="14" t="s">
        <v>72</v>
      </c>
      <c r="AY560" s="249" t="s">
        <v>152</v>
      </c>
    </row>
    <row r="561" s="13" customFormat="1">
      <c r="A561" s="13"/>
      <c r="B561" s="227"/>
      <c r="C561" s="228"/>
      <c r="D561" s="229" t="s">
        <v>165</v>
      </c>
      <c r="E561" s="230" t="s">
        <v>19</v>
      </c>
      <c r="F561" s="231" t="s">
        <v>824</v>
      </c>
      <c r="G561" s="228"/>
      <c r="H561" s="232">
        <v>16.785</v>
      </c>
      <c r="I561" s="233"/>
      <c r="J561" s="228"/>
      <c r="K561" s="228"/>
      <c r="L561" s="234"/>
      <c r="M561" s="235"/>
      <c r="N561" s="236"/>
      <c r="O561" s="236"/>
      <c r="P561" s="236"/>
      <c r="Q561" s="236"/>
      <c r="R561" s="236"/>
      <c r="S561" s="236"/>
      <c r="T561" s="23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8" t="s">
        <v>165</v>
      </c>
      <c r="AU561" s="238" t="s">
        <v>153</v>
      </c>
      <c r="AV561" s="13" t="s">
        <v>81</v>
      </c>
      <c r="AW561" s="13" t="s">
        <v>33</v>
      </c>
      <c r="AX561" s="13" t="s">
        <v>72</v>
      </c>
      <c r="AY561" s="238" t="s">
        <v>152</v>
      </c>
    </row>
    <row r="562" s="13" customFormat="1">
      <c r="A562" s="13"/>
      <c r="B562" s="227"/>
      <c r="C562" s="228"/>
      <c r="D562" s="229" t="s">
        <v>165</v>
      </c>
      <c r="E562" s="230" t="s">
        <v>19</v>
      </c>
      <c r="F562" s="231" t="s">
        <v>825</v>
      </c>
      <c r="G562" s="228"/>
      <c r="H562" s="232">
        <v>3.9300000000000002</v>
      </c>
      <c r="I562" s="233"/>
      <c r="J562" s="228"/>
      <c r="K562" s="228"/>
      <c r="L562" s="234"/>
      <c r="M562" s="235"/>
      <c r="N562" s="236"/>
      <c r="O562" s="236"/>
      <c r="P562" s="236"/>
      <c r="Q562" s="236"/>
      <c r="R562" s="236"/>
      <c r="S562" s="236"/>
      <c r="T562" s="23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8" t="s">
        <v>165</v>
      </c>
      <c r="AU562" s="238" t="s">
        <v>153</v>
      </c>
      <c r="AV562" s="13" t="s">
        <v>81</v>
      </c>
      <c r="AW562" s="13" t="s">
        <v>33</v>
      </c>
      <c r="AX562" s="13" t="s">
        <v>72</v>
      </c>
      <c r="AY562" s="238" t="s">
        <v>152</v>
      </c>
    </row>
    <row r="563" s="14" customFormat="1">
      <c r="A563" s="14"/>
      <c r="B563" s="239"/>
      <c r="C563" s="240"/>
      <c r="D563" s="229" t="s">
        <v>165</v>
      </c>
      <c r="E563" s="241" t="s">
        <v>19</v>
      </c>
      <c r="F563" s="242" t="s">
        <v>167</v>
      </c>
      <c r="G563" s="240"/>
      <c r="H563" s="243">
        <v>20.715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9" t="s">
        <v>165</v>
      </c>
      <c r="AU563" s="249" t="s">
        <v>153</v>
      </c>
      <c r="AV563" s="14" t="s">
        <v>153</v>
      </c>
      <c r="AW563" s="14" t="s">
        <v>33</v>
      </c>
      <c r="AX563" s="14" t="s">
        <v>72</v>
      </c>
      <c r="AY563" s="249" t="s">
        <v>152</v>
      </c>
    </row>
    <row r="564" s="16" customFormat="1">
      <c r="A564" s="16"/>
      <c r="B564" s="260"/>
      <c r="C564" s="261"/>
      <c r="D564" s="229" t="s">
        <v>165</v>
      </c>
      <c r="E564" s="262" t="s">
        <v>19</v>
      </c>
      <c r="F564" s="263" t="s">
        <v>189</v>
      </c>
      <c r="G564" s="261"/>
      <c r="H564" s="264">
        <v>92.394999999999996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270" t="s">
        <v>165</v>
      </c>
      <c r="AU564" s="270" t="s">
        <v>153</v>
      </c>
      <c r="AV564" s="16" t="s">
        <v>159</v>
      </c>
      <c r="AW564" s="16" t="s">
        <v>33</v>
      </c>
      <c r="AX564" s="16" t="s">
        <v>79</v>
      </c>
      <c r="AY564" s="270" t="s">
        <v>152</v>
      </c>
    </row>
    <row r="565" s="2" customFormat="1" ht="16.5" customHeight="1">
      <c r="A565" s="40"/>
      <c r="B565" s="41"/>
      <c r="C565" s="214" t="s">
        <v>826</v>
      </c>
      <c r="D565" s="214" t="s">
        <v>155</v>
      </c>
      <c r="E565" s="215" t="s">
        <v>827</v>
      </c>
      <c r="F565" s="216" t="s">
        <v>828</v>
      </c>
      <c r="G565" s="217" t="s">
        <v>176</v>
      </c>
      <c r="H565" s="218">
        <v>92.394999999999996</v>
      </c>
      <c r="I565" s="219"/>
      <c r="J565" s="220">
        <f>ROUND(I565*H565,2)</f>
        <v>0</v>
      </c>
      <c r="K565" s="216" t="s">
        <v>163</v>
      </c>
      <c r="L565" s="46"/>
      <c r="M565" s="221" t="s">
        <v>19</v>
      </c>
      <c r="N565" s="222" t="s">
        <v>43</v>
      </c>
      <c r="O565" s="86"/>
      <c r="P565" s="223">
        <f>O565*H565</f>
        <v>0</v>
      </c>
      <c r="Q565" s="223">
        <v>0</v>
      </c>
      <c r="R565" s="223">
        <f>Q565*H565</f>
        <v>0</v>
      </c>
      <c r="S565" s="223">
        <v>0.01098</v>
      </c>
      <c r="T565" s="224">
        <f>S565*H565</f>
        <v>1.0144971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5" t="s">
        <v>159</v>
      </c>
      <c r="AT565" s="225" t="s">
        <v>155</v>
      </c>
      <c r="AU565" s="225" t="s">
        <v>153</v>
      </c>
      <c r="AY565" s="19" t="s">
        <v>152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9" t="s">
        <v>79</v>
      </c>
      <c r="BK565" s="226">
        <f>ROUND(I565*H565,2)</f>
        <v>0</v>
      </c>
      <c r="BL565" s="19" t="s">
        <v>159</v>
      </c>
      <c r="BM565" s="225" t="s">
        <v>829</v>
      </c>
    </row>
    <row r="566" s="13" customFormat="1">
      <c r="A566" s="13"/>
      <c r="B566" s="227"/>
      <c r="C566" s="228"/>
      <c r="D566" s="229" t="s">
        <v>165</v>
      </c>
      <c r="E566" s="230" t="s">
        <v>19</v>
      </c>
      <c r="F566" s="231" t="s">
        <v>822</v>
      </c>
      <c r="G566" s="228"/>
      <c r="H566" s="232">
        <v>85.900000000000006</v>
      </c>
      <c r="I566" s="233"/>
      <c r="J566" s="228"/>
      <c r="K566" s="228"/>
      <c r="L566" s="234"/>
      <c r="M566" s="235"/>
      <c r="N566" s="236"/>
      <c r="O566" s="236"/>
      <c r="P566" s="236"/>
      <c r="Q566" s="236"/>
      <c r="R566" s="236"/>
      <c r="S566" s="236"/>
      <c r="T566" s="23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8" t="s">
        <v>165</v>
      </c>
      <c r="AU566" s="238" t="s">
        <v>153</v>
      </c>
      <c r="AV566" s="13" t="s">
        <v>81</v>
      </c>
      <c r="AW566" s="13" t="s">
        <v>33</v>
      </c>
      <c r="AX566" s="13" t="s">
        <v>72</v>
      </c>
      <c r="AY566" s="238" t="s">
        <v>152</v>
      </c>
    </row>
    <row r="567" s="13" customFormat="1">
      <c r="A567" s="13"/>
      <c r="B567" s="227"/>
      <c r="C567" s="228"/>
      <c r="D567" s="229" t="s">
        <v>165</v>
      </c>
      <c r="E567" s="230" t="s">
        <v>19</v>
      </c>
      <c r="F567" s="231" t="s">
        <v>830</v>
      </c>
      <c r="G567" s="228"/>
      <c r="H567" s="232">
        <v>-25.199999999999999</v>
      </c>
      <c r="I567" s="233"/>
      <c r="J567" s="228"/>
      <c r="K567" s="228"/>
      <c r="L567" s="234"/>
      <c r="M567" s="235"/>
      <c r="N567" s="236"/>
      <c r="O567" s="236"/>
      <c r="P567" s="236"/>
      <c r="Q567" s="236"/>
      <c r="R567" s="236"/>
      <c r="S567" s="236"/>
      <c r="T567" s="23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8" t="s">
        <v>165</v>
      </c>
      <c r="AU567" s="238" t="s">
        <v>153</v>
      </c>
      <c r="AV567" s="13" t="s">
        <v>81</v>
      </c>
      <c r="AW567" s="13" t="s">
        <v>33</v>
      </c>
      <c r="AX567" s="13" t="s">
        <v>72</v>
      </c>
      <c r="AY567" s="238" t="s">
        <v>152</v>
      </c>
    </row>
    <row r="568" s="13" customFormat="1">
      <c r="A568" s="13"/>
      <c r="B568" s="227"/>
      <c r="C568" s="228"/>
      <c r="D568" s="229" t="s">
        <v>165</v>
      </c>
      <c r="E568" s="230" t="s">
        <v>19</v>
      </c>
      <c r="F568" s="231" t="s">
        <v>824</v>
      </c>
      <c r="G568" s="228"/>
      <c r="H568" s="232">
        <v>16.785</v>
      </c>
      <c r="I568" s="233"/>
      <c r="J568" s="228"/>
      <c r="K568" s="228"/>
      <c r="L568" s="234"/>
      <c r="M568" s="235"/>
      <c r="N568" s="236"/>
      <c r="O568" s="236"/>
      <c r="P568" s="236"/>
      <c r="Q568" s="236"/>
      <c r="R568" s="236"/>
      <c r="S568" s="236"/>
      <c r="T568" s="23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8" t="s">
        <v>165</v>
      </c>
      <c r="AU568" s="238" t="s">
        <v>153</v>
      </c>
      <c r="AV568" s="13" t="s">
        <v>81</v>
      </c>
      <c r="AW568" s="13" t="s">
        <v>33</v>
      </c>
      <c r="AX568" s="13" t="s">
        <v>72</v>
      </c>
      <c r="AY568" s="238" t="s">
        <v>152</v>
      </c>
    </row>
    <row r="569" s="13" customFormat="1">
      <c r="A569" s="13"/>
      <c r="B569" s="227"/>
      <c r="C569" s="228"/>
      <c r="D569" s="229" t="s">
        <v>165</v>
      </c>
      <c r="E569" s="230" t="s">
        <v>19</v>
      </c>
      <c r="F569" s="231" t="s">
        <v>825</v>
      </c>
      <c r="G569" s="228"/>
      <c r="H569" s="232">
        <v>3.9300000000000002</v>
      </c>
      <c r="I569" s="233"/>
      <c r="J569" s="228"/>
      <c r="K569" s="228"/>
      <c r="L569" s="234"/>
      <c r="M569" s="235"/>
      <c r="N569" s="236"/>
      <c r="O569" s="236"/>
      <c r="P569" s="236"/>
      <c r="Q569" s="236"/>
      <c r="R569" s="236"/>
      <c r="S569" s="236"/>
      <c r="T569" s="237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8" t="s">
        <v>165</v>
      </c>
      <c r="AU569" s="238" t="s">
        <v>153</v>
      </c>
      <c r="AV569" s="13" t="s">
        <v>81</v>
      </c>
      <c r="AW569" s="13" t="s">
        <v>33</v>
      </c>
      <c r="AX569" s="13" t="s">
        <v>72</v>
      </c>
      <c r="AY569" s="238" t="s">
        <v>152</v>
      </c>
    </row>
    <row r="570" s="14" customFormat="1">
      <c r="A570" s="14"/>
      <c r="B570" s="239"/>
      <c r="C570" s="240"/>
      <c r="D570" s="229" t="s">
        <v>165</v>
      </c>
      <c r="E570" s="241" t="s">
        <v>19</v>
      </c>
      <c r="F570" s="242" t="s">
        <v>167</v>
      </c>
      <c r="G570" s="240"/>
      <c r="H570" s="243">
        <v>81.415000000000006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9" t="s">
        <v>165</v>
      </c>
      <c r="AU570" s="249" t="s">
        <v>153</v>
      </c>
      <c r="AV570" s="14" t="s">
        <v>153</v>
      </c>
      <c r="AW570" s="14" t="s">
        <v>33</v>
      </c>
      <c r="AX570" s="14" t="s">
        <v>72</v>
      </c>
      <c r="AY570" s="249" t="s">
        <v>152</v>
      </c>
    </row>
    <row r="571" s="15" customFormat="1">
      <c r="A571" s="15"/>
      <c r="B571" s="250"/>
      <c r="C571" s="251"/>
      <c r="D571" s="229" t="s">
        <v>165</v>
      </c>
      <c r="E571" s="252" t="s">
        <v>19</v>
      </c>
      <c r="F571" s="253" t="s">
        <v>831</v>
      </c>
      <c r="G571" s="251"/>
      <c r="H571" s="252" t="s">
        <v>19</v>
      </c>
      <c r="I571" s="254"/>
      <c r="J571" s="251"/>
      <c r="K571" s="251"/>
      <c r="L571" s="255"/>
      <c r="M571" s="256"/>
      <c r="N571" s="257"/>
      <c r="O571" s="257"/>
      <c r="P571" s="257"/>
      <c r="Q571" s="257"/>
      <c r="R571" s="257"/>
      <c r="S571" s="257"/>
      <c r="T571" s="258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9" t="s">
        <v>165</v>
      </c>
      <c r="AU571" s="259" t="s">
        <v>153</v>
      </c>
      <c r="AV571" s="15" t="s">
        <v>79</v>
      </c>
      <c r="AW571" s="15" t="s">
        <v>33</v>
      </c>
      <c r="AX571" s="15" t="s">
        <v>72</v>
      </c>
      <c r="AY571" s="259" t="s">
        <v>152</v>
      </c>
    </row>
    <row r="572" s="13" customFormat="1">
      <c r="A572" s="13"/>
      <c r="B572" s="227"/>
      <c r="C572" s="228"/>
      <c r="D572" s="229" t="s">
        <v>165</v>
      </c>
      <c r="E572" s="230" t="s">
        <v>19</v>
      </c>
      <c r="F572" s="231" t="s">
        <v>832</v>
      </c>
      <c r="G572" s="228"/>
      <c r="H572" s="232">
        <v>10.98</v>
      </c>
      <c r="I572" s="233"/>
      <c r="J572" s="228"/>
      <c r="K572" s="228"/>
      <c r="L572" s="234"/>
      <c r="M572" s="235"/>
      <c r="N572" s="236"/>
      <c r="O572" s="236"/>
      <c r="P572" s="236"/>
      <c r="Q572" s="236"/>
      <c r="R572" s="236"/>
      <c r="S572" s="236"/>
      <c r="T572" s="237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8" t="s">
        <v>165</v>
      </c>
      <c r="AU572" s="238" t="s">
        <v>153</v>
      </c>
      <c r="AV572" s="13" t="s">
        <v>81</v>
      </c>
      <c r="AW572" s="13" t="s">
        <v>33</v>
      </c>
      <c r="AX572" s="13" t="s">
        <v>72</v>
      </c>
      <c r="AY572" s="238" t="s">
        <v>152</v>
      </c>
    </row>
    <row r="573" s="14" customFormat="1">
      <c r="A573" s="14"/>
      <c r="B573" s="239"/>
      <c r="C573" s="240"/>
      <c r="D573" s="229" t="s">
        <v>165</v>
      </c>
      <c r="E573" s="241" t="s">
        <v>19</v>
      </c>
      <c r="F573" s="242" t="s">
        <v>167</v>
      </c>
      <c r="G573" s="240"/>
      <c r="H573" s="243">
        <v>10.98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9" t="s">
        <v>165</v>
      </c>
      <c r="AU573" s="249" t="s">
        <v>153</v>
      </c>
      <c r="AV573" s="14" t="s">
        <v>153</v>
      </c>
      <c r="AW573" s="14" t="s">
        <v>33</v>
      </c>
      <c r="AX573" s="14" t="s">
        <v>72</v>
      </c>
      <c r="AY573" s="249" t="s">
        <v>152</v>
      </c>
    </row>
    <row r="574" s="16" customFormat="1">
      <c r="A574" s="16"/>
      <c r="B574" s="260"/>
      <c r="C574" s="261"/>
      <c r="D574" s="229" t="s">
        <v>165</v>
      </c>
      <c r="E574" s="262" t="s">
        <v>19</v>
      </c>
      <c r="F574" s="263" t="s">
        <v>189</v>
      </c>
      <c r="G574" s="261"/>
      <c r="H574" s="264">
        <v>92.394999999999996</v>
      </c>
      <c r="I574" s="265"/>
      <c r="J574" s="261"/>
      <c r="K574" s="261"/>
      <c r="L574" s="266"/>
      <c r="M574" s="267"/>
      <c r="N574" s="268"/>
      <c r="O574" s="268"/>
      <c r="P574" s="268"/>
      <c r="Q574" s="268"/>
      <c r="R574" s="268"/>
      <c r="S574" s="268"/>
      <c r="T574" s="269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T574" s="270" t="s">
        <v>165</v>
      </c>
      <c r="AU574" s="270" t="s">
        <v>153</v>
      </c>
      <c r="AV574" s="16" t="s">
        <v>159</v>
      </c>
      <c r="AW574" s="16" t="s">
        <v>33</v>
      </c>
      <c r="AX574" s="16" t="s">
        <v>79</v>
      </c>
      <c r="AY574" s="270" t="s">
        <v>152</v>
      </c>
    </row>
    <row r="575" s="2" customFormat="1" ht="16.5" customHeight="1">
      <c r="A575" s="40"/>
      <c r="B575" s="41"/>
      <c r="C575" s="214" t="s">
        <v>833</v>
      </c>
      <c r="D575" s="214" t="s">
        <v>155</v>
      </c>
      <c r="E575" s="215" t="s">
        <v>834</v>
      </c>
      <c r="F575" s="216" t="s">
        <v>835</v>
      </c>
      <c r="G575" s="217" t="s">
        <v>176</v>
      </c>
      <c r="H575" s="218">
        <v>10.98</v>
      </c>
      <c r="I575" s="219"/>
      <c r="J575" s="220">
        <f>ROUND(I575*H575,2)</f>
        <v>0</v>
      </c>
      <c r="K575" s="216" t="s">
        <v>163</v>
      </c>
      <c r="L575" s="46"/>
      <c r="M575" s="221" t="s">
        <v>19</v>
      </c>
      <c r="N575" s="222" t="s">
        <v>43</v>
      </c>
      <c r="O575" s="86"/>
      <c r="P575" s="223">
        <f>O575*H575</f>
        <v>0</v>
      </c>
      <c r="Q575" s="223">
        <v>0</v>
      </c>
      <c r="R575" s="223">
        <f>Q575*H575</f>
        <v>0</v>
      </c>
      <c r="S575" s="223">
        <v>0.0080000000000000002</v>
      </c>
      <c r="T575" s="224">
        <f>S575*H575</f>
        <v>0.087840000000000001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5" t="s">
        <v>159</v>
      </c>
      <c r="AT575" s="225" t="s">
        <v>155</v>
      </c>
      <c r="AU575" s="225" t="s">
        <v>153</v>
      </c>
      <c r="AY575" s="19" t="s">
        <v>152</v>
      </c>
      <c r="BE575" s="226">
        <f>IF(N575="základní",J575,0)</f>
        <v>0</v>
      </c>
      <c r="BF575" s="226">
        <f>IF(N575="snížená",J575,0)</f>
        <v>0</v>
      </c>
      <c r="BG575" s="226">
        <f>IF(N575="zákl. přenesená",J575,0)</f>
        <v>0</v>
      </c>
      <c r="BH575" s="226">
        <f>IF(N575="sníž. přenesená",J575,0)</f>
        <v>0</v>
      </c>
      <c r="BI575" s="226">
        <f>IF(N575="nulová",J575,0)</f>
        <v>0</v>
      </c>
      <c r="BJ575" s="19" t="s">
        <v>79</v>
      </c>
      <c r="BK575" s="226">
        <f>ROUND(I575*H575,2)</f>
        <v>0</v>
      </c>
      <c r="BL575" s="19" t="s">
        <v>159</v>
      </c>
      <c r="BM575" s="225" t="s">
        <v>836</v>
      </c>
    </row>
    <row r="576" s="15" customFormat="1">
      <c r="A576" s="15"/>
      <c r="B576" s="250"/>
      <c r="C576" s="251"/>
      <c r="D576" s="229" t="s">
        <v>165</v>
      </c>
      <c r="E576" s="252" t="s">
        <v>19</v>
      </c>
      <c r="F576" s="253" t="s">
        <v>831</v>
      </c>
      <c r="G576" s="251"/>
      <c r="H576" s="252" t="s">
        <v>19</v>
      </c>
      <c r="I576" s="254"/>
      <c r="J576" s="251"/>
      <c r="K576" s="251"/>
      <c r="L576" s="255"/>
      <c r="M576" s="256"/>
      <c r="N576" s="257"/>
      <c r="O576" s="257"/>
      <c r="P576" s="257"/>
      <c r="Q576" s="257"/>
      <c r="R576" s="257"/>
      <c r="S576" s="257"/>
      <c r="T576" s="258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9" t="s">
        <v>165</v>
      </c>
      <c r="AU576" s="259" t="s">
        <v>153</v>
      </c>
      <c r="AV576" s="15" t="s">
        <v>79</v>
      </c>
      <c r="AW576" s="15" t="s">
        <v>33</v>
      </c>
      <c r="AX576" s="15" t="s">
        <v>72</v>
      </c>
      <c r="AY576" s="259" t="s">
        <v>152</v>
      </c>
    </row>
    <row r="577" s="13" customFormat="1">
      <c r="A577" s="13"/>
      <c r="B577" s="227"/>
      <c r="C577" s="228"/>
      <c r="D577" s="229" t="s">
        <v>165</v>
      </c>
      <c r="E577" s="230" t="s">
        <v>19</v>
      </c>
      <c r="F577" s="231" t="s">
        <v>832</v>
      </c>
      <c r="G577" s="228"/>
      <c r="H577" s="232">
        <v>10.98</v>
      </c>
      <c r="I577" s="233"/>
      <c r="J577" s="228"/>
      <c r="K577" s="228"/>
      <c r="L577" s="234"/>
      <c r="M577" s="235"/>
      <c r="N577" s="236"/>
      <c r="O577" s="236"/>
      <c r="P577" s="236"/>
      <c r="Q577" s="236"/>
      <c r="R577" s="236"/>
      <c r="S577" s="236"/>
      <c r="T577" s="23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8" t="s">
        <v>165</v>
      </c>
      <c r="AU577" s="238" t="s">
        <v>153</v>
      </c>
      <c r="AV577" s="13" t="s">
        <v>81</v>
      </c>
      <c r="AW577" s="13" t="s">
        <v>33</v>
      </c>
      <c r="AX577" s="13" t="s">
        <v>72</v>
      </c>
      <c r="AY577" s="238" t="s">
        <v>152</v>
      </c>
    </row>
    <row r="578" s="14" customFormat="1">
      <c r="A578" s="14"/>
      <c r="B578" s="239"/>
      <c r="C578" s="240"/>
      <c r="D578" s="229" t="s">
        <v>165</v>
      </c>
      <c r="E578" s="241" t="s">
        <v>19</v>
      </c>
      <c r="F578" s="242" t="s">
        <v>167</v>
      </c>
      <c r="G578" s="240"/>
      <c r="H578" s="243">
        <v>10.98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9" t="s">
        <v>165</v>
      </c>
      <c r="AU578" s="249" t="s">
        <v>153</v>
      </c>
      <c r="AV578" s="14" t="s">
        <v>153</v>
      </c>
      <c r="AW578" s="14" t="s">
        <v>33</v>
      </c>
      <c r="AX578" s="14" t="s">
        <v>79</v>
      </c>
      <c r="AY578" s="249" t="s">
        <v>152</v>
      </c>
    </row>
    <row r="579" s="2" customFormat="1" ht="16.5" customHeight="1">
      <c r="A579" s="40"/>
      <c r="B579" s="41"/>
      <c r="C579" s="214" t="s">
        <v>837</v>
      </c>
      <c r="D579" s="214" t="s">
        <v>155</v>
      </c>
      <c r="E579" s="215" t="s">
        <v>838</v>
      </c>
      <c r="F579" s="216" t="s">
        <v>839</v>
      </c>
      <c r="G579" s="217" t="s">
        <v>176</v>
      </c>
      <c r="H579" s="218">
        <v>13.140000000000001</v>
      </c>
      <c r="I579" s="219"/>
      <c r="J579" s="220">
        <f>ROUND(I579*H579,2)</f>
        <v>0</v>
      </c>
      <c r="K579" s="216" t="s">
        <v>163</v>
      </c>
      <c r="L579" s="46"/>
      <c r="M579" s="221" t="s">
        <v>19</v>
      </c>
      <c r="N579" s="222" t="s">
        <v>43</v>
      </c>
      <c r="O579" s="86"/>
      <c r="P579" s="223">
        <f>O579*H579</f>
        <v>0</v>
      </c>
      <c r="Q579" s="223">
        <v>0</v>
      </c>
      <c r="R579" s="223">
        <f>Q579*H579</f>
        <v>0</v>
      </c>
      <c r="S579" s="223">
        <v>0.01098</v>
      </c>
      <c r="T579" s="224">
        <f>S579*H579</f>
        <v>0.14427720000000002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25" t="s">
        <v>159</v>
      </c>
      <c r="AT579" s="225" t="s">
        <v>155</v>
      </c>
      <c r="AU579" s="225" t="s">
        <v>153</v>
      </c>
      <c r="AY579" s="19" t="s">
        <v>152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9" t="s">
        <v>79</v>
      </c>
      <c r="BK579" s="226">
        <f>ROUND(I579*H579,2)</f>
        <v>0</v>
      </c>
      <c r="BL579" s="19" t="s">
        <v>159</v>
      </c>
      <c r="BM579" s="225" t="s">
        <v>840</v>
      </c>
    </row>
    <row r="580" s="13" customFormat="1">
      <c r="A580" s="13"/>
      <c r="B580" s="227"/>
      <c r="C580" s="228"/>
      <c r="D580" s="229" t="s">
        <v>165</v>
      </c>
      <c r="E580" s="230" t="s">
        <v>19</v>
      </c>
      <c r="F580" s="231" t="s">
        <v>841</v>
      </c>
      <c r="G580" s="228"/>
      <c r="H580" s="232">
        <v>13.140000000000001</v>
      </c>
      <c r="I580" s="233"/>
      <c r="J580" s="228"/>
      <c r="K580" s="228"/>
      <c r="L580" s="234"/>
      <c r="M580" s="235"/>
      <c r="N580" s="236"/>
      <c r="O580" s="236"/>
      <c r="P580" s="236"/>
      <c r="Q580" s="236"/>
      <c r="R580" s="236"/>
      <c r="S580" s="236"/>
      <c r="T580" s="23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8" t="s">
        <v>165</v>
      </c>
      <c r="AU580" s="238" t="s">
        <v>153</v>
      </c>
      <c r="AV580" s="13" t="s">
        <v>81</v>
      </c>
      <c r="AW580" s="13" t="s">
        <v>33</v>
      </c>
      <c r="AX580" s="13" t="s">
        <v>72</v>
      </c>
      <c r="AY580" s="238" t="s">
        <v>152</v>
      </c>
    </row>
    <row r="581" s="14" customFormat="1">
      <c r="A581" s="14"/>
      <c r="B581" s="239"/>
      <c r="C581" s="240"/>
      <c r="D581" s="229" t="s">
        <v>165</v>
      </c>
      <c r="E581" s="241" t="s">
        <v>19</v>
      </c>
      <c r="F581" s="242" t="s">
        <v>167</v>
      </c>
      <c r="G581" s="240"/>
      <c r="H581" s="243">
        <v>13.140000000000001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9" t="s">
        <v>165</v>
      </c>
      <c r="AU581" s="249" t="s">
        <v>153</v>
      </c>
      <c r="AV581" s="14" t="s">
        <v>153</v>
      </c>
      <c r="AW581" s="14" t="s">
        <v>33</v>
      </c>
      <c r="AX581" s="14" t="s">
        <v>79</v>
      </c>
      <c r="AY581" s="249" t="s">
        <v>152</v>
      </c>
    </row>
    <row r="582" s="2" customFormat="1" ht="16.5" customHeight="1">
      <c r="A582" s="40"/>
      <c r="B582" s="41"/>
      <c r="C582" s="214" t="s">
        <v>842</v>
      </c>
      <c r="D582" s="214" t="s">
        <v>155</v>
      </c>
      <c r="E582" s="215" t="s">
        <v>843</v>
      </c>
      <c r="F582" s="216" t="s">
        <v>844</v>
      </c>
      <c r="G582" s="217" t="s">
        <v>176</v>
      </c>
      <c r="H582" s="218">
        <v>13.140000000000001</v>
      </c>
      <c r="I582" s="219"/>
      <c r="J582" s="220">
        <f>ROUND(I582*H582,2)</f>
        <v>0</v>
      </c>
      <c r="K582" s="216" t="s">
        <v>163</v>
      </c>
      <c r="L582" s="46"/>
      <c r="M582" s="221" t="s">
        <v>19</v>
      </c>
      <c r="N582" s="222" t="s">
        <v>43</v>
      </c>
      <c r="O582" s="86"/>
      <c r="P582" s="223">
        <f>O582*H582</f>
        <v>0</v>
      </c>
      <c r="Q582" s="223">
        <v>0</v>
      </c>
      <c r="R582" s="223">
        <f>Q582*H582</f>
        <v>0</v>
      </c>
      <c r="S582" s="223">
        <v>0.0080000000000000002</v>
      </c>
      <c r="T582" s="224">
        <f>S582*H582</f>
        <v>0.10512000000000001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159</v>
      </c>
      <c r="AT582" s="225" t="s">
        <v>155</v>
      </c>
      <c r="AU582" s="225" t="s">
        <v>153</v>
      </c>
      <c r="AY582" s="19" t="s">
        <v>152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159</v>
      </c>
      <c r="BM582" s="225" t="s">
        <v>845</v>
      </c>
    </row>
    <row r="583" s="13" customFormat="1">
      <c r="A583" s="13"/>
      <c r="B583" s="227"/>
      <c r="C583" s="228"/>
      <c r="D583" s="229" t="s">
        <v>165</v>
      </c>
      <c r="E583" s="230" t="s">
        <v>19</v>
      </c>
      <c r="F583" s="231" t="s">
        <v>841</v>
      </c>
      <c r="G583" s="228"/>
      <c r="H583" s="232">
        <v>13.140000000000001</v>
      </c>
      <c r="I583" s="233"/>
      <c r="J583" s="228"/>
      <c r="K583" s="228"/>
      <c r="L583" s="234"/>
      <c r="M583" s="235"/>
      <c r="N583" s="236"/>
      <c r="O583" s="236"/>
      <c r="P583" s="236"/>
      <c r="Q583" s="236"/>
      <c r="R583" s="236"/>
      <c r="S583" s="236"/>
      <c r="T583" s="23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8" t="s">
        <v>165</v>
      </c>
      <c r="AU583" s="238" t="s">
        <v>153</v>
      </c>
      <c r="AV583" s="13" t="s">
        <v>81</v>
      </c>
      <c r="AW583" s="13" t="s">
        <v>33</v>
      </c>
      <c r="AX583" s="13" t="s">
        <v>72</v>
      </c>
      <c r="AY583" s="238" t="s">
        <v>152</v>
      </c>
    </row>
    <row r="584" s="14" customFormat="1">
      <c r="A584" s="14"/>
      <c r="B584" s="239"/>
      <c r="C584" s="240"/>
      <c r="D584" s="229" t="s">
        <v>165</v>
      </c>
      <c r="E584" s="241" t="s">
        <v>19</v>
      </c>
      <c r="F584" s="242" t="s">
        <v>167</v>
      </c>
      <c r="G584" s="240"/>
      <c r="H584" s="243">
        <v>13.140000000000001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9" t="s">
        <v>165</v>
      </c>
      <c r="AU584" s="249" t="s">
        <v>153</v>
      </c>
      <c r="AV584" s="14" t="s">
        <v>153</v>
      </c>
      <c r="AW584" s="14" t="s">
        <v>33</v>
      </c>
      <c r="AX584" s="14" t="s">
        <v>79</v>
      </c>
      <c r="AY584" s="249" t="s">
        <v>152</v>
      </c>
    </row>
    <row r="585" s="2" customFormat="1" ht="16.5" customHeight="1">
      <c r="A585" s="40"/>
      <c r="B585" s="41"/>
      <c r="C585" s="214" t="s">
        <v>846</v>
      </c>
      <c r="D585" s="214" t="s">
        <v>155</v>
      </c>
      <c r="E585" s="215" t="s">
        <v>847</v>
      </c>
      <c r="F585" s="216" t="s">
        <v>848</v>
      </c>
      <c r="G585" s="217" t="s">
        <v>235</v>
      </c>
      <c r="H585" s="218">
        <v>17.399999999999999</v>
      </c>
      <c r="I585" s="219"/>
      <c r="J585" s="220">
        <f>ROUND(I585*H585,2)</f>
        <v>0</v>
      </c>
      <c r="K585" s="216" t="s">
        <v>163</v>
      </c>
      <c r="L585" s="46"/>
      <c r="M585" s="221" t="s">
        <v>19</v>
      </c>
      <c r="N585" s="222" t="s">
        <v>43</v>
      </c>
      <c r="O585" s="86"/>
      <c r="P585" s="223">
        <f>O585*H585</f>
        <v>0</v>
      </c>
      <c r="Q585" s="223">
        <v>0</v>
      </c>
      <c r="R585" s="223">
        <f>Q585*H585</f>
        <v>0</v>
      </c>
      <c r="S585" s="223">
        <v>0.016</v>
      </c>
      <c r="T585" s="224">
        <f>S585*H585</f>
        <v>0.27839999999999998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5" t="s">
        <v>159</v>
      </c>
      <c r="AT585" s="225" t="s">
        <v>155</v>
      </c>
      <c r="AU585" s="225" t="s">
        <v>153</v>
      </c>
      <c r="AY585" s="19" t="s">
        <v>152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9" t="s">
        <v>79</v>
      </c>
      <c r="BK585" s="226">
        <f>ROUND(I585*H585,2)</f>
        <v>0</v>
      </c>
      <c r="BL585" s="19" t="s">
        <v>159</v>
      </c>
      <c r="BM585" s="225" t="s">
        <v>849</v>
      </c>
    </row>
    <row r="586" s="13" customFormat="1">
      <c r="A586" s="13"/>
      <c r="B586" s="227"/>
      <c r="C586" s="228"/>
      <c r="D586" s="229" t="s">
        <v>165</v>
      </c>
      <c r="E586" s="230" t="s">
        <v>19</v>
      </c>
      <c r="F586" s="231" t="s">
        <v>850</v>
      </c>
      <c r="G586" s="228"/>
      <c r="H586" s="232">
        <v>0.90000000000000002</v>
      </c>
      <c r="I586" s="233"/>
      <c r="J586" s="228"/>
      <c r="K586" s="228"/>
      <c r="L586" s="234"/>
      <c r="M586" s="235"/>
      <c r="N586" s="236"/>
      <c r="O586" s="236"/>
      <c r="P586" s="236"/>
      <c r="Q586" s="236"/>
      <c r="R586" s="236"/>
      <c r="S586" s="236"/>
      <c r="T586" s="237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8" t="s">
        <v>165</v>
      </c>
      <c r="AU586" s="238" t="s">
        <v>153</v>
      </c>
      <c r="AV586" s="13" t="s">
        <v>81</v>
      </c>
      <c r="AW586" s="13" t="s">
        <v>33</v>
      </c>
      <c r="AX586" s="13" t="s">
        <v>72</v>
      </c>
      <c r="AY586" s="238" t="s">
        <v>152</v>
      </c>
    </row>
    <row r="587" s="13" customFormat="1">
      <c r="A587" s="13"/>
      <c r="B587" s="227"/>
      <c r="C587" s="228"/>
      <c r="D587" s="229" t="s">
        <v>165</v>
      </c>
      <c r="E587" s="230" t="s">
        <v>19</v>
      </c>
      <c r="F587" s="231" t="s">
        <v>851</v>
      </c>
      <c r="G587" s="228"/>
      <c r="H587" s="232">
        <v>16.5</v>
      </c>
      <c r="I587" s="233"/>
      <c r="J587" s="228"/>
      <c r="K587" s="228"/>
      <c r="L587" s="234"/>
      <c r="M587" s="235"/>
      <c r="N587" s="236"/>
      <c r="O587" s="236"/>
      <c r="P587" s="236"/>
      <c r="Q587" s="236"/>
      <c r="R587" s="236"/>
      <c r="S587" s="236"/>
      <c r="T587" s="23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8" t="s">
        <v>165</v>
      </c>
      <c r="AU587" s="238" t="s">
        <v>153</v>
      </c>
      <c r="AV587" s="13" t="s">
        <v>81</v>
      </c>
      <c r="AW587" s="13" t="s">
        <v>33</v>
      </c>
      <c r="AX587" s="13" t="s">
        <v>72</v>
      </c>
      <c r="AY587" s="238" t="s">
        <v>152</v>
      </c>
    </row>
    <row r="588" s="14" customFormat="1">
      <c r="A588" s="14"/>
      <c r="B588" s="239"/>
      <c r="C588" s="240"/>
      <c r="D588" s="229" t="s">
        <v>165</v>
      </c>
      <c r="E588" s="241" t="s">
        <v>19</v>
      </c>
      <c r="F588" s="242" t="s">
        <v>167</v>
      </c>
      <c r="G588" s="240"/>
      <c r="H588" s="243">
        <v>17.399999999999999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9" t="s">
        <v>165</v>
      </c>
      <c r="AU588" s="249" t="s">
        <v>153</v>
      </c>
      <c r="AV588" s="14" t="s">
        <v>153</v>
      </c>
      <c r="AW588" s="14" t="s">
        <v>33</v>
      </c>
      <c r="AX588" s="14" t="s">
        <v>79</v>
      </c>
      <c r="AY588" s="249" t="s">
        <v>152</v>
      </c>
    </row>
    <row r="589" s="2" customFormat="1" ht="16.5" customHeight="1">
      <c r="A589" s="40"/>
      <c r="B589" s="41"/>
      <c r="C589" s="214" t="s">
        <v>852</v>
      </c>
      <c r="D589" s="214" t="s">
        <v>155</v>
      </c>
      <c r="E589" s="215" t="s">
        <v>853</v>
      </c>
      <c r="F589" s="216" t="s">
        <v>854</v>
      </c>
      <c r="G589" s="217" t="s">
        <v>158</v>
      </c>
      <c r="H589" s="218">
        <v>1</v>
      </c>
      <c r="I589" s="219"/>
      <c r="J589" s="220">
        <f>ROUND(I589*H589,2)</f>
        <v>0</v>
      </c>
      <c r="K589" s="216" t="s">
        <v>163</v>
      </c>
      <c r="L589" s="46"/>
      <c r="M589" s="221" t="s">
        <v>19</v>
      </c>
      <c r="N589" s="222" t="s">
        <v>43</v>
      </c>
      <c r="O589" s="86"/>
      <c r="P589" s="223">
        <f>O589*H589</f>
        <v>0</v>
      </c>
      <c r="Q589" s="223">
        <v>0</v>
      </c>
      <c r="R589" s="223">
        <f>Q589*H589</f>
        <v>0</v>
      </c>
      <c r="S589" s="223">
        <v>0.044999999999999998</v>
      </c>
      <c r="T589" s="224">
        <f>S589*H589</f>
        <v>0.044999999999999998</v>
      </c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R589" s="225" t="s">
        <v>159</v>
      </c>
      <c r="AT589" s="225" t="s">
        <v>155</v>
      </c>
      <c r="AU589" s="225" t="s">
        <v>153</v>
      </c>
      <c r="AY589" s="19" t="s">
        <v>152</v>
      </c>
      <c r="BE589" s="226">
        <f>IF(N589="základní",J589,0)</f>
        <v>0</v>
      </c>
      <c r="BF589" s="226">
        <f>IF(N589="snížená",J589,0)</f>
        <v>0</v>
      </c>
      <c r="BG589" s="226">
        <f>IF(N589="zákl. přenesená",J589,0)</f>
        <v>0</v>
      </c>
      <c r="BH589" s="226">
        <f>IF(N589="sníž. přenesená",J589,0)</f>
        <v>0</v>
      </c>
      <c r="BI589" s="226">
        <f>IF(N589="nulová",J589,0)</f>
        <v>0</v>
      </c>
      <c r="BJ589" s="19" t="s">
        <v>79</v>
      </c>
      <c r="BK589" s="226">
        <f>ROUND(I589*H589,2)</f>
        <v>0</v>
      </c>
      <c r="BL589" s="19" t="s">
        <v>159</v>
      </c>
      <c r="BM589" s="225" t="s">
        <v>855</v>
      </c>
    </row>
    <row r="590" s="2" customFormat="1">
      <c r="A590" s="40"/>
      <c r="B590" s="41"/>
      <c r="C590" s="214" t="s">
        <v>856</v>
      </c>
      <c r="D590" s="214" t="s">
        <v>155</v>
      </c>
      <c r="E590" s="215" t="s">
        <v>857</v>
      </c>
      <c r="F590" s="216" t="s">
        <v>858</v>
      </c>
      <c r="G590" s="217" t="s">
        <v>235</v>
      </c>
      <c r="H590" s="218">
        <v>5.6500000000000004</v>
      </c>
      <c r="I590" s="219"/>
      <c r="J590" s="220">
        <f>ROUND(I590*H590,2)</f>
        <v>0</v>
      </c>
      <c r="K590" s="216" t="s">
        <v>163</v>
      </c>
      <c r="L590" s="46"/>
      <c r="M590" s="221" t="s">
        <v>19</v>
      </c>
      <c r="N590" s="222" t="s">
        <v>43</v>
      </c>
      <c r="O590" s="86"/>
      <c r="P590" s="223">
        <f>O590*H590</f>
        <v>0</v>
      </c>
      <c r="Q590" s="223">
        <v>0.0025899999999999999</v>
      </c>
      <c r="R590" s="223">
        <f>Q590*H590</f>
        <v>0.014633500000000001</v>
      </c>
      <c r="S590" s="223">
        <v>0.126</v>
      </c>
      <c r="T590" s="224">
        <f>S590*H590</f>
        <v>0.71190000000000009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5" t="s">
        <v>159</v>
      </c>
      <c r="AT590" s="225" t="s">
        <v>155</v>
      </c>
      <c r="AU590" s="225" t="s">
        <v>153</v>
      </c>
      <c r="AY590" s="19" t="s">
        <v>152</v>
      </c>
      <c r="BE590" s="226">
        <f>IF(N590="základní",J590,0)</f>
        <v>0</v>
      </c>
      <c r="BF590" s="226">
        <f>IF(N590="snížená",J590,0)</f>
        <v>0</v>
      </c>
      <c r="BG590" s="226">
        <f>IF(N590="zákl. přenesená",J590,0)</f>
        <v>0</v>
      </c>
      <c r="BH590" s="226">
        <f>IF(N590="sníž. přenesená",J590,0)</f>
        <v>0</v>
      </c>
      <c r="BI590" s="226">
        <f>IF(N590="nulová",J590,0)</f>
        <v>0</v>
      </c>
      <c r="BJ590" s="19" t="s">
        <v>79</v>
      </c>
      <c r="BK590" s="226">
        <f>ROUND(I590*H590,2)</f>
        <v>0</v>
      </c>
      <c r="BL590" s="19" t="s">
        <v>159</v>
      </c>
      <c r="BM590" s="225" t="s">
        <v>859</v>
      </c>
    </row>
    <row r="591" s="15" customFormat="1">
      <c r="A591" s="15"/>
      <c r="B591" s="250"/>
      <c r="C591" s="251"/>
      <c r="D591" s="229" t="s">
        <v>165</v>
      </c>
      <c r="E591" s="252" t="s">
        <v>19</v>
      </c>
      <c r="F591" s="253" t="s">
        <v>860</v>
      </c>
      <c r="G591" s="251"/>
      <c r="H591" s="252" t="s">
        <v>19</v>
      </c>
      <c r="I591" s="254"/>
      <c r="J591" s="251"/>
      <c r="K591" s="251"/>
      <c r="L591" s="255"/>
      <c r="M591" s="256"/>
      <c r="N591" s="257"/>
      <c r="O591" s="257"/>
      <c r="P591" s="257"/>
      <c r="Q591" s="257"/>
      <c r="R591" s="257"/>
      <c r="S591" s="257"/>
      <c r="T591" s="258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9" t="s">
        <v>165</v>
      </c>
      <c r="AU591" s="259" t="s">
        <v>153</v>
      </c>
      <c r="AV591" s="15" t="s">
        <v>79</v>
      </c>
      <c r="AW591" s="15" t="s">
        <v>33</v>
      </c>
      <c r="AX591" s="15" t="s">
        <v>72</v>
      </c>
      <c r="AY591" s="259" t="s">
        <v>152</v>
      </c>
    </row>
    <row r="592" s="13" customFormat="1">
      <c r="A592" s="13"/>
      <c r="B592" s="227"/>
      <c r="C592" s="228"/>
      <c r="D592" s="229" t="s">
        <v>165</v>
      </c>
      <c r="E592" s="230" t="s">
        <v>19</v>
      </c>
      <c r="F592" s="231" t="s">
        <v>861</v>
      </c>
      <c r="G592" s="228"/>
      <c r="H592" s="232">
        <v>5.6500000000000004</v>
      </c>
      <c r="I592" s="233"/>
      <c r="J592" s="228"/>
      <c r="K592" s="228"/>
      <c r="L592" s="234"/>
      <c r="M592" s="235"/>
      <c r="N592" s="236"/>
      <c r="O592" s="236"/>
      <c r="P592" s="236"/>
      <c r="Q592" s="236"/>
      <c r="R592" s="236"/>
      <c r="S592" s="236"/>
      <c r="T592" s="23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8" t="s">
        <v>165</v>
      </c>
      <c r="AU592" s="238" t="s">
        <v>153</v>
      </c>
      <c r="AV592" s="13" t="s">
        <v>81</v>
      </c>
      <c r="AW592" s="13" t="s">
        <v>33</v>
      </c>
      <c r="AX592" s="13" t="s">
        <v>72</v>
      </c>
      <c r="AY592" s="238" t="s">
        <v>152</v>
      </c>
    </row>
    <row r="593" s="14" customFormat="1">
      <c r="A593" s="14"/>
      <c r="B593" s="239"/>
      <c r="C593" s="240"/>
      <c r="D593" s="229" t="s">
        <v>165</v>
      </c>
      <c r="E593" s="241" t="s">
        <v>19</v>
      </c>
      <c r="F593" s="242" t="s">
        <v>167</v>
      </c>
      <c r="G593" s="240"/>
      <c r="H593" s="243">
        <v>5.6500000000000004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9" t="s">
        <v>165</v>
      </c>
      <c r="AU593" s="249" t="s">
        <v>153</v>
      </c>
      <c r="AV593" s="14" t="s">
        <v>153</v>
      </c>
      <c r="AW593" s="14" t="s">
        <v>33</v>
      </c>
      <c r="AX593" s="14" t="s">
        <v>79</v>
      </c>
      <c r="AY593" s="249" t="s">
        <v>152</v>
      </c>
    </row>
    <row r="594" s="2" customFormat="1">
      <c r="A594" s="40"/>
      <c r="B594" s="41"/>
      <c r="C594" s="214" t="s">
        <v>862</v>
      </c>
      <c r="D594" s="214" t="s">
        <v>155</v>
      </c>
      <c r="E594" s="215" t="s">
        <v>863</v>
      </c>
      <c r="F594" s="216" t="s">
        <v>864</v>
      </c>
      <c r="G594" s="217" t="s">
        <v>176</v>
      </c>
      <c r="H594" s="218">
        <v>573.93799999999999</v>
      </c>
      <c r="I594" s="219"/>
      <c r="J594" s="220">
        <f>ROUND(I594*H594,2)</f>
        <v>0</v>
      </c>
      <c r="K594" s="216" t="s">
        <v>163</v>
      </c>
      <c r="L594" s="46"/>
      <c r="M594" s="221" t="s">
        <v>19</v>
      </c>
      <c r="N594" s="222" t="s">
        <v>43</v>
      </c>
      <c r="O594" s="86"/>
      <c r="P594" s="223">
        <f>O594*H594</f>
        <v>0</v>
      </c>
      <c r="Q594" s="223">
        <v>0</v>
      </c>
      <c r="R594" s="223">
        <f>Q594*H594</f>
        <v>0</v>
      </c>
      <c r="S594" s="223">
        <v>0.02</v>
      </c>
      <c r="T594" s="224">
        <f>S594*H594</f>
        <v>11.478759999999999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5" t="s">
        <v>159</v>
      </c>
      <c r="AT594" s="225" t="s">
        <v>155</v>
      </c>
      <c r="AU594" s="225" t="s">
        <v>153</v>
      </c>
      <c r="AY594" s="19" t="s">
        <v>152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19" t="s">
        <v>79</v>
      </c>
      <c r="BK594" s="226">
        <f>ROUND(I594*H594,2)</f>
        <v>0</v>
      </c>
      <c r="BL594" s="19" t="s">
        <v>159</v>
      </c>
      <c r="BM594" s="225" t="s">
        <v>865</v>
      </c>
    </row>
    <row r="595" s="15" customFormat="1">
      <c r="A595" s="15"/>
      <c r="B595" s="250"/>
      <c r="C595" s="251"/>
      <c r="D595" s="229" t="s">
        <v>165</v>
      </c>
      <c r="E595" s="252" t="s">
        <v>19</v>
      </c>
      <c r="F595" s="253" t="s">
        <v>212</v>
      </c>
      <c r="G595" s="251"/>
      <c r="H595" s="252" t="s">
        <v>19</v>
      </c>
      <c r="I595" s="254"/>
      <c r="J595" s="251"/>
      <c r="K595" s="251"/>
      <c r="L595" s="255"/>
      <c r="M595" s="256"/>
      <c r="N595" s="257"/>
      <c r="O595" s="257"/>
      <c r="P595" s="257"/>
      <c r="Q595" s="257"/>
      <c r="R595" s="257"/>
      <c r="S595" s="257"/>
      <c r="T595" s="258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59" t="s">
        <v>165</v>
      </c>
      <c r="AU595" s="259" t="s">
        <v>153</v>
      </c>
      <c r="AV595" s="15" t="s">
        <v>79</v>
      </c>
      <c r="AW595" s="15" t="s">
        <v>33</v>
      </c>
      <c r="AX595" s="15" t="s">
        <v>72</v>
      </c>
      <c r="AY595" s="259" t="s">
        <v>152</v>
      </c>
    </row>
    <row r="596" s="13" customFormat="1">
      <c r="A596" s="13"/>
      <c r="B596" s="227"/>
      <c r="C596" s="228"/>
      <c r="D596" s="229" t="s">
        <v>165</v>
      </c>
      <c r="E596" s="230" t="s">
        <v>19</v>
      </c>
      <c r="F596" s="231" t="s">
        <v>213</v>
      </c>
      <c r="G596" s="228"/>
      <c r="H596" s="232">
        <v>190.97800000000001</v>
      </c>
      <c r="I596" s="233"/>
      <c r="J596" s="228"/>
      <c r="K596" s="228"/>
      <c r="L596" s="234"/>
      <c r="M596" s="235"/>
      <c r="N596" s="236"/>
      <c r="O596" s="236"/>
      <c r="P596" s="236"/>
      <c r="Q596" s="236"/>
      <c r="R596" s="236"/>
      <c r="S596" s="236"/>
      <c r="T596" s="23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8" t="s">
        <v>165</v>
      </c>
      <c r="AU596" s="238" t="s">
        <v>153</v>
      </c>
      <c r="AV596" s="13" t="s">
        <v>81</v>
      </c>
      <c r="AW596" s="13" t="s">
        <v>33</v>
      </c>
      <c r="AX596" s="13" t="s">
        <v>72</v>
      </c>
      <c r="AY596" s="238" t="s">
        <v>152</v>
      </c>
    </row>
    <row r="597" s="15" customFormat="1">
      <c r="A597" s="15"/>
      <c r="B597" s="250"/>
      <c r="C597" s="251"/>
      <c r="D597" s="229" t="s">
        <v>165</v>
      </c>
      <c r="E597" s="252" t="s">
        <v>19</v>
      </c>
      <c r="F597" s="253" t="s">
        <v>218</v>
      </c>
      <c r="G597" s="251"/>
      <c r="H597" s="252" t="s">
        <v>19</v>
      </c>
      <c r="I597" s="254"/>
      <c r="J597" s="251"/>
      <c r="K597" s="251"/>
      <c r="L597" s="255"/>
      <c r="M597" s="256"/>
      <c r="N597" s="257"/>
      <c r="O597" s="257"/>
      <c r="P597" s="257"/>
      <c r="Q597" s="257"/>
      <c r="R597" s="257"/>
      <c r="S597" s="257"/>
      <c r="T597" s="258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59" t="s">
        <v>165</v>
      </c>
      <c r="AU597" s="259" t="s">
        <v>153</v>
      </c>
      <c r="AV597" s="15" t="s">
        <v>79</v>
      </c>
      <c r="AW597" s="15" t="s">
        <v>33</v>
      </c>
      <c r="AX597" s="15" t="s">
        <v>72</v>
      </c>
      <c r="AY597" s="259" t="s">
        <v>152</v>
      </c>
    </row>
    <row r="598" s="13" customFormat="1">
      <c r="A598" s="13"/>
      <c r="B598" s="227"/>
      <c r="C598" s="228"/>
      <c r="D598" s="229" t="s">
        <v>165</v>
      </c>
      <c r="E598" s="230" t="s">
        <v>19</v>
      </c>
      <c r="F598" s="231" t="s">
        <v>219</v>
      </c>
      <c r="G598" s="228"/>
      <c r="H598" s="232">
        <v>382.95999999999998</v>
      </c>
      <c r="I598" s="233"/>
      <c r="J598" s="228"/>
      <c r="K598" s="228"/>
      <c r="L598" s="234"/>
      <c r="M598" s="235"/>
      <c r="N598" s="236"/>
      <c r="O598" s="236"/>
      <c r="P598" s="236"/>
      <c r="Q598" s="236"/>
      <c r="R598" s="236"/>
      <c r="S598" s="236"/>
      <c r="T598" s="237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8" t="s">
        <v>165</v>
      </c>
      <c r="AU598" s="238" t="s">
        <v>153</v>
      </c>
      <c r="AV598" s="13" t="s">
        <v>81</v>
      </c>
      <c r="AW598" s="13" t="s">
        <v>33</v>
      </c>
      <c r="AX598" s="13" t="s">
        <v>72</v>
      </c>
      <c r="AY598" s="238" t="s">
        <v>152</v>
      </c>
    </row>
    <row r="599" s="14" customFormat="1">
      <c r="A599" s="14"/>
      <c r="B599" s="239"/>
      <c r="C599" s="240"/>
      <c r="D599" s="229" t="s">
        <v>165</v>
      </c>
      <c r="E599" s="241" t="s">
        <v>19</v>
      </c>
      <c r="F599" s="242" t="s">
        <v>167</v>
      </c>
      <c r="G599" s="240"/>
      <c r="H599" s="243">
        <v>573.93799999999999</v>
      </c>
      <c r="I599" s="244"/>
      <c r="J599" s="240"/>
      <c r="K599" s="240"/>
      <c r="L599" s="245"/>
      <c r="M599" s="246"/>
      <c r="N599" s="247"/>
      <c r="O599" s="247"/>
      <c r="P599" s="247"/>
      <c r="Q599" s="247"/>
      <c r="R599" s="247"/>
      <c r="S599" s="247"/>
      <c r="T599" s="248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9" t="s">
        <v>165</v>
      </c>
      <c r="AU599" s="249" t="s">
        <v>153</v>
      </c>
      <c r="AV599" s="14" t="s">
        <v>153</v>
      </c>
      <c r="AW599" s="14" t="s">
        <v>33</v>
      </c>
      <c r="AX599" s="14" t="s">
        <v>79</v>
      </c>
      <c r="AY599" s="249" t="s">
        <v>152</v>
      </c>
    </row>
    <row r="600" s="2" customFormat="1">
      <c r="A600" s="40"/>
      <c r="B600" s="41"/>
      <c r="C600" s="214" t="s">
        <v>866</v>
      </c>
      <c r="D600" s="214" t="s">
        <v>155</v>
      </c>
      <c r="E600" s="215" t="s">
        <v>867</v>
      </c>
      <c r="F600" s="216" t="s">
        <v>868</v>
      </c>
      <c r="G600" s="217" t="s">
        <v>176</v>
      </c>
      <c r="H600" s="218">
        <v>596.77499999999998</v>
      </c>
      <c r="I600" s="219"/>
      <c r="J600" s="220">
        <f>ROUND(I600*H600,2)</f>
        <v>0</v>
      </c>
      <c r="K600" s="216" t="s">
        <v>163</v>
      </c>
      <c r="L600" s="46"/>
      <c r="M600" s="221" t="s">
        <v>19</v>
      </c>
      <c r="N600" s="222" t="s">
        <v>43</v>
      </c>
      <c r="O600" s="86"/>
      <c r="P600" s="223">
        <f>O600*H600</f>
        <v>0</v>
      </c>
      <c r="Q600" s="223">
        <v>0</v>
      </c>
      <c r="R600" s="223">
        <f>Q600*H600</f>
        <v>0</v>
      </c>
      <c r="S600" s="223">
        <v>0.023</v>
      </c>
      <c r="T600" s="224">
        <f>S600*H600</f>
        <v>13.725824999999999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25" t="s">
        <v>159</v>
      </c>
      <c r="AT600" s="225" t="s">
        <v>155</v>
      </c>
      <c r="AU600" s="225" t="s">
        <v>153</v>
      </c>
      <c r="AY600" s="19" t="s">
        <v>152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9" t="s">
        <v>79</v>
      </c>
      <c r="BK600" s="226">
        <f>ROUND(I600*H600,2)</f>
        <v>0</v>
      </c>
      <c r="BL600" s="19" t="s">
        <v>159</v>
      </c>
      <c r="BM600" s="225" t="s">
        <v>869</v>
      </c>
    </row>
    <row r="601" s="13" customFormat="1">
      <c r="A601" s="13"/>
      <c r="B601" s="227"/>
      <c r="C601" s="228"/>
      <c r="D601" s="229" t="s">
        <v>165</v>
      </c>
      <c r="E601" s="230" t="s">
        <v>19</v>
      </c>
      <c r="F601" s="231" t="s">
        <v>870</v>
      </c>
      <c r="G601" s="228"/>
      <c r="H601" s="232">
        <v>596.77499999999998</v>
      </c>
      <c r="I601" s="233"/>
      <c r="J601" s="228"/>
      <c r="K601" s="228"/>
      <c r="L601" s="234"/>
      <c r="M601" s="235"/>
      <c r="N601" s="236"/>
      <c r="O601" s="236"/>
      <c r="P601" s="236"/>
      <c r="Q601" s="236"/>
      <c r="R601" s="236"/>
      <c r="S601" s="236"/>
      <c r="T601" s="23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38" t="s">
        <v>165</v>
      </c>
      <c r="AU601" s="238" t="s">
        <v>153</v>
      </c>
      <c r="AV601" s="13" t="s">
        <v>81</v>
      </c>
      <c r="AW601" s="13" t="s">
        <v>33</v>
      </c>
      <c r="AX601" s="13" t="s">
        <v>72</v>
      </c>
      <c r="AY601" s="238" t="s">
        <v>152</v>
      </c>
    </row>
    <row r="602" s="14" customFormat="1">
      <c r="A602" s="14"/>
      <c r="B602" s="239"/>
      <c r="C602" s="240"/>
      <c r="D602" s="229" t="s">
        <v>165</v>
      </c>
      <c r="E602" s="241" t="s">
        <v>19</v>
      </c>
      <c r="F602" s="242" t="s">
        <v>167</v>
      </c>
      <c r="G602" s="240"/>
      <c r="H602" s="243">
        <v>596.77499999999998</v>
      </c>
      <c r="I602" s="244"/>
      <c r="J602" s="240"/>
      <c r="K602" s="240"/>
      <c r="L602" s="245"/>
      <c r="M602" s="246"/>
      <c r="N602" s="247"/>
      <c r="O602" s="247"/>
      <c r="P602" s="247"/>
      <c r="Q602" s="247"/>
      <c r="R602" s="247"/>
      <c r="S602" s="247"/>
      <c r="T602" s="248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9" t="s">
        <v>165</v>
      </c>
      <c r="AU602" s="249" t="s">
        <v>153</v>
      </c>
      <c r="AV602" s="14" t="s">
        <v>153</v>
      </c>
      <c r="AW602" s="14" t="s">
        <v>33</v>
      </c>
      <c r="AX602" s="14" t="s">
        <v>79</v>
      </c>
      <c r="AY602" s="249" t="s">
        <v>152</v>
      </c>
    </row>
    <row r="603" s="12" customFormat="1" ht="22.8" customHeight="1">
      <c r="A603" s="12"/>
      <c r="B603" s="198"/>
      <c r="C603" s="199"/>
      <c r="D603" s="200" t="s">
        <v>71</v>
      </c>
      <c r="E603" s="212" t="s">
        <v>871</v>
      </c>
      <c r="F603" s="212" t="s">
        <v>872</v>
      </c>
      <c r="G603" s="199"/>
      <c r="H603" s="199"/>
      <c r="I603" s="202"/>
      <c r="J603" s="213">
        <f>BK603</f>
        <v>0</v>
      </c>
      <c r="K603" s="199"/>
      <c r="L603" s="204"/>
      <c r="M603" s="205"/>
      <c r="N603" s="206"/>
      <c r="O603" s="206"/>
      <c r="P603" s="207">
        <f>SUM(P604:P619)</f>
        <v>0</v>
      </c>
      <c r="Q603" s="206"/>
      <c r="R603" s="207">
        <f>SUM(R604:R619)</f>
        <v>0.039858500000000005</v>
      </c>
      <c r="S603" s="206"/>
      <c r="T603" s="208">
        <f>SUM(T604:T619)</f>
        <v>1.0871370000000002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09" t="s">
        <v>79</v>
      </c>
      <c r="AT603" s="210" t="s">
        <v>71</v>
      </c>
      <c r="AU603" s="210" t="s">
        <v>79</v>
      </c>
      <c r="AY603" s="209" t="s">
        <v>152</v>
      </c>
      <c r="BK603" s="211">
        <f>SUM(BK604:BK619)</f>
        <v>0</v>
      </c>
    </row>
    <row r="604" s="2" customFormat="1" ht="16.5" customHeight="1">
      <c r="A604" s="40"/>
      <c r="B604" s="41"/>
      <c r="C604" s="214" t="s">
        <v>873</v>
      </c>
      <c r="D604" s="281" t="s">
        <v>155</v>
      </c>
      <c r="E604" s="215" t="s">
        <v>874</v>
      </c>
      <c r="F604" s="216" t="s">
        <v>875</v>
      </c>
      <c r="G604" s="217" t="s">
        <v>176</v>
      </c>
      <c r="H604" s="218">
        <v>60.700000000000003</v>
      </c>
      <c r="I604" s="219"/>
      <c r="J604" s="220">
        <f>ROUND(I604*H604,2)</f>
        <v>0</v>
      </c>
      <c r="K604" s="216" t="s">
        <v>163</v>
      </c>
      <c r="L604" s="46"/>
      <c r="M604" s="221" t="s">
        <v>19</v>
      </c>
      <c r="N604" s="222" t="s">
        <v>43</v>
      </c>
      <c r="O604" s="86"/>
      <c r="P604" s="223">
        <f>O604*H604</f>
        <v>0</v>
      </c>
      <c r="Q604" s="223">
        <v>0.00020000000000000001</v>
      </c>
      <c r="R604" s="223">
        <f>Q604*H604</f>
        <v>0.012140000000000002</v>
      </c>
      <c r="S604" s="223">
        <v>0.017780000000000001</v>
      </c>
      <c r="T604" s="224">
        <f>S604*H604</f>
        <v>1.0792460000000002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5" t="s">
        <v>159</v>
      </c>
      <c r="AT604" s="225" t="s">
        <v>155</v>
      </c>
      <c r="AU604" s="225" t="s">
        <v>81</v>
      </c>
      <c r="AY604" s="19" t="s">
        <v>152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9" t="s">
        <v>79</v>
      </c>
      <c r="BK604" s="226">
        <f>ROUND(I604*H604,2)</f>
        <v>0</v>
      </c>
      <c r="BL604" s="19" t="s">
        <v>159</v>
      </c>
      <c r="BM604" s="225" t="s">
        <v>876</v>
      </c>
    </row>
    <row r="605" s="13" customFormat="1">
      <c r="A605" s="13"/>
      <c r="B605" s="227"/>
      <c r="C605" s="228"/>
      <c r="D605" s="229" t="s">
        <v>165</v>
      </c>
      <c r="E605" s="230" t="s">
        <v>19</v>
      </c>
      <c r="F605" s="231" t="s">
        <v>822</v>
      </c>
      <c r="G605" s="228"/>
      <c r="H605" s="232">
        <v>85.900000000000006</v>
      </c>
      <c r="I605" s="233"/>
      <c r="J605" s="228"/>
      <c r="K605" s="228"/>
      <c r="L605" s="234"/>
      <c r="M605" s="235"/>
      <c r="N605" s="236"/>
      <c r="O605" s="236"/>
      <c r="P605" s="236"/>
      <c r="Q605" s="236"/>
      <c r="R605" s="236"/>
      <c r="S605" s="236"/>
      <c r="T605" s="23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8" t="s">
        <v>165</v>
      </c>
      <c r="AU605" s="238" t="s">
        <v>81</v>
      </c>
      <c r="AV605" s="13" t="s">
        <v>81</v>
      </c>
      <c r="AW605" s="13" t="s">
        <v>33</v>
      </c>
      <c r="AX605" s="13" t="s">
        <v>72</v>
      </c>
      <c r="AY605" s="238" t="s">
        <v>152</v>
      </c>
    </row>
    <row r="606" s="13" customFormat="1">
      <c r="A606" s="13"/>
      <c r="B606" s="227"/>
      <c r="C606" s="228"/>
      <c r="D606" s="229" t="s">
        <v>165</v>
      </c>
      <c r="E606" s="230" t="s">
        <v>19</v>
      </c>
      <c r="F606" s="231" t="s">
        <v>830</v>
      </c>
      <c r="G606" s="228"/>
      <c r="H606" s="232">
        <v>-25.199999999999999</v>
      </c>
      <c r="I606" s="233"/>
      <c r="J606" s="228"/>
      <c r="K606" s="228"/>
      <c r="L606" s="234"/>
      <c r="M606" s="235"/>
      <c r="N606" s="236"/>
      <c r="O606" s="236"/>
      <c r="P606" s="236"/>
      <c r="Q606" s="236"/>
      <c r="R606" s="236"/>
      <c r="S606" s="236"/>
      <c r="T606" s="23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8" t="s">
        <v>165</v>
      </c>
      <c r="AU606" s="238" t="s">
        <v>81</v>
      </c>
      <c r="AV606" s="13" t="s">
        <v>81</v>
      </c>
      <c r="AW606" s="13" t="s">
        <v>33</v>
      </c>
      <c r="AX606" s="13" t="s">
        <v>72</v>
      </c>
      <c r="AY606" s="238" t="s">
        <v>152</v>
      </c>
    </row>
    <row r="607" s="14" customFormat="1">
      <c r="A607" s="14"/>
      <c r="B607" s="239"/>
      <c r="C607" s="240"/>
      <c r="D607" s="229" t="s">
        <v>165</v>
      </c>
      <c r="E607" s="241" t="s">
        <v>19</v>
      </c>
      <c r="F607" s="242" t="s">
        <v>167</v>
      </c>
      <c r="G607" s="240"/>
      <c r="H607" s="243">
        <v>60.700000000000003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49" t="s">
        <v>165</v>
      </c>
      <c r="AU607" s="249" t="s">
        <v>81</v>
      </c>
      <c r="AV607" s="14" t="s">
        <v>153</v>
      </c>
      <c r="AW607" s="14" t="s">
        <v>33</v>
      </c>
      <c r="AX607" s="14" t="s">
        <v>79</v>
      </c>
      <c r="AY607" s="249" t="s">
        <v>152</v>
      </c>
    </row>
    <row r="608" s="2" customFormat="1" ht="21.75" customHeight="1">
      <c r="A608" s="40"/>
      <c r="B608" s="41"/>
      <c r="C608" s="214" t="s">
        <v>877</v>
      </c>
      <c r="D608" s="281" t="s">
        <v>155</v>
      </c>
      <c r="E608" s="215" t="s">
        <v>878</v>
      </c>
      <c r="F608" s="216" t="s">
        <v>879</v>
      </c>
      <c r="G608" s="217" t="s">
        <v>176</v>
      </c>
      <c r="H608" s="218">
        <v>60.700000000000003</v>
      </c>
      <c r="I608" s="219"/>
      <c r="J608" s="220">
        <f>ROUND(I608*H608,2)</f>
        <v>0</v>
      </c>
      <c r="K608" s="216" t="s">
        <v>163</v>
      </c>
      <c r="L608" s="46"/>
      <c r="M608" s="221" t="s">
        <v>19</v>
      </c>
      <c r="N608" s="222" t="s">
        <v>43</v>
      </c>
      <c r="O608" s="86"/>
      <c r="P608" s="223">
        <f>O608*H608</f>
        <v>0</v>
      </c>
      <c r="Q608" s="223">
        <v>0</v>
      </c>
      <c r="R608" s="223">
        <f>Q608*H608</f>
        <v>0</v>
      </c>
      <c r="S608" s="223">
        <v>0</v>
      </c>
      <c r="T608" s="224">
        <f>S608*H608</f>
        <v>0</v>
      </c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R608" s="225" t="s">
        <v>159</v>
      </c>
      <c r="AT608" s="225" t="s">
        <v>155</v>
      </c>
      <c r="AU608" s="225" t="s">
        <v>81</v>
      </c>
      <c r="AY608" s="19" t="s">
        <v>152</v>
      </c>
      <c r="BE608" s="226">
        <f>IF(N608="základní",J608,0)</f>
        <v>0</v>
      </c>
      <c r="BF608" s="226">
        <f>IF(N608="snížená",J608,0)</f>
        <v>0</v>
      </c>
      <c r="BG608" s="226">
        <f>IF(N608="zákl. přenesená",J608,0)</f>
        <v>0</v>
      </c>
      <c r="BH608" s="226">
        <f>IF(N608="sníž. přenesená",J608,0)</f>
        <v>0</v>
      </c>
      <c r="BI608" s="226">
        <f>IF(N608="nulová",J608,0)</f>
        <v>0</v>
      </c>
      <c r="BJ608" s="19" t="s">
        <v>79</v>
      </c>
      <c r="BK608" s="226">
        <f>ROUND(I608*H608,2)</f>
        <v>0</v>
      </c>
      <c r="BL608" s="19" t="s">
        <v>159</v>
      </c>
      <c r="BM608" s="225" t="s">
        <v>880</v>
      </c>
    </row>
    <row r="609" s="2" customFormat="1" ht="16.5" customHeight="1">
      <c r="A609" s="40"/>
      <c r="B609" s="41"/>
      <c r="C609" s="214" t="s">
        <v>881</v>
      </c>
      <c r="D609" s="281" t="s">
        <v>155</v>
      </c>
      <c r="E609" s="215" t="s">
        <v>882</v>
      </c>
      <c r="F609" s="216" t="s">
        <v>883</v>
      </c>
      <c r="G609" s="217" t="s">
        <v>176</v>
      </c>
      <c r="H609" s="218">
        <v>60.700000000000003</v>
      </c>
      <c r="I609" s="219"/>
      <c r="J609" s="220">
        <f>ROUND(I609*H609,2)</f>
        <v>0</v>
      </c>
      <c r="K609" s="216" t="s">
        <v>163</v>
      </c>
      <c r="L609" s="46"/>
      <c r="M609" s="221" t="s">
        <v>19</v>
      </c>
      <c r="N609" s="222" t="s">
        <v>43</v>
      </c>
      <c r="O609" s="86"/>
      <c r="P609" s="223">
        <f>O609*H609</f>
        <v>0</v>
      </c>
      <c r="Q609" s="223">
        <v>0</v>
      </c>
      <c r="R609" s="223">
        <f>Q609*H609</f>
        <v>0</v>
      </c>
      <c r="S609" s="223">
        <v>0.00012999999999999999</v>
      </c>
      <c r="T609" s="224">
        <f>S609*H609</f>
        <v>0.0078910000000000004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5" t="s">
        <v>159</v>
      </c>
      <c r="AT609" s="225" t="s">
        <v>155</v>
      </c>
      <c r="AU609" s="225" t="s">
        <v>81</v>
      </c>
      <c r="AY609" s="19" t="s">
        <v>152</v>
      </c>
      <c r="BE609" s="226">
        <f>IF(N609="základní",J609,0)</f>
        <v>0</v>
      </c>
      <c r="BF609" s="226">
        <f>IF(N609="snížená",J609,0)</f>
        <v>0</v>
      </c>
      <c r="BG609" s="226">
        <f>IF(N609="zákl. přenesená",J609,0)</f>
        <v>0</v>
      </c>
      <c r="BH609" s="226">
        <f>IF(N609="sníž. přenesená",J609,0)</f>
        <v>0</v>
      </c>
      <c r="BI609" s="226">
        <f>IF(N609="nulová",J609,0)</f>
        <v>0</v>
      </c>
      <c r="BJ609" s="19" t="s">
        <v>79</v>
      </c>
      <c r="BK609" s="226">
        <f>ROUND(I609*H609,2)</f>
        <v>0</v>
      </c>
      <c r="BL609" s="19" t="s">
        <v>159</v>
      </c>
      <c r="BM609" s="225" t="s">
        <v>884</v>
      </c>
    </row>
    <row r="610" s="13" customFormat="1">
      <c r="A610" s="13"/>
      <c r="B610" s="227"/>
      <c r="C610" s="228"/>
      <c r="D610" s="229" t="s">
        <v>165</v>
      </c>
      <c r="E610" s="230" t="s">
        <v>19</v>
      </c>
      <c r="F610" s="231" t="s">
        <v>822</v>
      </c>
      <c r="G610" s="228"/>
      <c r="H610" s="232">
        <v>85.900000000000006</v>
      </c>
      <c r="I610" s="233"/>
      <c r="J610" s="228"/>
      <c r="K610" s="228"/>
      <c r="L610" s="234"/>
      <c r="M610" s="235"/>
      <c r="N610" s="236"/>
      <c r="O610" s="236"/>
      <c r="P610" s="236"/>
      <c r="Q610" s="236"/>
      <c r="R610" s="236"/>
      <c r="S610" s="236"/>
      <c r="T610" s="23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8" t="s">
        <v>165</v>
      </c>
      <c r="AU610" s="238" t="s">
        <v>81</v>
      </c>
      <c r="AV610" s="13" t="s">
        <v>81</v>
      </c>
      <c r="AW610" s="13" t="s">
        <v>33</v>
      </c>
      <c r="AX610" s="13" t="s">
        <v>72</v>
      </c>
      <c r="AY610" s="238" t="s">
        <v>152</v>
      </c>
    </row>
    <row r="611" s="13" customFormat="1">
      <c r="A611" s="13"/>
      <c r="B611" s="227"/>
      <c r="C611" s="228"/>
      <c r="D611" s="229" t="s">
        <v>165</v>
      </c>
      <c r="E611" s="230" t="s">
        <v>19</v>
      </c>
      <c r="F611" s="231" t="s">
        <v>830</v>
      </c>
      <c r="G611" s="228"/>
      <c r="H611" s="232">
        <v>-25.199999999999999</v>
      </c>
      <c r="I611" s="233"/>
      <c r="J611" s="228"/>
      <c r="K611" s="228"/>
      <c r="L611" s="234"/>
      <c r="M611" s="235"/>
      <c r="N611" s="236"/>
      <c r="O611" s="236"/>
      <c r="P611" s="236"/>
      <c r="Q611" s="236"/>
      <c r="R611" s="236"/>
      <c r="S611" s="236"/>
      <c r="T611" s="23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8" t="s">
        <v>165</v>
      </c>
      <c r="AU611" s="238" t="s">
        <v>81</v>
      </c>
      <c r="AV611" s="13" t="s">
        <v>81</v>
      </c>
      <c r="AW611" s="13" t="s">
        <v>33</v>
      </c>
      <c r="AX611" s="13" t="s">
        <v>72</v>
      </c>
      <c r="AY611" s="238" t="s">
        <v>152</v>
      </c>
    </row>
    <row r="612" s="14" customFormat="1">
      <c r="A612" s="14"/>
      <c r="B612" s="239"/>
      <c r="C612" s="240"/>
      <c r="D612" s="229" t="s">
        <v>165</v>
      </c>
      <c r="E612" s="241" t="s">
        <v>19</v>
      </c>
      <c r="F612" s="242" t="s">
        <v>167</v>
      </c>
      <c r="G612" s="240"/>
      <c r="H612" s="243">
        <v>60.700000000000003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9" t="s">
        <v>165</v>
      </c>
      <c r="AU612" s="249" t="s">
        <v>81</v>
      </c>
      <c r="AV612" s="14" t="s">
        <v>153</v>
      </c>
      <c r="AW612" s="14" t="s">
        <v>33</v>
      </c>
      <c r="AX612" s="14" t="s">
        <v>79</v>
      </c>
      <c r="AY612" s="249" t="s">
        <v>152</v>
      </c>
    </row>
    <row r="613" s="2" customFormat="1" ht="16.5" customHeight="1">
      <c r="A613" s="40"/>
      <c r="B613" s="41"/>
      <c r="C613" s="214" t="s">
        <v>885</v>
      </c>
      <c r="D613" s="281" t="s">
        <v>155</v>
      </c>
      <c r="E613" s="215" t="s">
        <v>886</v>
      </c>
      <c r="F613" s="216" t="s">
        <v>887</v>
      </c>
      <c r="G613" s="217" t="s">
        <v>513</v>
      </c>
      <c r="H613" s="218">
        <v>1.087</v>
      </c>
      <c r="I613" s="219"/>
      <c r="J613" s="220">
        <f>ROUND(I613*H613,2)</f>
        <v>0</v>
      </c>
      <c r="K613" s="216" t="s">
        <v>163</v>
      </c>
      <c r="L613" s="46"/>
      <c r="M613" s="221" t="s">
        <v>19</v>
      </c>
      <c r="N613" s="222" t="s">
        <v>43</v>
      </c>
      <c r="O613" s="86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25" t="s">
        <v>159</v>
      </c>
      <c r="AT613" s="225" t="s">
        <v>155</v>
      </c>
      <c r="AU613" s="225" t="s">
        <v>81</v>
      </c>
      <c r="AY613" s="19" t="s">
        <v>152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9" t="s">
        <v>79</v>
      </c>
      <c r="BK613" s="226">
        <f>ROUND(I613*H613,2)</f>
        <v>0</v>
      </c>
      <c r="BL613" s="19" t="s">
        <v>159</v>
      </c>
      <c r="BM613" s="225" t="s">
        <v>888</v>
      </c>
    </row>
    <row r="614" s="2" customFormat="1" ht="16.5" customHeight="1">
      <c r="A614" s="40"/>
      <c r="B614" s="41"/>
      <c r="C614" s="214" t="s">
        <v>889</v>
      </c>
      <c r="D614" s="281" t="s">
        <v>155</v>
      </c>
      <c r="E614" s="215" t="s">
        <v>890</v>
      </c>
      <c r="F614" s="216" t="s">
        <v>891</v>
      </c>
      <c r="G614" s="217" t="s">
        <v>513</v>
      </c>
      <c r="H614" s="218">
        <v>1.087</v>
      </c>
      <c r="I614" s="219"/>
      <c r="J614" s="220">
        <f>ROUND(I614*H614,2)</f>
        <v>0</v>
      </c>
      <c r="K614" s="216" t="s">
        <v>163</v>
      </c>
      <c r="L614" s="46"/>
      <c r="M614" s="221" t="s">
        <v>19</v>
      </c>
      <c r="N614" s="222" t="s">
        <v>43</v>
      </c>
      <c r="O614" s="86"/>
      <c r="P614" s="223">
        <f>O614*H614</f>
        <v>0</v>
      </c>
      <c r="Q614" s="223">
        <v>0.02</v>
      </c>
      <c r="R614" s="223">
        <f>Q614*H614</f>
        <v>0.021739999999999999</v>
      </c>
      <c r="S614" s="223">
        <v>0</v>
      </c>
      <c r="T614" s="224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25" t="s">
        <v>159</v>
      </c>
      <c r="AT614" s="225" t="s">
        <v>155</v>
      </c>
      <c r="AU614" s="225" t="s">
        <v>81</v>
      </c>
      <c r="AY614" s="19" t="s">
        <v>152</v>
      </c>
      <c r="BE614" s="226">
        <f>IF(N614="základní",J614,0)</f>
        <v>0</v>
      </c>
      <c r="BF614" s="226">
        <f>IF(N614="snížená",J614,0)</f>
        <v>0</v>
      </c>
      <c r="BG614" s="226">
        <f>IF(N614="zákl. přenesená",J614,0)</f>
        <v>0</v>
      </c>
      <c r="BH614" s="226">
        <f>IF(N614="sníž. přenesená",J614,0)</f>
        <v>0</v>
      </c>
      <c r="BI614" s="226">
        <f>IF(N614="nulová",J614,0)</f>
        <v>0</v>
      </c>
      <c r="BJ614" s="19" t="s">
        <v>79</v>
      </c>
      <c r="BK614" s="226">
        <f>ROUND(I614*H614,2)</f>
        <v>0</v>
      </c>
      <c r="BL614" s="19" t="s">
        <v>159</v>
      </c>
      <c r="BM614" s="225" t="s">
        <v>892</v>
      </c>
    </row>
    <row r="615" s="2" customFormat="1" ht="16.5" customHeight="1">
      <c r="A615" s="40"/>
      <c r="B615" s="41"/>
      <c r="C615" s="214" t="s">
        <v>893</v>
      </c>
      <c r="D615" s="281" t="s">
        <v>155</v>
      </c>
      <c r="E615" s="215" t="s">
        <v>894</v>
      </c>
      <c r="F615" s="216" t="s">
        <v>895</v>
      </c>
      <c r="G615" s="217" t="s">
        <v>513</v>
      </c>
      <c r="H615" s="218">
        <v>1.087</v>
      </c>
      <c r="I615" s="219"/>
      <c r="J615" s="220">
        <f>ROUND(I615*H615,2)</f>
        <v>0</v>
      </c>
      <c r="K615" s="216" t="s">
        <v>163</v>
      </c>
      <c r="L615" s="46"/>
      <c r="M615" s="221" t="s">
        <v>19</v>
      </c>
      <c r="N615" s="222" t="s">
        <v>43</v>
      </c>
      <c r="O615" s="86"/>
      <c r="P615" s="223">
        <f>O615*H615</f>
        <v>0</v>
      </c>
      <c r="Q615" s="223">
        <v>0.0054999999999999997</v>
      </c>
      <c r="R615" s="223">
        <f>Q615*H615</f>
        <v>0.0059784999999999994</v>
      </c>
      <c r="S615" s="223">
        <v>0</v>
      </c>
      <c r="T615" s="224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5" t="s">
        <v>159</v>
      </c>
      <c r="AT615" s="225" t="s">
        <v>155</v>
      </c>
      <c r="AU615" s="225" t="s">
        <v>81</v>
      </c>
      <c r="AY615" s="19" t="s">
        <v>152</v>
      </c>
      <c r="BE615" s="226">
        <f>IF(N615="základní",J615,0)</f>
        <v>0</v>
      </c>
      <c r="BF615" s="226">
        <f>IF(N615="snížená",J615,0)</f>
        <v>0</v>
      </c>
      <c r="BG615" s="226">
        <f>IF(N615="zákl. přenesená",J615,0)</f>
        <v>0</v>
      </c>
      <c r="BH615" s="226">
        <f>IF(N615="sníž. přenesená",J615,0)</f>
        <v>0</v>
      </c>
      <c r="BI615" s="226">
        <f>IF(N615="nulová",J615,0)</f>
        <v>0</v>
      </c>
      <c r="BJ615" s="19" t="s">
        <v>79</v>
      </c>
      <c r="BK615" s="226">
        <f>ROUND(I615*H615,2)</f>
        <v>0</v>
      </c>
      <c r="BL615" s="19" t="s">
        <v>159</v>
      </c>
      <c r="BM615" s="225" t="s">
        <v>896</v>
      </c>
    </row>
    <row r="616" s="2" customFormat="1" ht="21.75" customHeight="1">
      <c r="A616" s="40"/>
      <c r="B616" s="41"/>
      <c r="C616" s="214" t="s">
        <v>897</v>
      </c>
      <c r="D616" s="281" t="s">
        <v>155</v>
      </c>
      <c r="E616" s="215" t="s">
        <v>898</v>
      </c>
      <c r="F616" s="216" t="s">
        <v>899</v>
      </c>
      <c r="G616" s="217" t="s">
        <v>513</v>
      </c>
      <c r="H616" s="218">
        <v>1.087</v>
      </c>
      <c r="I616" s="219"/>
      <c r="J616" s="220">
        <f>ROUND(I616*H616,2)</f>
        <v>0</v>
      </c>
      <c r="K616" s="216" t="s">
        <v>163</v>
      </c>
      <c r="L616" s="46"/>
      <c r="M616" s="221" t="s">
        <v>19</v>
      </c>
      <c r="N616" s="222" t="s">
        <v>43</v>
      </c>
      <c r="O616" s="86"/>
      <c r="P616" s="223">
        <f>O616*H616</f>
        <v>0</v>
      </c>
      <c r="Q616" s="223">
        <v>0</v>
      </c>
      <c r="R616" s="223">
        <f>Q616*H616</f>
        <v>0</v>
      </c>
      <c r="S616" s="223">
        <v>0</v>
      </c>
      <c r="T616" s="224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25" t="s">
        <v>159</v>
      </c>
      <c r="AT616" s="225" t="s">
        <v>155</v>
      </c>
      <c r="AU616" s="225" t="s">
        <v>81</v>
      </c>
      <c r="AY616" s="19" t="s">
        <v>152</v>
      </c>
      <c r="BE616" s="226">
        <f>IF(N616="základní",J616,0)</f>
        <v>0</v>
      </c>
      <c r="BF616" s="226">
        <f>IF(N616="snížená",J616,0)</f>
        <v>0</v>
      </c>
      <c r="BG616" s="226">
        <f>IF(N616="zákl. přenesená",J616,0)</f>
        <v>0</v>
      </c>
      <c r="BH616" s="226">
        <f>IF(N616="sníž. přenesená",J616,0)</f>
        <v>0</v>
      </c>
      <c r="BI616" s="226">
        <f>IF(N616="nulová",J616,0)</f>
        <v>0</v>
      </c>
      <c r="BJ616" s="19" t="s">
        <v>79</v>
      </c>
      <c r="BK616" s="226">
        <f>ROUND(I616*H616,2)</f>
        <v>0</v>
      </c>
      <c r="BL616" s="19" t="s">
        <v>159</v>
      </c>
      <c r="BM616" s="225" t="s">
        <v>900</v>
      </c>
    </row>
    <row r="617" s="2" customFormat="1" ht="33" customHeight="1">
      <c r="A617" s="40"/>
      <c r="B617" s="41"/>
      <c r="C617" s="214" t="s">
        <v>901</v>
      </c>
      <c r="D617" s="281" t="s">
        <v>155</v>
      </c>
      <c r="E617" s="215" t="s">
        <v>902</v>
      </c>
      <c r="F617" s="216" t="s">
        <v>903</v>
      </c>
      <c r="G617" s="217" t="s">
        <v>513</v>
      </c>
      <c r="H617" s="218">
        <v>9.7829999999999995</v>
      </c>
      <c r="I617" s="219"/>
      <c r="J617" s="220">
        <f>ROUND(I617*H617,2)</f>
        <v>0</v>
      </c>
      <c r="K617" s="216" t="s">
        <v>163</v>
      </c>
      <c r="L617" s="46"/>
      <c r="M617" s="221" t="s">
        <v>19</v>
      </c>
      <c r="N617" s="222" t="s">
        <v>43</v>
      </c>
      <c r="O617" s="86"/>
      <c r="P617" s="223">
        <f>O617*H617</f>
        <v>0</v>
      </c>
      <c r="Q617" s="223">
        <v>0</v>
      </c>
      <c r="R617" s="223">
        <f>Q617*H617</f>
        <v>0</v>
      </c>
      <c r="S617" s="223">
        <v>0</v>
      </c>
      <c r="T617" s="224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25" t="s">
        <v>159</v>
      </c>
      <c r="AT617" s="225" t="s">
        <v>155</v>
      </c>
      <c r="AU617" s="225" t="s">
        <v>81</v>
      </c>
      <c r="AY617" s="19" t="s">
        <v>152</v>
      </c>
      <c r="BE617" s="226">
        <f>IF(N617="základní",J617,0)</f>
        <v>0</v>
      </c>
      <c r="BF617" s="226">
        <f>IF(N617="snížená",J617,0)</f>
        <v>0</v>
      </c>
      <c r="BG617" s="226">
        <f>IF(N617="zákl. přenesená",J617,0)</f>
        <v>0</v>
      </c>
      <c r="BH617" s="226">
        <f>IF(N617="sníž. přenesená",J617,0)</f>
        <v>0</v>
      </c>
      <c r="BI617" s="226">
        <f>IF(N617="nulová",J617,0)</f>
        <v>0</v>
      </c>
      <c r="BJ617" s="19" t="s">
        <v>79</v>
      </c>
      <c r="BK617" s="226">
        <f>ROUND(I617*H617,2)</f>
        <v>0</v>
      </c>
      <c r="BL617" s="19" t="s">
        <v>159</v>
      </c>
      <c r="BM617" s="225" t="s">
        <v>904</v>
      </c>
    </row>
    <row r="618" s="13" customFormat="1">
      <c r="A618" s="13"/>
      <c r="B618" s="227"/>
      <c r="C618" s="228"/>
      <c r="D618" s="229" t="s">
        <v>165</v>
      </c>
      <c r="E618" s="228"/>
      <c r="F618" s="231" t="s">
        <v>905</v>
      </c>
      <c r="G618" s="228"/>
      <c r="H618" s="232">
        <v>9.7829999999999995</v>
      </c>
      <c r="I618" s="233"/>
      <c r="J618" s="228"/>
      <c r="K618" s="228"/>
      <c r="L618" s="234"/>
      <c r="M618" s="235"/>
      <c r="N618" s="236"/>
      <c r="O618" s="236"/>
      <c r="P618" s="236"/>
      <c r="Q618" s="236"/>
      <c r="R618" s="236"/>
      <c r="S618" s="236"/>
      <c r="T618" s="23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8" t="s">
        <v>165</v>
      </c>
      <c r="AU618" s="238" t="s">
        <v>81</v>
      </c>
      <c r="AV618" s="13" t="s">
        <v>81</v>
      </c>
      <c r="AW618" s="13" t="s">
        <v>4</v>
      </c>
      <c r="AX618" s="13" t="s">
        <v>79</v>
      </c>
      <c r="AY618" s="238" t="s">
        <v>152</v>
      </c>
    </row>
    <row r="619" s="2" customFormat="1">
      <c r="A619" s="40"/>
      <c r="B619" s="41"/>
      <c r="C619" s="214" t="s">
        <v>906</v>
      </c>
      <c r="D619" s="281" t="s">
        <v>155</v>
      </c>
      <c r="E619" s="215" t="s">
        <v>907</v>
      </c>
      <c r="F619" s="216" t="s">
        <v>908</v>
      </c>
      <c r="G619" s="217" t="s">
        <v>513</v>
      </c>
      <c r="H619" s="218">
        <v>1.087</v>
      </c>
      <c r="I619" s="219"/>
      <c r="J619" s="220">
        <f>ROUND(I619*H619,2)</f>
        <v>0</v>
      </c>
      <c r="K619" s="216" t="s">
        <v>163</v>
      </c>
      <c r="L619" s="46"/>
      <c r="M619" s="221" t="s">
        <v>19</v>
      </c>
      <c r="N619" s="222" t="s">
        <v>43</v>
      </c>
      <c r="O619" s="86"/>
      <c r="P619" s="223">
        <f>O619*H619</f>
        <v>0</v>
      </c>
      <c r="Q619" s="223">
        <v>0</v>
      </c>
      <c r="R619" s="223">
        <f>Q619*H619</f>
        <v>0</v>
      </c>
      <c r="S619" s="223">
        <v>0</v>
      </c>
      <c r="T619" s="224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5" t="s">
        <v>159</v>
      </c>
      <c r="AT619" s="225" t="s">
        <v>155</v>
      </c>
      <c r="AU619" s="225" t="s">
        <v>81</v>
      </c>
      <c r="AY619" s="19" t="s">
        <v>152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9" t="s">
        <v>79</v>
      </c>
      <c r="BK619" s="226">
        <f>ROUND(I619*H619,2)</f>
        <v>0</v>
      </c>
      <c r="BL619" s="19" t="s">
        <v>159</v>
      </c>
      <c r="BM619" s="225" t="s">
        <v>909</v>
      </c>
    </row>
    <row r="620" s="12" customFormat="1" ht="22.8" customHeight="1">
      <c r="A620" s="12"/>
      <c r="B620" s="198"/>
      <c r="C620" s="199"/>
      <c r="D620" s="200" t="s">
        <v>71</v>
      </c>
      <c r="E620" s="212" t="s">
        <v>910</v>
      </c>
      <c r="F620" s="212" t="s">
        <v>911</v>
      </c>
      <c r="G620" s="199"/>
      <c r="H620" s="199"/>
      <c r="I620" s="202"/>
      <c r="J620" s="213">
        <f>BK620</f>
        <v>0</v>
      </c>
      <c r="K620" s="199"/>
      <c r="L620" s="204"/>
      <c r="M620" s="205"/>
      <c r="N620" s="206"/>
      <c r="O620" s="206"/>
      <c r="P620" s="207">
        <f>SUM(P621:P625)</f>
        <v>0</v>
      </c>
      <c r="Q620" s="206"/>
      <c r="R620" s="207">
        <f>SUM(R621:R625)</f>
        <v>0</v>
      </c>
      <c r="S620" s="206"/>
      <c r="T620" s="208">
        <f>SUM(T621:T625)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9" t="s">
        <v>79</v>
      </c>
      <c r="AT620" s="210" t="s">
        <v>71</v>
      </c>
      <c r="AU620" s="210" t="s">
        <v>79</v>
      </c>
      <c r="AY620" s="209" t="s">
        <v>152</v>
      </c>
      <c r="BK620" s="211">
        <f>SUM(BK621:BK625)</f>
        <v>0</v>
      </c>
    </row>
    <row r="621" s="2" customFormat="1">
      <c r="A621" s="40"/>
      <c r="B621" s="41"/>
      <c r="C621" s="214" t="s">
        <v>912</v>
      </c>
      <c r="D621" s="214" t="s">
        <v>155</v>
      </c>
      <c r="E621" s="215" t="s">
        <v>913</v>
      </c>
      <c r="F621" s="216" t="s">
        <v>914</v>
      </c>
      <c r="G621" s="217" t="s">
        <v>513</v>
      </c>
      <c r="H621" s="218">
        <v>76.316999999999993</v>
      </c>
      <c r="I621" s="219"/>
      <c r="J621" s="220">
        <f>ROUND(I621*H621,2)</f>
        <v>0</v>
      </c>
      <c r="K621" s="216" t="s">
        <v>163</v>
      </c>
      <c r="L621" s="46"/>
      <c r="M621" s="221" t="s">
        <v>19</v>
      </c>
      <c r="N621" s="222" t="s">
        <v>43</v>
      </c>
      <c r="O621" s="86"/>
      <c r="P621" s="223">
        <f>O621*H621</f>
        <v>0</v>
      </c>
      <c r="Q621" s="223">
        <v>0</v>
      </c>
      <c r="R621" s="223">
        <f>Q621*H621</f>
        <v>0</v>
      </c>
      <c r="S621" s="223">
        <v>0</v>
      </c>
      <c r="T621" s="22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5" t="s">
        <v>159</v>
      </c>
      <c r="AT621" s="225" t="s">
        <v>155</v>
      </c>
      <c r="AU621" s="225" t="s">
        <v>81</v>
      </c>
      <c r="AY621" s="19" t="s">
        <v>152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9" t="s">
        <v>79</v>
      </c>
      <c r="BK621" s="226">
        <f>ROUND(I621*H621,2)</f>
        <v>0</v>
      </c>
      <c r="BL621" s="19" t="s">
        <v>159</v>
      </c>
      <c r="BM621" s="225" t="s">
        <v>915</v>
      </c>
    </row>
    <row r="622" s="2" customFormat="1" ht="21.75" customHeight="1">
      <c r="A622" s="40"/>
      <c r="B622" s="41"/>
      <c r="C622" s="214" t="s">
        <v>916</v>
      </c>
      <c r="D622" s="214" t="s">
        <v>155</v>
      </c>
      <c r="E622" s="215" t="s">
        <v>898</v>
      </c>
      <c r="F622" s="216" t="s">
        <v>899</v>
      </c>
      <c r="G622" s="217" t="s">
        <v>513</v>
      </c>
      <c r="H622" s="218">
        <v>76.316999999999993</v>
      </c>
      <c r="I622" s="219"/>
      <c r="J622" s="220">
        <f>ROUND(I622*H622,2)</f>
        <v>0</v>
      </c>
      <c r="K622" s="216" t="s">
        <v>163</v>
      </c>
      <c r="L622" s="46"/>
      <c r="M622" s="221" t="s">
        <v>19</v>
      </c>
      <c r="N622" s="222" t="s">
        <v>43</v>
      </c>
      <c r="O622" s="86"/>
      <c r="P622" s="223">
        <f>O622*H622</f>
        <v>0</v>
      </c>
      <c r="Q622" s="223">
        <v>0</v>
      </c>
      <c r="R622" s="223">
        <f>Q622*H622</f>
        <v>0</v>
      </c>
      <c r="S622" s="223">
        <v>0</v>
      </c>
      <c r="T622" s="224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5" t="s">
        <v>159</v>
      </c>
      <c r="AT622" s="225" t="s">
        <v>155</v>
      </c>
      <c r="AU622" s="225" t="s">
        <v>81</v>
      </c>
      <c r="AY622" s="19" t="s">
        <v>152</v>
      </c>
      <c r="BE622" s="226">
        <f>IF(N622="základní",J622,0)</f>
        <v>0</v>
      </c>
      <c r="BF622" s="226">
        <f>IF(N622="snížená",J622,0)</f>
        <v>0</v>
      </c>
      <c r="BG622" s="226">
        <f>IF(N622="zákl. přenesená",J622,0)</f>
        <v>0</v>
      </c>
      <c r="BH622" s="226">
        <f>IF(N622="sníž. přenesená",J622,0)</f>
        <v>0</v>
      </c>
      <c r="BI622" s="226">
        <f>IF(N622="nulová",J622,0)</f>
        <v>0</v>
      </c>
      <c r="BJ622" s="19" t="s">
        <v>79</v>
      </c>
      <c r="BK622" s="226">
        <f>ROUND(I622*H622,2)</f>
        <v>0</v>
      </c>
      <c r="BL622" s="19" t="s">
        <v>159</v>
      </c>
      <c r="BM622" s="225" t="s">
        <v>917</v>
      </c>
    </row>
    <row r="623" s="2" customFormat="1" ht="33" customHeight="1">
      <c r="A623" s="40"/>
      <c r="B623" s="41"/>
      <c r="C623" s="214" t="s">
        <v>918</v>
      </c>
      <c r="D623" s="214" t="s">
        <v>155</v>
      </c>
      <c r="E623" s="215" t="s">
        <v>902</v>
      </c>
      <c r="F623" s="216" t="s">
        <v>903</v>
      </c>
      <c r="G623" s="217" t="s">
        <v>513</v>
      </c>
      <c r="H623" s="218">
        <v>686.85299999999995</v>
      </c>
      <c r="I623" s="219"/>
      <c r="J623" s="220">
        <f>ROUND(I623*H623,2)</f>
        <v>0</v>
      </c>
      <c r="K623" s="216" t="s">
        <v>163</v>
      </c>
      <c r="L623" s="46"/>
      <c r="M623" s="221" t="s">
        <v>19</v>
      </c>
      <c r="N623" s="222" t="s">
        <v>43</v>
      </c>
      <c r="O623" s="86"/>
      <c r="P623" s="223">
        <f>O623*H623</f>
        <v>0</v>
      </c>
      <c r="Q623" s="223">
        <v>0</v>
      </c>
      <c r="R623" s="223">
        <f>Q623*H623</f>
        <v>0</v>
      </c>
      <c r="S623" s="223">
        <v>0</v>
      </c>
      <c r="T623" s="224">
        <f>S623*H623</f>
        <v>0</v>
      </c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R623" s="225" t="s">
        <v>159</v>
      </c>
      <c r="AT623" s="225" t="s">
        <v>155</v>
      </c>
      <c r="AU623" s="225" t="s">
        <v>81</v>
      </c>
      <c r="AY623" s="19" t="s">
        <v>152</v>
      </c>
      <c r="BE623" s="226">
        <f>IF(N623="základní",J623,0)</f>
        <v>0</v>
      </c>
      <c r="BF623" s="226">
        <f>IF(N623="snížená",J623,0)</f>
        <v>0</v>
      </c>
      <c r="BG623" s="226">
        <f>IF(N623="zákl. přenesená",J623,0)</f>
        <v>0</v>
      </c>
      <c r="BH623" s="226">
        <f>IF(N623="sníž. přenesená",J623,0)</f>
        <v>0</v>
      </c>
      <c r="BI623" s="226">
        <f>IF(N623="nulová",J623,0)</f>
        <v>0</v>
      </c>
      <c r="BJ623" s="19" t="s">
        <v>79</v>
      </c>
      <c r="BK623" s="226">
        <f>ROUND(I623*H623,2)</f>
        <v>0</v>
      </c>
      <c r="BL623" s="19" t="s">
        <v>159</v>
      </c>
      <c r="BM623" s="225" t="s">
        <v>919</v>
      </c>
    </row>
    <row r="624" s="13" customFormat="1">
      <c r="A624" s="13"/>
      <c r="B624" s="227"/>
      <c r="C624" s="228"/>
      <c r="D624" s="229" t="s">
        <v>165</v>
      </c>
      <c r="E624" s="228"/>
      <c r="F624" s="231" t="s">
        <v>920</v>
      </c>
      <c r="G624" s="228"/>
      <c r="H624" s="232">
        <v>686.85299999999995</v>
      </c>
      <c r="I624" s="233"/>
      <c r="J624" s="228"/>
      <c r="K624" s="228"/>
      <c r="L624" s="234"/>
      <c r="M624" s="235"/>
      <c r="N624" s="236"/>
      <c r="O624" s="236"/>
      <c r="P624" s="236"/>
      <c r="Q624" s="236"/>
      <c r="R624" s="236"/>
      <c r="S624" s="236"/>
      <c r="T624" s="23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8" t="s">
        <v>165</v>
      </c>
      <c r="AU624" s="238" t="s">
        <v>81</v>
      </c>
      <c r="AV624" s="13" t="s">
        <v>81</v>
      </c>
      <c r="AW624" s="13" t="s">
        <v>4</v>
      </c>
      <c r="AX624" s="13" t="s">
        <v>79</v>
      </c>
      <c r="AY624" s="238" t="s">
        <v>152</v>
      </c>
    </row>
    <row r="625" s="2" customFormat="1">
      <c r="A625" s="40"/>
      <c r="B625" s="41"/>
      <c r="C625" s="214" t="s">
        <v>921</v>
      </c>
      <c r="D625" s="214" t="s">
        <v>155</v>
      </c>
      <c r="E625" s="215" t="s">
        <v>922</v>
      </c>
      <c r="F625" s="216" t="s">
        <v>923</v>
      </c>
      <c r="G625" s="217" t="s">
        <v>513</v>
      </c>
      <c r="H625" s="218">
        <v>76.316999999999993</v>
      </c>
      <c r="I625" s="219"/>
      <c r="J625" s="220">
        <f>ROUND(I625*H625,2)</f>
        <v>0</v>
      </c>
      <c r="K625" s="216" t="s">
        <v>163</v>
      </c>
      <c r="L625" s="46"/>
      <c r="M625" s="221" t="s">
        <v>19</v>
      </c>
      <c r="N625" s="222" t="s">
        <v>43</v>
      </c>
      <c r="O625" s="86"/>
      <c r="P625" s="223">
        <f>O625*H625</f>
        <v>0</v>
      </c>
      <c r="Q625" s="223">
        <v>0</v>
      </c>
      <c r="R625" s="223">
        <f>Q625*H625</f>
        <v>0</v>
      </c>
      <c r="S625" s="223">
        <v>0</v>
      </c>
      <c r="T625" s="224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25" t="s">
        <v>159</v>
      </c>
      <c r="AT625" s="225" t="s">
        <v>155</v>
      </c>
      <c r="AU625" s="225" t="s">
        <v>81</v>
      </c>
      <c r="AY625" s="19" t="s">
        <v>152</v>
      </c>
      <c r="BE625" s="226">
        <f>IF(N625="základní",J625,0)</f>
        <v>0</v>
      </c>
      <c r="BF625" s="226">
        <f>IF(N625="snížená",J625,0)</f>
        <v>0</v>
      </c>
      <c r="BG625" s="226">
        <f>IF(N625="zákl. přenesená",J625,0)</f>
        <v>0</v>
      </c>
      <c r="BH625" s="226">
        <f>IF(N625="sníž. přenesená",J625,0)</f>
        <v>0</v>
      </c>
      <c r="BI625" s="226">
        <f>IF(N625="nulová",J625,0)</f>
        <v>0</v>
      </c>
      <c r="BJ625" s="19" t="s">
        <v>79</v>
      </c>
      <c r="BK625" s="226">
        <f>ROUND(I625*H625,2)</f>
        <v>0</v>
      </c>
      <c r="BL625" s="19" t="s">
        <v>159</v>
      </c>
      <c r="BM625" s="225" t="s">
        <v>924</v>
      </c>
    </row>
    <row r="626" s="12" customFormat="1" ht="22.8" customHeight="1">
      <c r="A626" s="12"/>
      <c r="B626" s="198"/>
      <c r="C626" s="199"/>
      <c r="D626" s="200" t="s">
        <v>71</v>
      </c>
      <c r="E626" s="212" t="s">
        <v>925</v>
      </c>
      <c r="F626" s="212" t="s">
        <v>926</v>
      </c>
      <c r="G626" s="199"/>
      <c r="H626" s="199"/>
      <c r="I626" s="202"/>
      <c r="J626" s="213">
        <f>BK626</f>
        <v>0</v>
      </c>
      <c r="K626" s="199"/>
      <c r="L626" s="204"/>
      <c r="M626" s="205"/>
      <c r="N626" s="206"/>
      <c r="O626" s="206"/>
      <c r="P626" s="207">
        <f>P627</f>
        <v>0</v>
      </c>
      <c r="Q626" s="206"/>
      <c r="R626" s="207">
        <f>R627</f>
        <v>0</v>
      </c>
      <c r="S626" s="206"/>
      <c r="T626" s="208">
        <f>T627</f>
        <v>0</v>
      </c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R626" s="209" t="s">
        <v>79</v>
      </c>
      <c r="AT626" s="210" t="s">
        <v>71</v>
      </c>
      <c r="AU626" s="210" t="s">
        <v>79</v>
      </c>
      <c r="AY626" s="209" t="s">
        <v>152</v>
      </c>
      <c r="BK626" s="211">
        <f>BK627</f>
        <v>0</v>
      </c>
    </row>
    <row r="627" s="2" customFormat="1" ht="33" customHeight="1">
      <c r="A627" s="40"/>
      <c r="B627" s="41"/>
      <c r="C627" s="214" t="s">
        <v>927</v>
      </c>
      <c r="D627" s="214" t="s">
        <v>155</v>
      </c>
      <c r="E627" s="215" t="s">
        <v>928</v>
      </c>
      <c r="F627" s="216" t="s">
        <v>929</v>
      </c>
      <c r="G627" s="217" t="s">
        <v>513</v>
      </c>
      <c r="H627" s="218">
        <v>54.189999999999998</v>
      </c>
      <c r="I627" s="219"/>
      <c r="J627" s="220">
        <f>ROUND(I627*H627,2)</f>
        <v>0</v>
      </c>
      <c r="K627" s="216" t="s">
        <v>163</v>
      </c>
      <c r="L627" s="46"/>
      <c r="M627" s="221" t="s">
        <v>19</v>
      </c>
      <c r="N627" s="222" t="s">
        <v>43</v>
      </c>
      <c r="O627" s="86"/>
      <c r="P627" s="223">
        <f>O627*H627</f>
        <v>0</v>
      </c>
      <c r="Q627" s="223">
        <v>0</v>
      </c>
      <c r="R627" s="223">
        <f>Q627*H627</f>
        <v>0</v>
      </c>
      <c r="S627" s="223">
        <v>0</v>
      </c>
      <c r="T627" s="224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25" t="s">
        <v>159</v>
      </c>
      <c r="AT627" s="225" t="s">
        <v>155</v>
      </c>
      <c r="AU627" s="225" t="s">
        <v>81</v>
      </c>
      <c r="AY627" s="19" t="s">
        <v>152</v>
      </c>
      <c r="BE627" s="226">
        <f>IF(N627="základní",J627,0)</f>
        <v>0</v>
      </c>
      <c r="BF627" s="226">
        <f>IF(N627="snížená",J627,0)</f>
        <v>0</v>
      </c>
      <c r="BG627" s="226">
        <f>IF(N627="zákl. přenesená",J627,0)</f>
        <v>0</v>
      </c>
      <c r="BH627" s="226">
        <f>IF(N627="sníž. přenesená",J627,0)</f>
        <v>0</v>
      </c>
      <c r="BI627" s="226">
        <f>IF(N627="nulová",J627,0)</f>
        <v>0</v>
      </c>
      <c r="BJ627" s="19" t="s">
        <v>79</v>
      </c>
      <c r="BK627" s="226">
        <f>ROUND(I627*H627,2)</f>
        <v>0</v>
      </c>
      <c r="BL627" s="19" t="s">
        <v>159</v>
      </c>
      <c r="BM627" s="225" t="s">
        <v>930</v>
      </c>
    </row>
    <row r="628" s="12" customFormat="1" ht="25.92" customHeight="1">
      <c r="A628" s="12"/>
      <c r="B628" s="198"/>
      <c r="C628" s="199"/>
      <c r="D628" s="200" t="s">
        <v>71</v>
      </c>
      <c r="E628" s="201" t="s">
        <v>931</v>
      </c>
      <c r="F628" s="201" t="s">
        <v>932</v>
      </c>
      <c r="G628" s="199"/>
      <c r="H628" s="199"/>
      <c r="I628" s="202"/>
      <c r="J628" s="203">
        <f>BK628</f>
        <v>0</v>
      </c>
      <c r="K628" s="199"/>
      <c r="L628" s="204"/>
      <c r="M628" s="205"/>
      <c r="N628" s="206"/>
      <c r="O628" s="206"/>
      <c r="P628" s="207">
        <f>P629+P647+P776+P810+P835+P880+P917+P956+P969+P1028+P1037+P1042+P1049+P1074+P1132</f>
        <v>0</v>
      </c>
      <c r="Q628" s="206"/>
      <c r="R628" s="207">
        <f>R629+R647+R776+R810+R835+R880+R917+R956+R969+R1028+R1037+R1042+R1049+R1074+R1132</f>
        <v>35.505908550000001</v>
      </c>
      <c r="S628" s="206"/>
      <c r="T628" s="208">
        <f>T629+T647+T776+T810+T835+T880+T917+T956+T969+T1028+T1037+T1042+T1049+T1074+T1132</f>
        <v>2.5675872000000002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09" t="s">
        <v>81</v>
      </c>
      <c r="AT628" s="210" t="s">
        <v>71</v>
      </c>
      <c r="AU628" s="210" t="s">
        <v>72</v>
      </c>
      <c r="AY628" s="209" t="s">
        <v>152</v>
      </c>
      <c r="BK628" s="211">
        <f>BK629+BK647+BK776+BK810+BK835+BK880+BK917+BK956+BK969+BK1028+BK1037+BK1042+BK1049+BK1074+BK1132</f>
        <v>0</v>
      </c>
    </row>
    <row r="629" s="12" customFormat="1" ht="22.8" customHeight="1">
      <c r="A629" s="12"/>
      <c r="B629" s="198"/>
      <c r="C629" s="199"/>
      <c r="D629" s="200" t="s">
        <v>71</v>
      </c>
      <c r="E629" s="212" t="s">
        <v>933</v>
      </c>
      <c r="F629" s="212" t="s">
        <v>934</v>
      </c>
      <c r="G629" s="199"/>
      <c r="H629" s="199"/>
      <c r="I629" s="202"/>
      <c r="J629" s="213">
        <f>BK629</f>
        <v>0</v>
      </c>
      <c r="K629" s="199"/>
      <c r="L629" s="204"/>
      <c r="M629" s="205"/>
      <c r="N629" s="206"/>
      <c r="O629" s="206"/>
      <c r="P629" s="207">
        <f>SUM(P630:P646)</f>
        <v>0</v>
      </c>
      <c r="Q629" s="206"/>
      <c r="R629" s="207">
        <f>SUM(R630:R646)</f>
        <v>0.10133969999999999</v>
      </c>
      <c r="S629" s="206"/>
      <c r="T629" s="208">
        <f>SUM(T630:T646)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09" t="s">
        <v>81</v>
      </c>
      <c r="AT629" s="210" t="s">
        <v>71</v>
      </c>
      <c r="AU629" s="210" t="s">
        <v>79</v>
      </c>
      <c r="AY629" s="209" t="s">
        <v>152</v>
      </c>
      <c r="BK629" s="211">
        <f>SUM(BK630:BK646)</f>
        <v>0</v>
      </c>
    </row>
    <row r="630" s="2" customFormat="1" ht="21.75" customHeight="1">
      <c r="A630" s="40"/>
      <c r="B630" s="41"/>
      <c r="C630" s="214" t="s">
        <v>935</v>
      </c>
      <c r="D630" s="214" t="s">
        <v>155</v>
      </c>
      <c r="E630" s="215" t="s">
        <v>936</v>
      </c>
      <c r="F630" s="216" t="s">
        <v>937</v>
      </c>
      <c r="G630" s="217" t="s">
        <v>176</v>
      </c>
      <c r="H630" s="218">
        <v>11.800000000000001</v>
      </c>
      <c r="I630" s="219"/>
      <c r="J630" s="220">
        <f>ROUND(I630*H630,2)</f>
        <v>0</v>
      </c>
      <c r="K630" s="216" t="s">
        <v>163</v>
      </c>
      <c r="L630" s="46"/>
      <c r="M630" s="221" t="s">
        <v>19</v>
      </c>
      <c r="N630" s="222" t="s">
        <v>43</v>
      </c>
      <c r="O630" s="86"/>
      <c r="P630" s="223">
        <f>O630*H630</f>
        <v>0</v>
      </c>
      <c r="Q630" s="223">
        <v>0</v>
      </c>
      <c r="R630" s="223">
        <f>Q630*H630</f>
        <v>0</v>
      </c>
      <c r="S630" s="223">
        <v>0</v>
      </c>
      <c r="T630" s="224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5" t="s">
        <v>269</v>
      </c>
      <c r="AT630" s="225" t="s">
        <v>155</v>
      </c>
      <c r="AU630" s="225" t="s">
        <v>81</v>
      </c>
      <c r="AY630" s="19" t="s">
        <v>152</v>
      </c>
      <c r="BE630" s="226">
        <f>IF(N630="základní",J630,0)</f>
        <v>0</v>
      </c>
      <c r="BF630" s="226">
        <f>IF(N630="snížená",J630,0)</f>
        <v>0</v>
      </c>
      <c r="BG630" s="226">
        <f>IF(N630="zákl. přenesená",J630,0)</f>
        <v>0</v>
      </c>
      <c r="BH630" s="226">
        <f>IF(N630="sníž. přenesená",J630,0)</f>
        <v>0</v>
      </c>
      <c r="BI630" s="226">
        <f>IF(N630="nulová",J630,0)</f>
        <v>0</v>
      </c>
      <c r="BJ630" s="19" t="s">
        <v>79</v>
      </c>
      <c r="BK630" s="226">
        <f>ROUND(I630*H630,2)</f>
        <v>0</v>
      </c>
      <c r="BL630" s="19" t="s">
        <v>269</v>
      </c>
      <c r="BM630" s="225" t="s">
        <v>938</v>
      </c>
    </row>
    <row r="631" s="13" customFormat="1">
      <c r="A631" s="13"/>
      <c r="B631" s="227"/>
      <c r="C631" s="228"/>
      <c r="D631" s="229" t="s">
        <v>165</v>
      </c>
      <c r="E631" s="230" t="s">
        <v>19</v>
      </c>
      <c r="F631" s="231" t="s">
        <v>939</v>
      </c>
      <c r="G631" s="228"/>
      <c r="H631" s="232">
        <v>11.800000000000001</v>
      </c>
      <c r="I631" s="233"/>
      <c r="J631" s="228"/>
      <c r="K631" s="228"/>
      <c r="L631" s="234"/>
      <c r="M631" s="235"/>
      <c r="N631" s="236"/>
      <c r="O631" s="236"/>
      <c r="P631" s="236"/>
      <c r="Q631" s="236"/>
      <c r="R631" s="236"/>
      <c r="S631" s="236"/>
      <c r="T631" s="23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8" t="s">
        <v>165</v>
      </c>
      <c r="AU631" s="238" t="s">
        <v>81</v>
      </c>
      <c r="AV631" s="13" t="s">
        <v>81</v>
      </c>
      <c r="AW631" s="13" t="s">
        <v>33</v>
      </c>
      <c r="AX631" s="13" t="s">
        <v>72</v>
      </c>
      <c r="AY631" s="238" t="s">
        <v>152</v>
      </c>
    </row>
    <row r="632" s="14" customFormat="1">
      <c r="A632" s="14"/>
      <c r="B632" s="239"/>
      <c r="C632" s="240"/>
      <c r="D632" s="229" t="s">
        <v>165</v>
      </c>
      <c r="E632" s="241" t="s">
        <v>19</v>
      </c>
      <c r="F632" s="242" t="s">
        <v>167</v>
      </c>
      <c r="G632" s="240"/>
      <c r="H632" s="243">
        <v>11.800000000000001</v>
      </c>
      <c r="I632" s="244"/>
      <c r="J632" s="240"/>
      <c r="K632" s="240"/>
      <c r="L632" s="245"/>
      <c r="M632" s="246"/>
      <c r="N632" s="247"/>
      <c r="O632" s="247"/>
      <c r="P632" s="247"/>
      <c r="Q632" s="247"/>
      <c r="R632" s="247"/>
      <c r="S632" s="247"/>
      <c r="T632" s="248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9" t="s">
        <v>165</v>
      </c>
      <c r="AU632" s="249" t="s">
        <v>81</v>
      </c>
      <c r="AV632" s="14" t="s">
        <v>153</v>
      </c>
      <c r="AW632" s="14" t="s">
        <v>33</v>
      </c>
      <c r="AX632" s="14" t="s">
        <v>79</v>
      </c>
      <c r="AY632" s="249" t="s">
        <v>152</v>
      </c>
    </row>
    <row r="633" s="2" customFormat="1" ht="16.5" customHeight="1">
      <c r="A633" s="40"/>
      <c r="B633" s="41"/>
      <c r="C633" s="271" t="s">
        <v>940</v>
      </c>
      <c r="D633" s="271" t="s">
        <v>261</v>
      </c>
      <c r="E633" s="272" t="s">
        <v>941</v>
      </c>
      <c r="F633" s="273" t="s">
        <v>942</v>
      </c>
      <c r="G633" s="274" t="s">
        <v>513</v>
      </c>
      <c r="H633" s="275">
        <v>0.0040000000000000001</v>
      </c>
      <c r="I633" s="276"/>
      <c r="J633" s="277">
        <f>ROUND(I633*H633,2)</f>
        <v>0</v>
      </c>
      <c r="K633" s="273" t="s">
        <v>163</v>
      </c>
      <c r="L633" s="278"/>
      <c r="M633" s="279" t="s">
        <v>19</v>
      </c>
      <c r="N633" s="280" t="s">
        <v>43</v>
      </c>
      <c r="O633" s="86"/>
      <c r="P633" s="223">
        <f>O633*H633</f>
        <v>0</v>
      </c>
      <c r="Q633" s="223">
        <v>1</v>
      </c>
      <c r="R633" s="223">
        <f>Q633*H633</f>
        <v>0.0040000000000000001</v>
      </c>
      <c r="S633" s="223">
        <v>0</v>
      </c>
      <c r="T633" s="224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25" t="s">
        <v>362</v>
      </c>
      <c r="AT633" s="225" t="s">
        <v>261</v>
      </c>
      <c r="AU633" s="225" t="s">
        <v>81</v>
      </c>
      <c r="AY633" s="19" t="s">
        <v>152</v>
      </c>
      <c r="BE633" s="226">
        <f>IF(N633="základní",J633,0)</f>
        <v>0</v>
      </c>
      <c r="BF633" s="226">
        <f>IF(N633="snížená",J633,0)</f>
        <v>0</v>
      </c>
      <c r="BG633" s="226">
        <f>IF(N633="zákl. přenesená",J633,0)</f>
        <v>0</v>
      </c>
      <c r="BH633" s="226">
        <f>IF(N633="sníž. přenesená",J633,0)</f>
        <v>0</v>
      </c>
      <c r="BI633" s="226">
        <f>IF(N633="nulová",J633,0)</f>
        <v>0</v>
      </c>
      <c r="BJ633" s="19" t="s">
        <v>79</v>
      </c>
      <c r="BK633" s="226">
        <f>ROUND(I633*H633,2)</f>
        <v>0</v>
      </c>
      <c r="BL633" s="19" t="s">
        <v>269</v>
      </c>
      <c r="BM633" s="225" t="s">
        <v>943</v>
      </c>
    </row>
    <row r="634" s="13" customFormat="1">
      <c r="A634" s="13"/>
      <c r="B634" s="227"/>
      <c r="C634" s="228"/>
      <c r="D634" s="229" t="s">
        <v>165</v>
      </c>
      <c r="E634" s="228"/>
      <c r="F634" s="231" t="s">
        <v>944</v>
      </c>
      <c r="G634" s="228"/>
      <c r="H634" s="232">
        <v>0.0040000000000000001</v>
      </c>
      <c r="I634" s="233"/>
      <c r="J634" s="228"/>
      <c r="K634" s="228"/>
      <c r="L634" s="234"/>
      <c r="M634" s="235"/>
      <c r="N634" s="236"/>
      <c r="O634" s="236"/>
      <c r="P634" s="236"/>
      <c r="Q634" s="236"/>
      <c r="R634" s="236"/>
      <c r="S634" s="236"/>
      <c r="T634" s="23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8" t="s">
        <v>165</v>
      </c>
      <c r="AU634" s="238" t="s">
        <v>81</v>
      </c>
      <c r="AV634" s="13" t="s">
        <v>81</v>
      </c>
      <c r="AW634" s="13" t="s">
        <v>4</v>
      </c>
      <c r="AX634" s="13" t="s">
        <v>79</v>
      </c>
      <c r="AY634" s="238" t="s">
        <v>152</v>
      </c>
    </row>
    <row r="635" s="2" customFormat="1" ht="16.5" customHeight="1">
      <c r="A635" s="40"/>
      <c r="B635" s="41"/>
      <c r="C635" s="214" t="s">
        <v>945</v>
      </c>
      <c r="D635" s="214" t="s">
        <v>155</v>
      </c>
      <c r="E635" s="215" t="s">
        <v>946</v>
      </c>
      <c r="F635" s="216" t="s">
        <v>947</v>
      </c>
      <c r="G635" s="217" t="s">
        <v>176</v>
      </c>
      <c r="H635" s="218">
        <v>14.800000000000001</v>
      </c>
      <c r="I635" s="219"/>
      <c r="J635" s="220">
        <f>ROUND(I635*H635,2)</f>
        <v>0</v>
      </c>
      <c r="K635" s="216" t="s">
        <v>163</v>
      </c>
      <c r="L635" s="46"/>
      <c r="M635" s="221" t="s">
        <v>19</v>
      </c>
      <c r="N635" s="222" t="s">
        <v>43</v>
      </c>
      <c r="O635" s="86"/>
      <c r="P635" s="223">
        <f>O635*H635</f>
        <v>0</v>
      </c>
      <c r="Q635" s="223">
        <v>0.00040000000000000002</v>
      </c>
      <c r="R635" s="223">
        <f>Q635*H635</f>
        <v>0.0059200000000000008</v>
      </c>
      <c r="S635" s="223">
        <v>0</v>
      </c>
      <c r="T635" s="224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25" t="s">
        <v>269</v>
      </c>
      <c r="AT635" s="225" t="s">
        <v>155</v>
      </c>
      <c r="AU635" s="225" t="s">
        <v>81</v>
      </c>
      <c r="AY635" s="19" t="s">
        <v>152</v>
      </c>
      <c r="BE635" s="226">
        <f>IF(N635="základní",J635,0)</f>
        <v>0</v>
      </c>
      <c r="BF635" s="226">
        <f>IF(N635="snížená",J635,0)</f>
        <v>0</v>
      </c>
      <c r="BG635" s="226">
        <f>IF(N635="zákl. přenesená",J635,0)</f>
        <v>0</v>
      </c>
      <c r="BH635" s="226">
        <f>IF(N635="sníž. přenesená",J635,0)</f>
        <v>0</v>
      </c>
      <c r="BI635" s="226">
        <f>IF(N635="nulová",J635,0)</f>
        <v>0</v>
      </c>
      <c r="BJ635" s="19" t="s">
        <v>79</v>
      </c>
      <c r="BK635" s="226">
        <f>ROUND(I635*H635,2)</f>
        <v>0</v>
      </c>
      <c r="BL635" s="19" t="s">
        <v>269</v>
      </c>
      <c r="BM635" s="225" t="s">
        <v>948</v>
      </c>
    </row>
    <row r="636" s="13" customFormat="1">
      <c r="A636" s="13"/>
      <c r="B636" s="227"/>
      <c r="C636" s="228"/>
      <c r="D636" s="229" t="s">
        <v>165</v>
      </c>
      <c r="E636" s="230" t="s">
        <v>19</v>
      </c>
      <c r="F636" s="231" t="s">
        <v>949</v>
      </c>
      <c r="G636" s="228"/>
      <c r="H636" s="232">
        <v>14.800000000000001</v>
      </c>
      <c r="I636" s="233"/>
      <c r="J636" s="228"/>
      <c r="K636" s="228"/>
      <c r="L636" s="234"/>
      <c r="M636" s="235"/>
      <c r="N636" s="236"/>
      <c r="O636" s="236"/>
      <c r="P636" s="236"/>
      <c r="Q636" s="236"/>
      <c r="R636" s="236"/>
      <c r="S636" s="236"/>
      <c r="T636" s="23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38" t="s">
        <v>165</v>
      </c>
      <c r="AU636" s="238" t="s">
        <v>81</v>
      </c>
      <c r="AV636" s="13" t="s">
        <v>81</v>
      </c>
      <c r="AW636" s="13" t="s">
        <v>33</v>
      </c>
      <c r="AX636" s="13" t="s">
        <v>72</v>
      </c>
      <c r="AY636" s="238" t="s">
        <v>152</v>
      </c>
    </row>
    <row r="637" s="14" customFormat="1">
      <c r="A637" s="14"/>
      <c r="B637" s="239"/>
      <c r="C637" s="240"/>
      <c r="D637" s="229" t="s">
        <v>165</v>
      </c>
      <c r="E637" s="241" t="s">
        <v>19</v>
      </c>
      <c r="F637" s="242" t="s">
        <v>167</v>
      </c>
      <c r="G637" s="240"/>
      <c r="H637" s="243">
        <v>14.800000000000001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9" t="s">
        <v>165</v>
      </c>
      <c r="AU637" s="249" t="s">
        <v>81</v>
      </c>
      <c r="AV637" s="14" t="s">
        <v>153</v>
      </c>
      <c r="AW637" s="14" t="s">
        <v>33</v>
      </c>
      <c r="AX637" s="14" t="s">
        <v>79</v>
      </c>
      <c r="AY637" s="249" t="s">
        <v>152</v>
      </c>
    </row>
    <row r="638" s="2" customFormat="1">
      <c r="A638" s="40"/>
      <c r="B638" s="41"/>
      <c r="C638" s="271" t="s">
        <v>950</v>
      </c>
      <c r="D638" s="271" t="s">
        <v>261</v>
      </c>
      <c r="E638" s="272" t="s">
        <v>951</v>
      </c>
      <c r="F638" s="273" t="s">
        <v>952</v>
      </c>
      <c r="G638" s="274" t="s">
        <v>176</v>
      </c>
      <c r="H638" s="275">
        <v>17.248999999999999</v>
      </c>
      <c r="I638" s="276"/>
      <c r="J638" s="277">
        <f>ROUND(I638*H638,2)</f>
        <v>0</v>
      </c>
      <c r="K638" s="273" t="s">
        <v>163</v>
      </c>
      <c r="L638" s="278"/>
      <c r="M638" s="279" t="s">
        <v>19</v>
      </c>
      <c r="N638" s="280" t="s">
        <v>43</v>
      </c>
      <c r="O638" s="86"/>
      <c r="P638" s="223">
        <f>O638*H638</f>
        <v>0</v>
      </c>
      <c r="Q638" s="223">
        <v>0.0053</v>
      </c>
      <c r="R638" s="223">
        <f>Q638*H638</f>
        <v>0.091419699999999993</v>
      </c>
      <c r="S638" s="223">
        <v>0</v>
      </c>
      <c r="T638" s="22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25" t="s">
        <v>362</v>
      </c>
      <c r="AT638" s="225" t="s">
        <v>261</v>
      </c>
      <c r="AU638" s="225" t="s">
        <v>81</v>
      </c>
      <c r="AY638" s="19" t="s">
        <v>152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9" t="s">
        <v>79</v>
      </c>
      <c r="BK638" s="226">
        <f>ROUND(I638*H638,2)</f>
        <v>0</v>
      </c>
      <c r="BL638" s="19" t="s">
        <v>269</v>
      </c>
      <c r="BM638" s="225" t="s">
        <v>953</v>
      </c>
    </row>
    <row r="639" s="13" customFormat="1">
      <c r="A639" s="13"/>
      <c r="B639" s="227"/>
      <c r="C639" s="228"/>
      <c r="D639" s="229" t="s">
        <v>165</v>
      </c>
      <c r="E639" s="228"/>
      <c r="F639" s="231" t="s">
        <v>954</v>
      </c>
      <c r="G639" s="228"/>
      <c r="H639" s="232">
        <v>17.248999999999999</v>
      </c>
      <c r="I639" s="233"/>
      <c r="J639" s="228"/>
      <c r="K639" s="228"/>
      <c r="L639" s="234"/>
      <c r="M639" s="235"/>
      <c r="N639" s="236"/>
      <c r="O639" s="236"/>
      <c r="P639" s="236"/>
      <c r="Q639" s="236"/>
      <c r="R639" s="236"/>
      <c r="S639" s="236"/>
      <c r="T639" s="23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8" t="s">
        <v>165</v>
      </c>
      <c r="AU639" s="238" t="s">
        <v>81</v>
      </c>
      <c r="AV639" s="13" t="s">
        <v>81</v>
      </c>
      <c r="AW639" s="13" t="s">
        <v>4</v>
      </c>
      <c r="AX639" s="13" t="s">
        <v>79</v>
      </c>
      <c r="AY639" s="238" t="s">
        <v>152</v>
      </c>
    </row>
    <row r="640" s="2" customFormat="1">
      <c r="A640" s="40"/>
      <c r="B640" s="41"/>
      <c r="C640" s="214" t="s">
        <v>955</v>
      </c>
      <c r="D640" s="214" t="s">
        <v>155</v>
      </c>
      <c r="E640" s="215" t="s">
        <v>956</v>
      </c>
      <c r="F640" s="216" t="s">
        <v>957</v>
      </c>
      <c r="G640" s="217" t="s">
        <v>176</v>
      </c>
      <c r="H640" s="218">
        <v>11.800000000000001</v>
      </c>
      <c r="I640" s="219"/>
      <c r="J640" s="220">
        <f>ROUND(I640*H640,2)</f>
        <v>0</v>
      </c>
      <c r="K640" s="216" t="s">
        <v>163</v>
      </c>
      <c r="L640" s="46"/>
      <c r="M640" s="221" t="s">
        <v>19</v>
      </c>
      <c r="N640" s="222" t="s">
        <v>43</v>
      </c>
      <c r="O640" s="86"/>
      <c r="P640" s="223">
        <f>O640*H640</f>
        <v>0</v>
      </c>
      <c r="Q640" s="223">
        <v>0</v>
      </c>
      <c r="R640" s="223">
        <f>Q640*H640</f>
        <v>0</v>
      </c>
      <c r="S640" s="223">
        <v>0</v>
      </c>
      <c r="T640" s="224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25" t="s">
        <v>269</v>
      </c>
      <c r="AT640" s="225" t="s">
        <v>155</v>
      </c>
      <c r="AU640" s="225" t="s">
        <v>81</v>
      </c>
      <c r="AY640" s="19" t="s">
        <v>152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9" t="s">
        <v>79</v>
      </c>
      <c r="BK640" s="226">
        <f>ROUND(I640*H640,2)</f>
        <v>0</v>
      </c>
      <c r="BL640" s="19" t="s">
        <v>269</v>
      </c>
      <c r="BM640" s="225" t="s">
        <v>958</v>
      </c>
    </row>
    <row r="641" s="13" customFormat="1">
      <c r="A641" s="13"/>
      <c r="B641" s="227"/>
      <c r="C641" s="228"/>
      <c r="D641" s="229" t="s">
        <v>165</v>
      </c>
      <c r="E641" s="230" t="s">
        <v>19</v>
      </c>
      <c r="F641" s="231" t="s">
        <v>939</v>
      </c>
      <c r="G641" s="228"/>
      <c r="H641" s="232">
        <v>11.800000000000001</v>
      </c>
      <c r="I641" s="233"/>
      <c r="J641" s="228"/>
      <c r="K641" s="228"/>
      <c r="L641" s="234"/>
      <c r="M641" s="235"/>
      <c r="N641" s="236"/>
      <c r="O641" s="236"/>
      <c r="P641" s="236"/>
      <c r="Q641" s="236"/>
      <c r="R641" s="236"/>
      <c r="S641" s="236"/>
      <c r="T641" s="237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8" t="s">
        <v>165</v>
      </c>
      <c r="AU641" s="238" t="s">
        <v>81</v>
      </c>
      <c r="AV641" s="13" t="s">
        <v>81</v>
      </c>
      <c r="AW641" s="13" t="s">
        <v>33</v>
      </c>
      <c r="AX641" s="13" t="s">
        <v>72</v>
      </c>
      <c r="AY641" s="238" t="s">
        <v>152</v>
      </c>
    </row>
    <row r="642" s="14" customFormat="1">
      <c r="A642" s="14"/>
      <c r="B642" s="239"/>
      <c r="C642" s="240"/>
      <c r="D642" s="229" t="s">
        <v>165</v>
      </c>
      <c r="E642" s="241" t="s">
        <v>19</v>
      </c>
      <c r="F642" s="242" t="s">
        <v>167</v>
      </c>
      <c r="G642" s="240"/>
      <c r="H642" s="243">
        <v>11.800000000000001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9" t="s">
        <v>165</v>
      </c>
      <c r="AU642" s="249" t="s">
        <v>81</v>
      </c>
      <c r="AV642" s="14" t="s">
        <v>153</v>
      </c>
      <c r="AW642" s="14" t="s">
        <v>33</v>
      </c>
      <c r="AX642" s="14" t="s">
        <v>79</v>
      </c>
      <c r="AY642" s="249" t="s">
        <v>152</v>
      </c>
    </row>
    <row r="643" s="2" customFormat="1">
      <c r="A643" s="40"/>
      <c r="B643" s="41"/>
      <c r="C643" s="214" t="s">
        <v>959</v>
      </c>
      <c r="D643" s="214" t="s">
        <v>155</v>
      </c>
      <c r="E643" s="215" t="s">
        <v>960</v>
      </c>
      <c r="F643" s="216" t="s">
        <v>961</v>
      </c>
      <c r="G643" s="217" t="s">
        <v>176</v>
      </c>
      <c r="H643" s="218">
        <v>14.800000000000001</v>
      </c>
      <c r="I643" s="219"/>
      <c r="J643" s="220">
        <f>ROUND(I643*H643,2)</f>
        <v>0</v>
      </c>
      <c r="K643" s="216" t="s">
        <v>163</v>
      </c>
      <c r="L643" s="46"/>
      <c r="M643" s="221" t="s">
        <v>19</v>
      </c>
      <c r="N643" s="222" t="s">
        <v>43</v>
      </c>
      <c r="O643" s="86"/>
      <c r="P643" s="223">
        <f>O643*H643</f>
        <v>0</v>
      </c>
      <c r="Q643" s="223">
        <v>0</v>
      </c>
      <c r="R643" s="223">
        <f>Q643*H643</f>
        <v>0</v>
      </c>
      <c r="S643" s="223">
        <v>0</v>
      </c>
      <c r="T643" s="224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25" t="s">
        <v>269</v>
      </c>
      <c r="AT643" s="225" t="s">
        <v>155</v>
      </c>
      <c r="AU643" s="225" t="s">
        <v>81</v>
      </c>
      <c r="AY643" s="19" t="s">
        <v>152</v>
      </c>
      <c r="BE643" s="226">
        <f>IF(N643="základní",J643,0)</f>
        <v>0</v>
      </c>
      <c r="BF643" s="226">
        <f>IF(N643="snížená",J643,0)</f>
        <v>0</v>
      </c>
      <c r="BG643" s="226">
        <f>IF(N643="zákl. přenesená",J643,0)</f>
        <v>0</v>
      </c>
      <c r="BH643" s="226">
        <f>IF(N643="sníž. přenesená",J643,0)</f>
        <v>0</v>
      </c>
      <c r="BI643" s="226">
        <f>IF(N643="nulová",J643,0)</f>
        <v>0</v>
      </c>
      <c r="BJ643" s="19" t="s">
        <v>79</v>
      </c>
      <c r="BK643" s="226">
        <f>ROUND(I643*H643,2)</f>
        <v>0</v>
      </c>
      <c r="BL643" s="19" t="s">
        <v>269</v>
      </c>
      <c r="BM643" s="225" t="s">
        <v>962</v>
      </c>
    </row>
    <row r="644" s="13" customFormat="1">
      <c r="A644" s="13"/>
      <c r="B644" s="227"/>
      <c r="C644" s="228"/>
      <c r="D644" s="229" t="s">
        <v>165</v>
      </c>
      <c r="E644" s="230" t="s">
        <v>19</v>
      </c>
      <c r="F644" s="231" t="s">
        <v>949</v>
      </c>
      <c r="G644" s="228"/>
      <c r="H644" s="232">
        <v>14.800000000000001</v>
      </c>
      <c r="I644" s="233"/>
      <c r="J644" s="228"/>
      <c r="K644" s="228"/>
      <c r="L644" s="234"/>
      <c r="M644" s="235"/>
      <c r="N644" s="236"/>
      <c r="O644" s="236"/>
      <c r="P644" s="236"/>
      <c r="Q644" s="236"/>
      <c r="R644" s="236"/>
      <c r="S644" s="236"/>
      <c r="T644" s="237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8" t="s">
        <v>165</v>
      </c>
      <c r="AU644" s="238" t="s">
        <v>81</v>
      </c>
      <c r="AV644" s="13" t="s">
        <v>81</v>
      </c>
      <c r="AW644" s="13" t="s">
        <v>33</v>
      </c>
      <c r="AX644" s="13" t="s">
        <v>72</v>
      </c>
      <c r="AY644" s="238" t="s">
        <v>152</v>
      </c>
    </row>
    <row r="645" s="14" customFormat="1">
      <c r="A645" s="14"/>
      <c r="B645" s="239"/>
      <c r="C645" s="240"/>
      <c r="D645" s="229" t="s">
        <v>165</v>
      </c>
      <c r="E645" s="241" t="s">
        <v>19</v>
      </c>
      <c r="F645" s="242" t="s">
        <v>167</v>
      </c>
      <c r="G645" s="240"/>
      <c r="H645" s="243">
        <v>14.800000000000001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9" t="s">
        <v>165</v>
      </c>
      <c r="AU645" s="249" t="s">
        <v>81</v>
      </c>
      <c r="AV645" s="14" t="s">
        <v>153</v>
      </c>
      <c r="AW645" s="14" t="s">
        <v>33</v>
      </c>
      <c r="AX645" s="14" t="s">
        <v>79</v>
      </c>
      <c r="AY645" s="249" t="s">
        <v>152</v>
      </c>
    </row>
    <row r="646" s="2" customFormat="1">
      <c r="A646" s="40"/>
      <c r="B646" s="41"/>
      <c r="C646" s="214" t="s">
        <v>963</v>
      </c>
      <c r="D646" s="214" t="s">
        <v>155</v>
      </c>
      <c r="E646" s="215" t="s">
        <v>964</v>
      </c>
      <c r="F646" s="216" t="s">
        <v>965</v>
      </c>
      <c r="G646" s="217" t="s">
        <v>513</v>
      </c>
      <c r="H646" s="218">
        <v>0.10100000000000001</v>
      </c>
      <c r="I646" s="219"/>
      <c r="J646" s="220">
        <f>ROUND(I646*H646,2)</f>
        <v>0</v>
      </c>
      <c r="K646" s="216" t="s">
        <v>163</v>
      </c>
      <c r="L646" s="46"/>
      <c r="M646" s="221" t="s">
        <v>19</v>
      </c>
      <c r="N646" s="222" t="s">
        <v>43</v>
      </c>
      <c r="O646" s="86"/>
      <c r="P646" s="223">
        <f>O646*H646</f>
        <v>0</v>
      </c>
      <c r="Q646" s="223">
        <v>0</v>
      </c>
      <c r="R646" s="223">
        <f>Q646*H646</f>
        <v>0</v>
      </c>
      <c r="S646" s="223">
        <v>0</v>
      </c>
      <c r="T646" s="224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25" t="s">
        <v>269</v>
      </c>
      <c r="AT646" s="225" t="s">
        <v>155</v>
      </c>
      <c r="AU646" s="225" t="s">
        <v>81</v>
      </c>
      <c r="AY646" s="19" t="s">
        <v>152</v>
      </c>
      <c r="BE646" s="226">
        <f>IF(N646="základní",J646,0)</f>
        <v>0</v>
      </c>
      <c r="BF646" s="226">
        <f>IF(N646="snížená",J646,0)</f>
        <v>0</v>
      </c>
      <c r="BG646" s="226">
        <f>IF(N646="zákl. přenesená",J646,0)</f>
        <v>0</v>
      </c>
      <c r="BH646" s="226">
        <f>IF(N646="sníž. přenesená",J646,0)</f>
        <v>0</v>
      </c>
      <c r="BI646" s="226">
        <f>IF(N646="nulová",J646,0)</f>
        <v>0</v>
      </c>
      <c r="BJ646" s="19" t="s">
        <v>79</v>
      </c>
      <c r="BK646" s="226">
        <f>ROUND(I646*H646,2)</f>
        <v>0</v>
      </c>
      <c r="BL646" s="19" t="s">
        <v>269</v>
      </c>
      <c r="BM646" s="225" t="s">
        <v>966</v>
      </c>
    </row>
    <row r="647" s="12" customFormat="1" ht="22.8" customHeight="1">
      <c r="A647" s="12"/>
      <c r="B647" s="198"/>
      <c r="C647" s="199"/>
      <c r="D647" s="200" t="s">
        <v>71</v>
      </c>
      <c r="E647" s="212" t="s">
        <v>967</v>
      </c>
      <c r="F647" s="212" t="s">
        <v>968</v>
      </c>
      <c r="G647" s="199"/>
      <c r="H647" s="199"/>
      <c r="I647" s="202"/>
      <c r="J647" s="213">
        <f>BK647</f>
        <v>0</v>
      </c>
      <c r="K647" s="199"/>
      <c r="L647" s="204"/>
      <c r="M647" s="205"/>
      <c r="N647" s="206"/>
      <c r="O647" s="206"/>
      <c r="P647" s="207">
        <f>SUM(P648:P775)</f>
        <v>0</v>
      </c>
      <c r="Q647" s="206"/>
      <c r="R647" s="207">
        <f>SUM(R648:R775)</f>
        <v>2.3357560099999999</v>
      </c>
      <c r="S647" s="206"/>
      <c r="T647" s="208">
        <f>SUM(T648:T775)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09" t="s">
        <v>81</v>
      </c>
      <c r="AT647" s="210" t="s">
        <v>71</v>
      </c>
      <c r="AU647" s="210" t="s">
        <v>79</v>
      </c>
      <c r="AY647" s="209" t="s">
        <v>152</v>
      </c>
      <c r="BK647" s="211">
        <f>SUM(BK648:BK775)</f>
        <v>0</v>
      </c>
    </row>
    <row r="648" s="2" customFormat="1" ht="16.5" customHeight="1">
      <c r="A648" s="40"/>
      <c r="B648" s="41"/>
      <c r="C648" s="214" t="s">
        <v>969</v>
      </c>
      <c r="D648" s="214" t="s">
        <v>155</v>
      </c>
      <c r="E648" s="215" t="s">
        <v>970</v>
      </c>
      <c r="F648" s="216" t="s">
        <v>971</v>
      </c>
      <c r="G648" s="217" t="s">
        <v>176</v>
      </c>
      <c r="H648" s="218">
        <v>153.38499999999999</v>
      </c>
      <c r="I648" s="219"/>
      <c r="J648" s="220">
        <f>ROUND(I648*H648,2)</f>
        <v>0</v>
      </c>
      <c r="K648" s="216" t="s">
        <v>19</v>
      </c>
      <c r="L648" s="46"/>
      <c r="M648" s="221" t="s">
        <v>19</v>
      </c>
      <c r="N648" s="222" t="s">
        <v>43</v>
      </c>
      <c r="O648" s="86"/>
      <c r="P648" s="223">
        <f>O648*H648</f>
        <v>0</v>
      </c>
      <c r="Q648" s="223">
        <v>0</v>
      </c>
      <c r="R648" s="223">
        <f>Q648*H648</f>
        <v>0</v>
      </c>
      <c r="S648" s="223">
        <v>0</v>
      </c>
      <c r="T648" s="224">
        <f>S648*H648</f>
        <v>0</v>
      </c>
      <c r="U648" s="40"/>
      <c r="V648" s="40"/>
      <c r="W648" s="40"/>
      <c r="X648" s="40"/>
      <c r="Y648" s="40"/>
      <c r="Z648" s="40"/>
      <c r="AA648" s="40"/>
      <c r="AB648" s="40"/>
      <c r="AC648" s="40"/>
      <c r="AD648" s="40"/>
      <c r="AE648" s="40"/>
      <c r="AR648" s="225" t="s">
        <v>269</v>
      </c>
      <c r="AT648" s="225" t="s">
        <v>155</v>
      </c>
      <c r="AU648" s="225" t="s">
        <v>81</v>
      </c>
      <c r="AY648" s="19" t="s">
        <v>152</v>
      </c>
      <c r="BE648" s="226">
        <f>IF(N648="základní",J648,0)</f>
        <v>0</v>
      </c>
      <c r="BF648" s="226">
        <f>IF(N648="snížená",J648,0)</f>
        <v>0</v>
      </c>
      <c r="BG648" s="226">
        <f>IF(N648="zákl. přenesená",J648,0)</f>
        <v>0</v>
      </c>
      <c r="BH648" s="226">
        <f>IF(N648="sníž. přenesená",J648,0)</f>
        <v>0</v>
      </c>
      <c r="BI648" s="226">
        <f>IF(N648="nulová",J648,0)</f>
        <v>0</v>
      </c>
      <c r="BJ648" s="19" t="s">
        <v>79</v>
      </c>
      <c r="BK648" s="226">
        <f>ROUND(I648*H648,2)</f>
        <v>0</v>
      </c>
      <c r="BL648" s="19" t="s">
        <v>269</v>
      </c>
      <c r="BM648" s="225" t="s">
        <v>972</v>
      </c>
    </row>
    <row r="649" s="13" customFormat="1">
      <c r="A649" s="13"/>
      <c r="B649" s="227"/>
      <c r="C649" s="228"/>
      <c r="D649" s="229" t="s">
        <v>165</v>
      </c>
      <c r="E649" s="230" t="s">
        <v>19</v>
      </c>
      <c r="F649" s="231" t="s">
        <v>973</v>
      </c>
      <c r="G649" s="228"/>
      <c r="H649" s="232">
        <v>109.22</v>
      </c>
      <c r="I649" s="233"/>
      <c r="J649" s="228"/>
      <c r="K649" s="228"/>
      <c r="L649" s="234"/>
      <c r="M649" s="235"/>
      <c r="N649" s="236"/>
      <c r="O649" s="236"/>
      <c r="P649" s="236"/>
      <c r="Q649" s="236"/>
      <c r="R649" s="236"/>
      <c r="S649" s="236"/>
      <c r="T649" s="23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8" t="s">
        <v>165</v>
      </c>
      <c r="AU649" s="238" t="s">
        <v>81</v>
      </c>
      <c r="AV649" s="13" t="s">
        <v>81</v>
      </c>
      <c r="AW649" s="13" t="s">
        <v>33</v>
      </c>
      <c r="AX649" s="13" t="s">
        <v>72</v>
      </c>
      <c r="AY649" s="238" t="s">
        <v>152</v>
      </c>
    </row>
    <row r="650" s="13" customFormat="1">
      <c r="A650" s="13"/>
      <c r="B650" s="227"/>
      <c r="C650" s="228"/>
      <c r="D650" s="229" t="s">
        <v>165</v>
      </c>
      <c r="E650" s="230" t="s">
        <v>19</v>
      </c>
      <c r="F650" s="231" t="s">
        <v>974</v>
      </c>
      <c r="G650" s="228"/>
      <c r="H650" s="232">
        <v>34.994</v>
      </c>
      <c r="I650" s="233"/>
      <c r="J650" s="228"/>
      <c r="K650" s="228"/>
      <c r="L650" s="234"/>
      <c r="M650" s="235"/>
      <c r="N650" s="236"/>
      <c r="O650" s="236"/>
      <c r="P650" s="236"/>
      <c r="Q650" s="236"/>
      <c r="R650" s="236"/>
      <c r="S650" s="236"/>
      <c r="T650" s="237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8" t="s">
        <v>165</v>
      </c>
      <c r="AU650" s="238" t="s">
        <v>81</v>
      </c>
      <c r="AV650" s="13" t="s">
        <v>81</v>
      </c>
      <c r="AW650" s="13" t="s">
        <v>33</v>
      </c>
      <c r="AX650" s="13" t="s">
        <v>72</v>
      </c>
      <c r="AY650" s="238" t="s">
        <v>152</v>
      </c>
    </row>
    <row r="651" s="13" customFormat="1">
      <c r="A651" s="13"/>
      <c r="B651" s="227"/>
      <c r="C651" s="228"/>
      <c r="D651" s="229" t="s">
        <v>165</v>
      </c>
      <c r="E651" s="230" t="s">
        <v>19</v>
      </c>
      <c r="F651" s="231" t="s">
        <v>975</v>
      </c>
      <c r="G651" s="228"/>
      <c r="H651" s="232">
        <v>9.1709999999999994</v>
      </c>
      <c r="I651" s="233"/>
      <c r="J651" s="228"/>
      <c r="K651" s="228"/>
      <c r="L651" s="234"/>
      <c r="M651" s="235"/>
      <c r="N651" s="236"/>
      <c r="O651" s="236"/>
      <c r="P651" s="236"/>
      <c r="Q651" s="236"/>
      <c r="R651" s="236"/>
      <c r="S651" s="236"/>
      <c r="T651" s="23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8" t="s">
        <v>165</v>
      </c>
      <c r="AU651" s="238" t="s">
        <v>81</v>
      </c>
      <c r="AV651" s="13" t="s">
        <v>81</v>
      </c>
      <c r="AW651" s="13" t="s">
        <v>33</v>
      </c>
      <c r="AX651" s="13" t="s">
        <v>72</v>
      </c>
      <c r="AY651" s="238" t="s">
        <v>152</v>
      </c>
    </row>
    <row r="652" s="14" customFormat="1">
      <c r="A652" s="14"/>
      <c r="B652" s="239"/>
      <c r="C652" s="240"/>
      <c r="D652" s="229" t="s">
        <v>165</v>
      </c>
      <c r="E652" s="241" t="s">
        <v>19</v>
      </c>
      <c r="F652" s="242" t="s">
        <v>167</v>
      </c>
      <c r="G652" s="240"/>
      <c r="H652" s="243">
        <v>153.38499999999999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9" t="s">
        <v>165</v>
      </c>
      <c r="AU652" s="249" t="s">
        <v>81</v>
      </c>
      <c r="AV652" s="14" t="s">
        <v>153</v>
      </c>
      <c r="AW652" s="14" t="s">
        <v>33</v>
      </c>
      <c r="AX652" s="14" t="s">
        <v>79</v>
      </c>
      <c r="AY652" s="249" t="s">
        <v>152</v>
      </c>
    </row>
    <row r="653" s="2" customFormat="1">
      <c r="A653" s="40"/>
      <c r="B653" s="41"/>
      <c r="C653" s="214" t="s">
        <v>976</v>
      </c>
      <c r="D653" s="214" t="s">
        <v>155</v>
      </c>
      <c r="E653" s="215" t="s">
        <v>977</v>
      </c>
      <c r="F653" s="216" t="s">
        <v>978</v>
      </c>
      <c r="G653" s="217" t="s">
        <v>176</v>
      </c>
      <c r="H653" s="218">
        <v>11.9</v>
      </c>
      <c r="I653" s="219"/>
      <c r="J653" s="220">
        <f>ROUND(I653*H653,2)</f>
        <v>0</v>
      </c>
      <c r="K653" s="216" t="s">
        <v>163</v>
      </c>
      <c r="L653" s="46"/>
      <c r="M653" s="221" t="s">
        <v>19</v>
      </c>
      <c r="N653" s="222" t="s">
        <v>43</v>
      </c>
      <c r="O653" s="86"/>
      <c r="P653" s="223">
        <f>O653*H653</f>
        <v>0</v>
      </c>
      <c r="Q653" s="223">
        <v>0.00038000000000000002</v>
      </c>
      <c r="R653" s="223">
        <f>Q653*H653</f>
        <v>0.004522</v>
      </c>
      <c r="S653" s="223">
        <v>0</v>
      </c>
      <c r="T653" s="22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5" t="s">
        <v>269</v>
      </c>
      <c r="AT653" s="225" t="s">
        <v>155</v>
      </c>
      <c r="AU653" s="225" t="s">
        <v>81</v>
      </c>
      <c r="AY653" s="19" t="s">
        <v>152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9" t="s">
        <v>79</v>
      </c>
      <c r="BK653" s="226">
        <f>ROUND(I653*H653,2)</f>
        <v>0</v>
      </c>
      <c r="BL653" s="19" t="s">
        <v>269</v>
      </c>
      <c r="BM653" s="225" t="s">
        <v>979</v>
      </c>
    </row>
    <row r="654" s="13" customFormat="1">
      <c r="A654" s="13"/>
      <c r="B654" s="227"/>
      <c r="C654" s="228"/>
      <c r="D654" s="229" t="s">
        <v>165</v>
      </c>
      <c r="E654" s="230" t="s">
        <v>19</v>
      </c>
      <c r="F654" s="231" t="s">
        <v>980</v>
      </c>
      <c r="G654" s="228"/>
      <c r="H654" s="232">
        <v>11.9</v>
      </c>
      <c r="I654" s="233"/>
      <c r="J654" s="228"/>
      <c r="K654" s="228"/>
      <c r="L654" s="234"/>
      <c r="M654" s="235"/>
      <c r="N654" s="236"/>
      <c r="O654" s="236"/>
      <c r="P654" s="236"/>
      <c r="Q654" s="236"/>
      <c r="R654" s="236"/>
      <c r="S654" s="236"/>
      <c r="T654" s="23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8" t="s">
        <v>165</v>
      </c>
      <c r="AU654" s="238" t="s">
        <v>81</v>
      </c>
      <c r="AV654" s="13" t="s">
        <v>81</v>
      </c>
      <c r="AW654" s="13" t="s">
        <v>33</v>
      </c>
      <c r="AX654" s="13" t="s">
        <v>72</v>
      </c>
      <c r="AY654" s="238" t="s">
        <v>152</v>
      </c>
    </row>
    <row r="655" s="14" customFormat="1">
      <c r="A655" s="14"/>
      <c r="B655" s="239"/>
      <c r="C655" s="240"/>
      <c r="D655" s="229" t="s">
        <v>165</v>
      </c>
      <c r="E655" s="241" t="s">
        <v>19</v>
      </c>
      <c r="F655" s="242" t="s">
        <v>167</v>
      </c>
      <c r="G655" s="240"/>
      <c r="H655" s="243">
        <v>11.9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9" t="s">
        <v>165</v>
      </c>
      <c r="AU655" s="249" t="s">
        <v>81</v>
      </c>
      <c r="AV655" s="14" t="s">
        <v>153</v>
      </c>
      <c r="AW655" s="14" t="s">
        <v>33</v>
      </c>
      <c r="AX655" s="14" t="s">
        <v>79</v>
      </c>
      <c r="AY655" s="249" t="s">
        <v>152</v>
      </c>
    </row>
    <row r="656" s="2" customFormat="1">
      <c r="A656" s="40"/>
      <c r="B656" s="41"/>
      <c r="C656" s="271" t="s">
        <v>981</v>
      </c>
      <c r="D656" s="271" t="s">
        <v>261</v>
      </c>
      <c r="E656" s="272" t="s">
        <v>982</v>
      </c>
      <c r="F656" s="273" t="s">
        <v>983</v>
      </c>
      <c r="G656" s="274" t="s">
        <v>176</v>
      </c>
      <c r="H656" s="275">
        <v>13.869</v>
      </c>
      <c r="I656" s="276"/>
      <c r="J656" s="277">
        <f>ROUND(I656*H656,2)</f>
        <v>0</v>
      </c>
      <c r="K656" s="273" t="s">
        <v>163</v>
      </c>
      <c r="L656" s="278"/>
      <c r="M656" s="279" t="s">
        <v>19</v>
      </c>
      <c r="N656" s="280" t="s">
        <v>43</v>
      </c>
      <c r="O656" s="86"/>
      <c r="P656" s="223">
        <f>O656*H656</f>
        <v>0</v>
      </c>
      <c r="Q656" s="223">
        <v>0.0019</v>
      </c>
      <c r="R656" s="223">
        <f>Q656*H656</f>
        <v>0.026351099999999999</v>
      </c>
      <c r="S656" s="223">
        <v>0</v>
      </c>
      <c r="T656" s="224">
        <f>S656*H656</f>
        <v>0</v>
      </c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R656" s="225" t="s">
        <v>362</v>
      </c>
      <c r="AT656" s="225" t="s">
        <v>261</v>
      </c>
      <c r="AU656" s="225" t="s">
        <v>81</v>
      </c>
      <c r="AY656" s="19" t="s">
        <v>152</v>
      </c>
      <c r="BE656" s="226">
        <f>IF(N656="základní",J656,0)</f>
        <v>0</v>
      </c>
      <c r="BF656" s="226">
        <f>IF(N656="snížená",J656,0)</f>
        <v>0</v>
      </c>
      <c r="BG656" s="226">
        <f>IF(N656="zákl. přenesená",J656,0)</f>
        <v>0</v>
      </c>
      <c r="BH656" s="226">
        <f>IF(N656="sníž. přenesená",J656,0)</f>
        <v>0</v>
      </c>
      <c r="BI656" s="226">
        <f>IF(N656="nulová",J656,0)</f>
        <v>0</v>
      </c>
      <c r="BJ656" s="19" t="s">
        <v>79</v>
      </c>
      <c r="BK656" s="226">
        <f>ROUND(I656*H656,2)</f>
        <v>0</v>
      </c>
      <c r="BL656" s="19" t="s">
        <v>269</v>
      </c>
      <c r="BM656" s="225" t="s">
        <v>984</v>
      </c>
    </row>
    <row r="657" s="13" customFormat="1">
      <c r="A657" s="13"/>
      <c r="B657" s="227"/>
      <c r="C657" s="228"/>
      <c r="D657" s="229" t="s">
        <v>165</v>
      </c>
      <c r="E657" s="228"/>
      <c r="F657" s="231" t="s">
        <v>985</v>
      </c>
      <c r="G657" s="228"/>
      <c r="H657" s="232">
        <v>13.869</v>
      </c>
      <c r="I657" s="233"/>
      <c r="J657" s="228"/>
      <c r="K657" s="228"/>
      <c r="L657" s="234"/>
      <c r="M657" s="235"/>
      <c r="N657" s="236"/>
      <c r="O657" s="236"/>
      <c r="P657" s="236"/>
      <c r="Q657" s="236"/>
      <c r="R657" s="236"/>
      <c r="S657" s="236"/>
      <c r="T657" s="237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8" t="s">
        <v>165</v>
      </c>
      <c r="AU657" s="238" t="s">
        <v>81</v>
      </c>
      <c r="AV657" s="13" t="s">
        <v>81</v>
      </c>
      <c r="AW657" s="13" t="s">
        <v>4</v>
      </c>
      <c r="AX657" s="13" t="s">
        <v>79</v>
      </c>
      <c r="AY657" s="238" t="s">
        <v>152</v>
      </c>
    </row>
    <row r="658" s="2" customFormat="1">
      <c r="A658" s="40"/>
      <c r="B658" s="41"/>
      <c r="C658" s="214" t="s">
        <v>986</v>
      </c>
      <c r="D658" s="214" t="s">
        <v>155</v>
      </c>
      <c r="E658" s="215" t="s">
        <v>987</v>
      </c>
      <c r="F658" s="216" t="s">
        <v>988</v>
      </c>
      <c r="G658" s="217" t="s">
        <v>176</v>
      </c>
      <c r="H658" s="218">
        <v>99.346999999999994</v>
      </c>
      <c r="I658" s="219"/>
      <c r="J658" s="220">
        <f>ROUND(I658*H658,2)</f>
        <v>0</v>
      </c>
      <c r="K658" s="216" t="s">
        <v>163</v>
      </c>
      <c r="L658" s="46"/>
      <c r="M658" s="221" t="s">
        <v>19</v>
      </c>
      <c r="N658" s="222" t="s">
        <v>43</v>
      </c>
      <c r="O658" s="86"/>
      <c r="P658" s="223">
        <f>O658*H658</f>
        <v>0</v>
      </c>
      <c r="Q658" s="223">
        <v>0.00013999999999999999</v>
      </c>
      <c r="R658" s="223">
        <f>Q658*H658</f>
        <v>0.013908579999999999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269</v>
      </c>
      <c r="AT658" s="225" t="s">
        <v>155</v>
      </c>
      <c r="AU658" s="225" t="s">
        <v>81</v>
      </c>
      <c r="AY658" s="19" t="s">
        <v>152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9" t="s">
        <v>79</v>
      </c>
      <c r="BK658" s="226">
        <f>ROUND(I658*H658,2)</f>
        <v>0</v>
      </c>
      <c r="BL658" s="19" t="s">
        <v>269</v>
      </c>
      <c r="BM658" s="225" t="s">
        <v>989</v>
      </c>
    </row>
    <row r="659" s="15" customFormat="1">
      <c r="A659" s="15"/>
      <c r="B659" s="250"/>
      <c r="C659" s="251"/>
      <c r="D659" s="229" t="s">
        <v>165</v>
      </c>
      <c r="E659" s="252" t="s">
        <v>19</v>
      </c>
      <c r="F659" s="253" t="s">
        <v>990</v>
      </c>
      <c r="G659" s="251"/>
      <c r="H659" s="252" t="s">
        <v>19</v>
      </c>
      <c r="I659" s="254"/>
      <c r="J659" s="251"/>
      <c r="K659" s="251"/>
      <c r="L659" s="255"/>
      <c r="M659" s="256"/>
      <c r="N659" s="257"/>
      <c r="O659" s="257"/>
      <c r="P659" s="257"/>
      <c r="Q659" s="257"/>
      <c r="R659" s="257"/>
      <c r="S659" s="257"/>
      <c r="T659" s="258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59" t="s">
        <v>165</v>
      </c>
      <c r="AU659" s="259" t="s">
        <v>81</v>
      </c>
      <c r="AV659" s="15" t="s">
        <v>79</v>
      </c>
      <c r="AW659" s="15" t="s">
        <v>33</v>
      </c>
      <c r="AX659" s="15" t="s">
        <v>72</v>
      </c>
      <c r="AY659" s="259" t="s">
        <v>152</v>
      </c>
    </row>
    <row r="660" s="13" customFormat="1">
      <c r="A660" s="13"/>
      <c r="B660" s="227"/>
      <c r="C660" s="228"/>
      <c r="D660" s="229" t="s">
        <v>165</v>
      </c>
      <c r="E660" s="230" t="s">
        <v>19</v>
      </c>
      <c r="F660" s="231" t="s">
        <v>991</v>
      </c>
      <c r="G660" s="228"/>
      <c r="H660" s="232">
        <v>124.827</v>
      </c>
      <c r="I660" s="233"/>
      <c r="J660" s="228"/>
      <c r="K660" s="228"/>
      <c r="L660" s="234"/>
      <c r="M660" s="235"/>
      <c r="N660" s="236"/>
      <c r="O660" s="236"/>
      <c r="P660" s="236"/>
      <c r="Q660" s="236"/>
      <c r="R660" s="236"/>
      <c r="S660" s="236"/>
      <c r="T660" s="23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8" t="s">
        <v>165</v>
      </c>
      <c r="AU660" s="238" t="s">
        <v>81</v>
      </c>
      <c r="AV660" s="13" t="s">
        <v>81</v>
      </c>
      <c r="AW660" s="13" t="s">
        <v>33</v>
      </c>
      <c r="AX660" s="13" t="s">
        <v>72</v>
      </c>
      <c r="AY660" s="238" t="s">
        <v>152</v>
      </c>
    </row>
    <row r="661" s="13" customFormat="1">
      <c r="A661" s="13"/>
      <c r="B661" s="227"/>
      <c r="C661" s="228"/>
      <c r="D661" s="229" t="s">
        <v>165</v>
      </c>
      <c r="E661" s="230" t="s">
        <v>19</v>
      </c>
      <c r="F661" s="231" t="s">
        <v>992</v>
      </c>
      <c r="G661" s="228"/>
      <c r="H661" s="232">
        <v>38.697000000000003</v>
      </c>
      <c r="I661" s="233"/>
      <c r="J661" s="228"/>
      <c r="K661" s="228"/>
      <c r="L661" s="234"/>
      <c r="M661" s="235"/>
      <c r="N661" s="236"/>
      <c r="O661" s="236"/>
      <c r="P661" s="236"/>
      <c r="Q661" s="236"/>
      <c r="R661" s="236"/>
      <c r="S661" s="236"/>
      <c r="T661" s="23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8" t="s">
        <v>165</v>
      </c>
      <c r="AU661" s="238" t="s">
        <v>81</v>
      </c>
      <c r="AV661" s="13" t="s">
        <v>81</v>
      </c>
      <c r="AW661" s="13" t="s">
        <v>33</v>
      </c>
      <c r="AX661" s="13" t="s">
        <v>72</v>
      </c>
      <c r="AY661" s="238" t="s">
        <v>152</v>
      </c>
    </row>
    <row r="662" s="15" customFormat="1">
      <c r="A662" s="15"/>
      <c r="B662" s="250"/>
      <c r="C662" s="251"/>
      <c r="D662" s="229" t="s">
        <v>165</v>
      </c>
      <c r="E662" s="252" t="s">
        <v>19</v>
      </c>
      <c r="F662" s="253" t="s">
        <v>993</v>
      </c>
      <c r="G662" s="251"/>
      <c r="H662" s="252" t="s">
        <v>19</v>
      </c>
      <c r="I662" s="254"/>
      <c r="J662" s="251"/>
      <c r="K662" s="251"/>
      <c r="L662" s="255"/>
      <c r="M662" s="256"/>
      <c r="N662" s="257"/>
      <c r="O662" s="257"/>
      <c r="P662" s="257"/>
      <c r="Q662" s="257"/>
      <c r="R662" s="257"/>
      <c r="S662" s="257"/>
      <c r="T662" s="258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59" t="s">
        <v>165</v>
      </c>
      <c r="AU662" s="259" t="s">
        <v>81</v>
      </c>
      <c r="AV662" s="15" t="s">
        <v>79</v>
      </c>
      <c r="AW662" s="15" t="s">
        <v>33</v>
      </c>
      <c r="AX662" s="15" t="s">
        <v>72</v>
      </c>
      <c r="AY662" s="259" t="s">
        <v>152</v>
      </c>
    </row>
    <row r="663" s="13" customFormat="1">
      <c r="A663" s="13"/>
      <c r="B663" s="227"/>
      <c r="C663" s="228"/>
      <c r="D663" s="229" t="s">
        <v>165</v>
      </c>
      <c r="E663" s="230" t="s">
        <v>19</v>
      </c>
      <c r="F663" s="231" t="s">
        <v>994</v>
      </c>
      <c r="G663" s="228"/>
      <c r="H663" s="232">
        <v>-64.177000000000007</v>
      </c>
      <c r="I663" s="233"/>
      <c r="J663" s="228"/>
      <c r="K663" s="228"/>
      <c r="L663" s="234"/>
      <c r="M663" s="235"/>
      <c r="N663" s="236"/>
      <c r="O663" s="236"/>
      <c r="P663" s="236"/>
      <c r="Q663" s="236"/>
      <c r="R663" s="236"/>
      <c r="S663" s="236"/>
      <c r="T663" s="23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8" t="s">
        <v>165</v>
      </c>
      <c r="AU663" s="238" t="s">
        <v>81</v>
      </c>
      <c r="AV663" s="13" t="s">
        <v>81</v>
      </c>
      <c r="AW663" s="13" t="s">
        <v>33</v>
      </c>
      <c r="AX663" s="13" t="s">
        <v>72</v>
      </c>
      <c r="AY663" s="238" t="s">
        <v>152</v>
      </c>
    </row>
    <row r="664" s="14" customFormat="1">
      <c r="A664" s="14"/>
      <c r="B664" s="239"/>
      <c r="C664" s="240"/>
      <c r="D664" s="229" t="s">
        <v>165</v>
      </c>
      <c r="E664" s="241" t="s">
        <v>19</v>
      </c>
      <c r="F664" s="242" t="s">
        <v>167</v>
      </c>
      <c r="G664" s="240"/>
      <c r="H664" s="243">
        <v>99.346999999999994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9" t="s">
        <v>165</v>
      </c>
      <c r="AU664" s="249" t="s">
        <v>81</v>
      </c>
      <c r="AV664" s="14" t="s">
        <v>153</v>
      </c>
      <c r="AW664" s="14" t="s">
        <v>33</v>
      </c>
      <c r="AX664" s="14" t="s">
        <v>79</v>
      </c>
      <c r="AY664" s="249" t="s">
        <v>152</v>
      </c>
    </row>
    <row r="665" s="2" customFormat="1">
      <c r="A665" s="40"/>
      <c r="B665" s="41"/>
      <c r="C665" s="271" t="s">
        <v>995</v>
      </c>
      <c r="D665" s="271" t="s">
        <v>261</v>
      </c>
      <c r="E665" s="272" t="s">
        <v>982</v>
      </c>
      <c r="F665" s="273" t="s">
        <v>983</v>
      </c>
      <c r="G665" s="274" t="s">
        <v>176</v>
      </c>
      <c r="H665" s="275">
        <v>114.249</v>
      </c>
      <c r="I665" s="276"/>
      <c r="J665" s="277">
        <f>ROUND(I665*H665,2)</f>
        <v>0</v>
      </c>
      <c r="K665" s="273" t="s">
        <v>163</v>
      </c>
      <c r="L665" s="278"/>
      <c r="M665" s="279" t="s">
        <v>19</v>
      </c>
      <c r="N665" s="280" t="s">
        <v>43</v>
      </c>
      <c r="O665" s="86"/>
      <c r="P665" s="223">
        <f>O665*H665</f>
        <v>0</v>
      </c>
      <c r="Q665" s="223">
        <v>0.0019</v>
      </c>
      <c r="R665" s="223">
        <f>Q665*H665</f>
        <v>0.21707309999999999</v>
      </c>
      <c r="S665" s="223">
        <v>0</v>
      </c>
      <c r="T665" s="224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25" t="s">
        <v>362</v>
      </c>
      <c r="AT665" s="225" t="s">
        <v>261</v>
      </c>
      <c r="AU665" s="225" t="s">
        <v>81</v>
      </c>
      <c r="AY665" s="19" t="s">
        <v>152</v>
      </c>
      <c r="BE665" s="226">
        <f>IF(N665="základní",J665,0)</f>
        <v>0</v>
      </c>
      <c r="BF665" s="226">
        <f>IF(N665="snížená",J665,0)</f>
        <v>0</v>
      </c>
      <c r="BG665" s="226">
        <f>IF(N665="zákl. přenesená",J665,0)</f>
        <v>0</v>
      </c>
      <c r="BH665" s="226">
        <f>IF(N665="sníž. přenesená",J665,0)</f>
        <v>0</v>
      </c>
      <c r="BI665" s="226">
        <f>IF(N665="nulová",J665,0)</f>
        <v>0</v>
      </c>
      <c r="BJ665" s="19" t="s">
        <v>79</v>
      </c>
      <c r="BK665" s="226">
        <f>ROUND(I665*H665,2)</f>
        <v>0</v>
      </c>
      <c r="BL665" s="19" t="s">
        <v>269</v>
      </c>
      <c r="BM665" s="225" t="s">
        <v>996</v>
      </c>
    </row>
    <row r="666" s="13" customFormat="1">
      <c r="A666" s="13"/>
      <c r="B666" s="227"/>
      <c r="C666" s="228"/>
      <c r="D666" s="229" t="s">
        <v>165</v>
      </c>
      <c r="E666" s="228"/>
      <c r="F666" s="231" t="s">
        <v>997</v>
      </c>
      <c r="G666" s="228"/>
      <c r="H666" s="232">
        <v>114.249</v>
      </c>
      <c r="I666" s="233"/>
      <c r="J666" s="228"/>
      <c r="K666" s="228"/>
      <c r="L666" s="234"/>
      <c r="M666" s="235"/>
      <c r="N666" s="236"/>
      <c r="O666" s="236"/>
      <c r="P666" s="236"/>
      <c r="Q666" s="236"/>
      <c r="R666" s="236"/>
      <c r="S666" s="236"/>
      <c r="T666" s="237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8" t="s">
        <v>165</v>
      </c>
      <c r="AU666" s="238" t="s">
        <v>81</v>
      </c>
      <c r="AV666" s="13" t="s">
        <v>81</v>
      </c>
      <c r="AW666" s="13" t="s">
        <v>4</v>
      </c>
      <c r="AX666" s="13" t="s">
        <v>79</v>
      </c>
      <c r="AY666" s="238" t="s">
        <v>152</v>
      </c>
    </row>
    <row r="667" s="2" customFormat="1">
      <c r="A667" s="40"/>
      <c r="B667" s="41"/>
      <c r="C667" s="214" t="s">
        <v>998</v>
      </c>
      <c r="D667" s="214" t="s">
        <v>155</v>
      </c>
      <c r="E667" s="215" t="s">
        <v>999</v>
      </c>
      <c r="F667" s="216" t="s">
        <v>1000</v>
      </c>
      <c r="G667" s="217" t="s">
        <v>176</v>
      </c>
      <c r="H667" s="218">
        <v>58.177</v>
      </c>
      <c r="I667" s="219"/>
      <c r="J667" s="220">
        <f>ROUND(I667*H667,2)</f>
        <v>0</v>
      </c>
      <c r="K667" s="216" t="s">
        <v>163</v>
      </c>
      <c r="L667" s="46"/>
      <c r="M667" s="221" t="s">
        <v>19</v>
      </c>
      <c r="N667" s="222" t="s">
        <v>43</v>
      </c>
      <c r="O667" s="86"/>
      <c r="P667" s="223">
        <f>O667*H667</f>
        <v>0</v>
      </c>
      <c r="Q667" s="223">
        <v>0.00027999999999999998</v>
      </c>
      <c r="R667" s="223">
        <f>Q667*H667</f>
        <v>0.016289559999999998</v>
      </c>
      <c r="S667" s="223">
        <v>0</v>
      </c>
      <c r="T667" s="224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5" t="s">
        <v>269</v>
      </c>
      <c r="AT667" s="225" t="s">
        <v>155</v>
      </c>
      <c r="AU667" s="225" t="s">
        <v>81</v>
      </c>
      <c r="AY667" s="19" t="s">
        <v>152</v>
      </c>
      <c r="BE667" s="226">
        <f>IF(N667="základní",J667,0)</f>
        <v>0</v>
      </c>
      <c r="BF667" s="226">
        <f>IF(N667="snížená",J667,0)</f>
        <v>0</v>
      </c>
      <c r="BG667" s="226">
        <f>IF(N667="zákl. přenesená",J667,0)</f>
        <v>0</v>
      </c>
      <c r="BH667" s="226">
        <f>IF(N667="sníž. přenesená",J667,0)</f>
        <v>0</v>
      </c>
      <c r="BI667" s="226">
        <f>IF(N667="nulová",J667,0)</f>
        <v>0</v>
      </c>
      <c r="BJ667" s="19" t="s">
        <v>79</v>
      </c>
      <c r="BK667" s="226">
        <f>ROUND(I667*H667,2)</f>
        <v>0</v>
      </c>
      <c r="BL667" s="19" t="s">
        <v>269</v>
      </c>
      <c r="BM667" s="225" t="s">
        <v>1001</v>
      </c>
    </row>
    <row r="668" s="15" customFormat="1">
      <c r="A668" s="15"/>
      <c r="B668" s="250"/>
      <c r="C668" s="251"/>
      <c r="D668" s="229" t="s">
        <v>165</v>
      </c>
      <c r="E668" s="252" t="s">
        <v>19</v>
      </c>
      <c r="F668" s="253" t="s">
        <v>990</v>
      </c>
      <c r="G668" s="251"/>
      <c r="H668" s="252" t="s">
        <v>19</v>
      </c>
      <c r="I668" s="254"/>
      <c r="J668" s="251"/>
      <c r="K668" s="251"/>
      <c r="L668" s="255"/>
      <c r="M668" s="256"/>
      <c r="N668" s="257"/>
      <c r="O668" s="257"/>
      <c r="P668" s="257"/>
      <c r="Q668" s="257"/>
      <c r="R668" s="257"/>
      <c r="S668" s="257"/>
      <c r="T668" s="258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59" t="s">
        <v>165</v>
      </c>
      <c r="AU668" s="259" t="s">
        <v>81</v>
      </c>
      <c r="AV668" s="15" t="s">
        <v>79</v>
      </c>
      <c r="AW668" s="15" t="s">
        <v>33</v>
      </c>
      <c r="AX668" s="15" t="s">
        <v>72</v>
      </c>
      <c r="AY668" s="259" t="s">
        <v>152</v>
      </c>
    </row>
    <row r="669" s="13" customFormat="1">
      <c r="A669" s="13"/>
      <c r="B669" s="227"/>
      <c r="C669" s="228"/>
      <c r="D669" s="229" t="s">
        <v>165</v>
      </c>
      <c r="E669" s="230" t="s">
        <v>19</v>
      </c>
      <c r="F669" s="231" t="s">
        <v>1002</v>
      </c>
      <c r="G669" s="228"/>
      <c r="H669" s="232">
        <v>58.177</v>
      </c>
      <c r="I669" s="233"/>
      <c r="J669" s="228"/>
      <c r="K669" s="228"/>
      <c r="L669" s="234"/>
      <c r="M669" s="235"/>
      <c r="N669" s="236"/>
      <c r="O669" s="236"/>
      <c r="P669" s="236"/>
      <c r="Q669" s="236"/>
      <c r="R669" s="236"/>
      <c r="S669" s="236"/>
      <c r="T669" s="237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8" t="s">
        <v>165</v>
      </c>
      <c r="AU669" s="238" t="s">
        <v>81</v>
      </c>
      <c r="AV669" s="13" t="s">
        <v>81</v>
      </c>
      <c r="AW669" s="13" t="s">
        <v>33</v>
      </c>
      <c r="AX669" s="13" t="s">
        <v>72</v>
      </c>
      <c r="AY669" s="238" t="s">
        <v>152</v>
      </c>
    </row>
    <row r="670" s="14" customFormat="1">
      <c r="A670" s="14"/>
      <c r="B670" s="239"/>
      <c r="C670" s="240"/>
      <c r="D670" s="229" t="s">
        <v>165</v>
      </c>
      <c r="E670" s="241" t="s">
        <v>19</v>
      </c>
      <c r="F670" s="242" t="s">
        <v>167</v>
      </c>
      <c r="G670" s="240"/>
      <c r="H670" s="243">
        <v>58.177</v>
      </c>
      <c r="I670" s="244"/>
      <c r="J670" s="240"/>
      <c r="K670" s="240"/>
      <c r="L670" s="245"/>
      <c r="M670" s="246"/>
      <c r="N670" s="247"/>
      <c r="O670" s="247"/>
      <c r="P670" s="247"/>
      <c r="Q670" s="247"/>
      <c r="R670" s="247"/>
      <c r="S670" s="247"/>
      <c r="T670" s="248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9" t="s">
        <v>165</v>
      </c>
      <c r="AU670" s="249" t="s">
        <v>81</v>
      </c>
      <c r="AV670" s="14" t="s">
        <v>153</v>
      </c>
      <c r="AW670" s="14" t="s">
        <v>33</v>
      </c>
      <c r="AX670" s="14" t="s">
        <v>79</v>
      </c>
      <c r="AY670" s="249" t="s">
        <v>152</v>
      </c>
    </row>
    <row r="671" s="2" customFormat="1">
      <c r="A671" s="40"/>
      <c r="B671" s="41"/>
      <c r="C671" s="271" t="s">
        <v>1003</v>
      </c>
      <c r="D671" s="271" t="s">
        <v>261</v>
      </c>
      <c r="E671" s="272" t="s">
        <v>982</v>
      </c>
      <c r="F671" s="273" t="s">
        <v>983</v>
      </c>
      <c r="G671" s="274" t="s">
        <v>176</v>
      </c>
      <c r="H671" s="275">
        <v>66.903999999999996</v>
      </c>
      <c r="I671" s="276"/>
      <c r="J671" s="277">
        <f>ROUND(I671*H671,2)</f>
        <v>0</v>
      </c>
      <c r="K671" s="273" t="s">
        <v>163</v>
      </c>
      <c r="L671" s="278"/>
      <c r="M671" s="279" t="s">
        <v>19</v>
      </c>
      <c r="N671" s="280" t="s">
        <v>43</v>
      </c>
      <c r="O671" s="86"/>
      <c r="P671" s="223">
        <f>O671*H671</f>
        <v>0</v>
      </c>
      <c r="Q671" s="223">
        <v>0.0019</v>
      </c>
      <c r="R671" s="223">
        <f>Q671*H671</f>
        <v>0.1271176</v>
      </c>
      <c r="S671" s="223">
        <v>0</v>
      </c>
      <c r="T671" s="224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5" t="s">
        <v>362</v>
      </c>
      <c r="AT671" s="225" t="s">
        <v>261</v>
      </c>
      <c r="AU671" s="225" t="s">
        <v>81</v>
      </c>
      <c r="AY671" s="19" t="s">
        <v>152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9" t="s">
        <v>79</v>
      </c>
      <c r="BK671" s="226">
        <f>ROUND(I671*H671,2)</f>
        <v>0</v>
      </c>
      <c r="BL671" s="19" t="s">
        <v>269</v>
      </c>
      <c r="BM671" s="225" t="s">
        <v>1004</v>
      </c>
    </row>
    <row r="672" s="13" customFormat="1">
      <c r="A672" s="13"/>
      <c r="B672" s="227"/>
      <c r="C672" s="228"/>
      <c r="D672" s="229" t="s">
        <v>165</v>
      </c>
      <c r="E672" s="228"/>
      <c r="F672" s="231" t="s">
        <v>1005</v>
      </c>
      <c r="G672" s="228"/>
      <c r="H672" s="232">
        <v>66.903999999999996</v>
      </c>
      <c r="I672" s="233"/>
      <c r="J672" s="228"/>
      <c r="K672" s="228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165</v>
      </c>
      <c r="AU672" s="238" t="s">
        <v>81</v>
      </c>
      <c r="AV672" s="13" t="s">
        <v>81</v>
      </c>
      <c r="AW672" s="13" t="s">
        <v>4</v>
      </c>
      <c r="AX672" s="13" t="s">
        <v>79</v>
      </c>
      <c r="AY672" s="238" t="s">
        <v>152</v>
      </c>
    </row>
    <row r="673" s="2" customFormat="1">
      <c r="A673" s="40"/>
      <c r="B673" s="41"/>
      <c r="C673" s="214" t="s">
        <v>1006</v>
      </c>
      <c r="D673" s="214" t="s">
        <v>155</v>
      </c>
      <c r="E673" s="215" t="s">
        <v>1007</v>
      </c>
      <c r="F673" s="216" t="s">
        <v>1008</v>
      </c>
      <c r="G673" s="217" t="s">
        <v>176</v>
      </c>
      <c r="H673" s="218">
        <v>6</v>
      </c>
      <c r="I673" s="219"/>
      <c r="J673" s="220">
        <f>ROUND(I673*H673,2)</f>
        <v>0</v>
      </c>
      <c r="K673" s="216" t="s">
        <v>163</v>
      </c>
      <c r="L673" s="46"/>
      <c r="M673" s="221" t="s">
        <v>19</v>
      </c>
      <c r="N673" s="222" t="s">
        <v>43</v>
      </c>
      <c r="O673" s="86"/>
      <c r="P673" s="223">
        <f>O673*H673</f>
        <v>0</v>
      </c>
      <c r="Q673" s="223">
        <v>0.00042000000000000002</v>
      </c>
      <c r="R673" s="223">
        <f>Q673*H673</f>
        <v>0.0025200000000000001</v>
      </c>
      <c r="S673" s="223">
        <v>0</v>
      </c>
      <c r="T673" s="224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25" t="s">
        <v>269</v>
      </c>
      <c r="AT673" s="225" t="s">
        <v>155</v>
      </c>
      <c r="AU673" s="225" t="s">
        <v>81</v>
      </c>
      <c r="AY673" s="19" t="s">
        <v>152</v>
      </c>
      <c r="BE673" s="226">
        <f>IF(N673="základní",J673,0)</f>
        <v>0</v>
      </c>
      <c r="BF673" s="226">
        <f>IF(N673="snížená",J673,0)</f>
        <v>0</v>
      </c>
      <c r="BG673" s="226">
        <f>IF(N673="zákl. přenesená",J673,0)</f>
        <v>0</v>
      </c>
      <c r="BH673" s="226">
        <f>IF(N673="sníž. přenesená",J673,0)</f>
        <v>0</v>
      </c>
      <c r="BI673" s="226">
        <f>IF(N673="nulová",J673,0)</f>
        <v>0</v>
      </c>
      <c r="BJ673" s="19" t="s">
        <v>79</v>
      </c>
      <c r="BK673" s="226">
        <f>ROUND(I673*H673,2)</f>
        <v>0</v>
      </c>
      <c r="BL673" s="19" t="s">
        <v>269</v>
      </c>
      <c r="BM673" s="225" t="s">
        <v>1009</v>
      </c>
    </row>
    <row r="674" s="15" customFormat="1">
      <c r="A674" s="15"/>
      <c r="B674" s="250"/>
      <c r="C674" s="251"/>
      <c r="D674" s="229" t="s">
        <v>165</v>
      </c>
      <c r="E674" s="252" t="s">
        <v>19</v>
      </c>
      <c r="F674" s="253" t="s">
        <v>990</v>
      </c>
      <c r="G674" s="251"/>
      <c r="H674" s="252" t="s">
        <v>19</v>
      </c>
      <c r="I674" s="254"/>
      <c r="J674" s="251"/>
      <c r="K674" s="251"/>
      <c r="L674" s="255"/>
      <c r="M674" s="256"/>
      <c r="N674" s="257"/>
      <c r="O674" s="257"/>
      <c r="P674" s="257"/>
      <c r="Q674" s="257"/>
      <c r="R674" s="257"/>
      <c r="S674" s="257"/>
      <c r="T674" s="258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9" t="s">
        <v>165</v>
      </c>
      <c r="AU674" s="259" t="s">
        <v>81</v>
      </c>
      <c r="AV674" s="15" t="s">
        <v>79</v>
      </c>
      <c r="AW674" s="15" t="s">
        <v>33</v>
      </c>
      <c r="AX674" s="15" t="s">
        <v>72</v>
      </c>
      <c r="AY674" s="259" t="s">
        <v>152</v>
      </c>
    </row>
    <row r="675" s="13" customFormat="1">
      <c r="A675" s="13"/>
      <c r="B675" s="227"/>
      <c r="C675" s="228"/>
      <c r="D675" s="229" t="s">
        <v>165</v>
      </c>
      <c r="E675" s="230" t="s">
        <v>19</v>
      </c>
      <c r="F675" s="231" t="s">
        <v>1010</v>
      </c>
      <c r="G675" s="228"/>
      <c r="H675" s="232">
        <v>6</v>
      </c>
      <c r="I675" s="233"/>
      <c r="J675" s="228"/>
      <c r="K675" s="228"/>
      <c r="L675" s="234"/>
      <c r="M675" s="235"/>
      <c r="N675" s="236"/>
      <c r="O675" s="236"/>
      <c r="P675" s="236"/>
      <c r="Q675" s="236"/>
      <c r="R675" s="236"/>
      <c r="S675" s="236"/>
      <c r="T675" s="23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8" t="s">
        <v>165</v>
      </c>
      <c r="AU675" s="238" t="s">
        <v>81</v>
      </c>
      <c r="AV675" s="13" t="s">
        <v>81</v>
      </c>
      <c r="AW675" s="13" t="s">
        <v>33</v>
      </c>
      <c r="AX675" s="13" t="s">
        <v>72</v>
      </c>
      <c r="AY675" s="238" t="s">
        <v>152</v>
      </c>
    </row>
    <row r="676" s="14" customFormat="1">
      <c r="A676" s="14"/>
      <c r="B676" s="239"/>
      <c r="C676" s="240"/>
      <c r="D676" s="229" t="s">
        <v>165</v>
      </c>
      <c r="E676" s="241" t="s">
        <v>19</v>
      </c>
      <c r="F676" s="242" t="s">
        <v>167</v>
      </c>
      <c r="G676" s="240"/>
      <c r="H676" s="243">
        <v>6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49" t="s">
        <v>165</v>
      </c>
      <c r="AU676" s="249" t="s">
        <v>81</v>
      </c>
      <c r="AV676" s="14" t="s">
        <v>153</v>
      </c>
      <c r="AW676" s="14" t="s">
        <v>33</v>
      </c>
      <c r="AX676" s="14" t="s">
        <v>79</v>
      </c>
      <c r="AY676" s="249" t="s">
        <v>152</v>
      </c>
    </row>
    <row r="677" s="2" customFormat="1">
      <c r="A677" s="40"/>
      <c r="B677" s="41"/>
      <c r="C677" s="271" t="s">
        <v>1011</v>
      </c>
      <c r="D677" s="271" t="s">
        <v>261</v>
      </c>
      <c r="E677" s="272" t="s">
        <v>982</v>
      </c>
      <c r="F677" s="273" t="s">
        <v>983</v>
      </c>
      <c r="G677" s="274" t="s">
        <v>176</v>
      </c>
      <c r="H677" s="275">
        <v>6.9000000000000004</v>
      </c>
      <c r="I677" s="276"/>
      <c r="J677" s="277">
        <f>ROUND(I677*H677,2)</f>
        <v>0</v>
      </c>
      <c r="K677" s="273" t="s">
        <v>163</v>
      </c>
      <c r="L677" s="278"/>
      <c r="M677" s="279" t="s">
        <v>19</v>
      </c>
      <c r="N677" s="280" t="s">
        <v>43</v>
      </c>
      <c r="O677" s="86"/>
      <c r="P677" s="223">
        <f>O677*H677</f>
        <v>0</v>
      </c>
      <c r="Q677" s="223">
        <v>0.0019</v>
      </c>
      <c r="R677" s="223">
        <f>Q677*H677</f>
        <v>0.01311</v>
      </c>
      <c r="S677" s="223">
        <v>0</v>
      </c>
      <c r="T677" s="224">
        <f>S677*H677</f>
        <v>0</v>
      </c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R677" s="225" t="s">
        <v>362</v>
      </c>
      <c r="AT677" s="225" t="s">
        <v>261</v>
      </c>
      <c r="AU677" s="225" t="s">
        <v>81</v>
      </c>
      <c r="AY677" s="19" t="s">
        <v>152</v>
      </c>
      <c r="BE677" s="226">
        <f>IF(N677="základní",J677,0)</f>
        <v>0</v>
      </c>
      <c r="BF677" s="226">
        <f>IF(N677="snížená",J677,0)</f>
        <v>0</v>
      </c>
      <c r="BG677" s="226">
        <f>IF(N677="zákl. přenesená",J677,0)</f>
        <v>0</v>
      </c>
      <c r="BH677" s="226">
        <f>IF(N677="sníž. přenesená",J677,0)</f>
        <v>0</v>
      </c>
      <c r="BI677" s="226">
        <f>IF(N677="nulová",J677,0)</f>
        <v>0</v>
      </c>
      <c r="BJ677" s="19" t="s">
        <v>79</v>
      </c>
      <c r="BK677" s="226">
        <f>ROUND(I677*H677,2)</f>
        <v>0</v>
      </c>
      <c r="BL677" s="19" t="s">
        <v>269</v>
      </c>
      <c r="BM677" s="225" t="s">
        <v>1012</v>
      </c>
    </row>
    <row r="678" s="13" customFormat="1">
      <c r="A678" s="13"/>
      <c r="B678" s="227"/>
      <c r="C678" s="228"/>
      <c r="D678" s="229" t="s">
        <v>165</v>
      </c>
      <c r="E678" s="228"/>
      <c r="F678" s="231" t="s">
        <v>1013</v>
      </c>
      <c r="G678" s="228"/>
      <c r="H678" s="232">
        <v>6.9000000000000004</v>
      </c>
      <c r="I678" s="233"/>
      <c r="J678" s="228"/>
      <c r="K678" s="228"/>
      <c r="L678" s="234"/>
      <c r="M678" s="235"/>
      <c r="N678" s="236"/>
      <c r="O678" s="236"/>
      <c r="P678" s="236"/>
      <c r="Q678" s="236"/>
      <c r="R678" s="236"/>
      <c r="S678" s="236"/>
      <c r="T678" s="23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8" t="s">
        <v>165</v>
      </c>
      <c r="AU678" s="238" t="s">
        <v>81</v>
      </c>
      <c r="AV678" s="13" t="s">
        <v>81</v>
      </c>
      <c r="AW678" s="13" t="s">
        <v>4</v>
      </c>
      <c r="AX678" s="13" t="s">
        <v>79</v>
      </c>
      <c r="AY678" s="238" t="s">
        <v>152</v>
      </c>
    </row>
    <row r="679" s="2" customFormat="1">
      <c r="A679" s="40"/>
      <c r="B679" s="41"/>
      <c r="C679" s="214" t="s">
        <v>1014</v>
      </c>
      <c r="D679" s="214" t="s">
        <v>155</v>
      </c>
      <c r="E679" s="215" t="s">
        <v>1015</v>
      </c>
      <c r="F679" s="216" t="s">
        <v>1016</v>
      </c>
      <c r="G679" s="217" t="s">
        <v>176</v>
      </c>
      <c r="H679" s="218">
        <v>21.75</v>
      </c>
      <c r="I679" s="219"/>
      <c r="J679" s="220">
        <f>ROUND(I679*H679,2)</f>
        <v>0</v>
      </c>
      <c r="K679" s="216" t="s">
        <v>163</v>
      </c>
      <c r="L679" s="46"/>
      <c r="M679" s="221" t="s">
        <v>19</v>
      </c>
      <c r="N679" s="222" t="s">
        <v>43</v>
      </c>
      <c r="O679" s="86"/>
      <c r="P679" s="223">
        <f>O679*H679</f>
        <v>0</v>
      </c>
      <c r="Q679" s="223">
        <v>0</v>
      </c>
      <c r="R679" s="223">
        <f>Q679*H679</f>
        <v>0</v>
      </c>
      <c r="S679" s="223">
        <v>0</v>
      </c>
      <c r="T679" s="224">
        <f>S679*H679</f>
        <v>0</v>
      </c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R679" s="225" t="s">
        <v>269</v>
      </c>
      <c r="AT679" s="225" t="s">
        <v>155</v>
      </c>
      <c r="AU679" s="225" t="s">
        <v>81</v>
      </c>
      <c r="AY679" s="19" t="s">
        <v>152</v>
      </c>
      <c r="BE679" s="226">
        <f>IF(N679="základní",J679,0)</f>
        <v>0</v>
      </c>
      <c r="BF679" s="226">
        <f>IF(N679="snížená",J679,0)</f>
        <v>0</v>
      </c>
      <c r="BG679" s="226">
        <f>IF(N679="zákl. přenesená",J679,0)</f>
        <v>0</v>
      </c>
      <c r="BH679" s="226">
        <f>IF(N679="sníž. přenesená",J679,0)</f>
        <v>0</v>
      </c>
      <c r="BI679" s="226">
        <f>IF(N679="nulová",J679,0)</f>
        <v>0</v>
      </c>
      <c r="BJ679" s="19" t="s">
        <v>79</v>
      </c>
      <c r="BK679" s="226">
        <f>ROUND(I679*H679,2)</f>
        <v>0</v>
      </c>
      <c r="BL679" s="19" t="s">
        <v>269</v>
      </c>
      <c r="BM679" s="225" t="s">
        <v>1017</v>
      </c>
    </row>
    <row r="680" s="13" customFormat="1">
      <c r="A680" s="13"/>
      <c r="B680" s="227"/>
      <c r="C680" s="228"/>
      <c r="D680" s="229" t="s">
        <v>165</v>
      </c>
      <c r="E680" s="230" t="s">
        <v>19</v>
      </c>
      <c r="F680" s="231" t="s">
        <v>1018</v>
      </c>
      <c r="G680" s="228"/>
      <c r="H680" s="232">
        <v>4.5650000000000004</v>
      </c>
      <c r="I680" s="233"/>
      <c r="J680" s="228"/>
      <c r="K680" s="228"/>
      <c r="L680" s="234"/>
      <c r="M680" s="235"/>
      <c r="N680" s="236"/>
      <c r="O680" s="236"/>
      <c r="P680" s="236"/>
      <c r="Q680" s="236"/>
      <c r="R680" s="236"/>
      <c r="S680" s="236"/>
      <c r="T680" s="23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8" t="s">
        <v>165</v>
      </c>
      <c r="AU680" s="238" t="s">
        <v>81</v>
      </c>
      <c r="AV680" s="13" t="s">
        <v>81</v>
      </c>
      <c r="AW680" s="13" t="s">
        <v>33</v>
      </c>
      <c r="AX680" s="13" t="s">
        <v>72</v>
      </c>
      <c r="AY680" s="238" t="s">
        <v>152</v>
      </c>
    </row>
    <row r="681" s="13" customFormat="1">
      <c r="A681" s="13"/>
      <c r="B681" s="227"/>
      <c r="C681" s="228"/>
      <c r="D681" s="229" t="s">
        <v>165</v>
      </c>
      <c r="E681" s="230" t="s">
        <v>19</v>
      </c>
      <c r="F681" s="231" t="s">
        <v>1019</v>
      </c>
      <c r="G681" s="228"/>
      <c r="H681" s="232">
        <v>2.335</v>
      </c>
      <c r="I681" s="233"/>
      <c r="J681" s="228"/>
      <c r="K681" s="228"/>
      <c r="L681" s="234"/>
      <c r="M681" s="235"/>
      <c r="N681" s="236"/>
      <c r="O681" s="236"/>
      <c r="P681" s="236"/>
      <c r="Q681" s="236"/>
      <c r="R681" s="236"/>
      <c r="S681" s="236"/>
      <c r="T681" s="237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8" t="s">
        <v>165</v>
      </c>
      <c r="AU681" s="238" t="s">
        <v>81</v>
      </c>
      <c r="AV681" s="13" t="s">
        <v>81</v>
      </c>
      <c r="AW681" s="13" t="s">
        <v>33</v>
      </c>
      <c r="AX681" s="13" t="s">
        <v>72</v>
      </c>
      <c r="AY681" s="238" t="s">
        <v>152</v>
      </c>
    </row>
    <row r="682" s="13" customFormat="1">
      <c r="A682" s="13"/>
      <c r="B682" s="227"/>
      <c r="C682" s="228"/>
      <c r="D682" s="229" t="s">
        <v>165</v>
      </c>
      <c r="E682" s="230" t="s">
        <v>19</v>
      </c>
      <c r="F682" s="231" t="s">
        <v>1020</v>
      </c>
      <c r="G682" s="228"/>
      <c r="H682" s="232">
        <v>2.23</v>
      </c>
      <c r="I682" s="233"/>
      <c r="J682" s="228"/>
      <c r="K682" s="228"/>
      <c r="L682" s="234"/>
      <c r="M682" s="235"/>
      <c r="N682" s="236"/>
      <c r="O682" s="236"/>
      <c r="P682" s="236"/>
      <c r="Q682" s="236"/>
      <c r="R682" s="236"/>
      <c r="S682" s="236"/>
      <c r="T682" s="237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8" t="s">
        <v>165</v>
      </c>
      <c r="AU682" s="238" t="s">
        <v>81</v>
      </c>
      <c r="AV682" s="13" t="s">
        <v>81</v>
      </c>
      <c r="AW682" s="13" t="s">
        <v>33</v>
      </c>
      <c r="AX682" s="13" t="s">
        <v>72</v>
      </c>
      <c r="AY682" s="238" t="s">
        <v>152</v>
      </c>
    </row>
    <row r="683" s="13" customFormat="1">
      <c r="A683" s="13"/>
      <c r="B683" s="227"/>
      <c r="C683" s="228"/>
      <c r="D683" s="229" t="s">
        <v>165</v>
      </c>
      <c r="E683" s="230" t="s">
        <v>19</v>
      </c>
      <c r="F683" s="231" t="s">
        <v>1021</v>
      </c>
      <c r="G683" s="228"/>
      <c r="H683" s="232">
        <v>5.6200000000000001</v>
      </c>
      <c r="I683" s="233"/>
      <c r="J683" s="228"/>
      <c r="K683" s="228"/>
      <c r="L683" s="234"/>
      <c r="M683" s="235"/>
      <c r="N683" s="236"/>
      <c r="O683" s="236"/>
      <c r="P683" s="236"/>
      <c r="Q683" s="236"/>
      <c r="R683" s="236"/>
      <c r="S683" s="236"/>
      <c r="T683" s="23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8" t="s">
        <v>165</v>
      </c>
      <c r="AU683" s="238" t="s">
        <v>81</v>
      </c>
      <c r="AV683" s="13" t="s">
        <v>81</v>
      </c>
      <c r="AW683" s="13" t="s">
        <v>33</v>
      </c>
      <c r="AX683" s="13" t="s">
        <v>72</v>
      </c>
      <c r="AY683" s="238" t="s">
        <v>152</v>
      </c>
    </row>
    <row r="684" s="13" customFormat="1">
      <c r="A684" s="13"/>
      <c r="B684" s="227"/>
      <c r="C684" s="228"/>
      <c r="D684" s="229" t="s">
        <v>165</v>
      </c>
      <c r="E684" s="230" t="s">
        <v>19</v>
      </c>
      <c r="F684" s="231" t="s">
        <v>1022</v>
      </c>
      <c r="G684" s="228"/>
      <c r="H684" s="232">
        <v>7</v>
      </c>
      <c r="I684" s="233"/>
      <c r="J684" s="228"/>
      <c r="K684" s="228"/>
      <c r="L684" s="234"/>
      <c r="M684" s="235"/>
      <c r="N684" s="236"/>
      <c r="O684" s="236"/>
      <c r="P684" s="236"/>
      <c r="Q684" s="236"/>
      <c r="R684" s="236"/>
      <c r="S684" s="236"/>
      <c r="T684" s="23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8" t="s">
        <v>165</v>
      </c>
      <c r="AU684" s="238" t="s">
        <v>81</v>
      </c>
      <c r="AV684" s="13" t="s">
        <v>81</v>
      </c>
      <c r="AW684" s="13" t="s">
        <v>33</v>
      </c>
      <c r="AX684" s="13" t="s">
        <v>72</v>
      </c>
      <c r="AY684" s="238" t="s">
        <v>152</v>
      </c>
    </row>
    <row r="685" s="14" customFormat="1">
      <c r="A685" s="14"/>
      <c r="B685" s="239"/>
      <c r="C685" s="240"/>
      <c r="D685" s="229" t="s">
        <v>165</v>
      </c>
      <c r="E685" s="241" t="s">
        <v>19</v>
      </c>
      <c r="F685" s="242" t="s">
        <v>167</v>
      </c>
      <c r="G685" s="240"/>
      <c r="H685" s="243">
        <v>21.75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9" t="s">
        <v>165</v>
      </c>
      <c r="AU685" s="249" t="s">
        <v>81</v>
      </c>
      <c r="AV685" s="14" t="s">
        <v>153</v>
      </c>
      <c r="AW685" s="14" t="s">
        <v>33</v>
      </c>
      <c r="AX685" s="14" t="s">
        <v>79</v>
      </c>
      <c r="AY685" s="249" t="s">
        <v>152</v>
      </c>
    </row>
    <row r="686" s="2" customFormat="1">
      <c r="A686" s="40"/>
      <c r="B686" s="41"/>
      <c r="C686" s="214" t="s">
        <v>1023</v>
      </c>
      <c r="D686" s="214" t="s">
        <v>155</v>
      </c>
      <c r="E686" s="215" t="s">
        <v>1024</v>
      </c>
      <c r="F686" s="216" t="s">
        <v>1025</v>
      </c>
      <c r="G686" s="217" t="s">
        <v>235</v>
      </c>
      <c r="H686" s="218">
        <v>45.649999999999999</v>
      </c>
      <c r="I686" s="219"/>
      <c r="J686" s="220">
        <f>ROUND(I686*H686,2)</f>
        <v>0</v>
      </c>
      <c r="K686" s="216" t="s">
        <v>163</v>
      </c>
      <c r="L686" s="46"/>
      <c r="M686" s="221" t="s">
        <v>19</v>
      </c>
      <c r="N686" s="222" t="s">
        <v>43</v>
      </c>
      <c r="O686" s="86"/>
      <c r="P686" s="223">
        <f>O686*H686</f>
        <v>0</v>
      </c>
      <c r="Q686" s="223">
        <v>0.00059999999999999995</v>
      </c>
      <c r="R686" s="223">
        <f>Q686*H686</f>
        <v>0.027389999999999998</v>
      </c>
      <c r="S686" s="223">
        <v>0</v>
      </c>
      <c r="T686" s="224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25" t="s">
        <v>269</v>
      </c>
      <c r="AT686" s="225" t="s">
        <v>155</v>
      </c>
      <c r="AU686" s="225" t="s">
        <v>81</v>
      </c>
      <c r="AY686" s="19" t="s">
        <v>152</v>
      </c>
      <c r="BE686" s="226">
        <f>IF(N686="základní",J686,0)</f>
        <v>0</v>
      </c>
      <c r="BF686" s="226">
        <f>IF(N686="snížená",J686,0)</f>
        <v>0</v>
      </c>
      <c r="BG686" s="226">
        <f>IF(N686="zákl. přenesená",J686,0)</f>
        <v>0</v>
      </c>
      <c r="BH686" s="226">
        <f>IF(N686="sníž. přenesená",J686,0)</f>
        <v>0</v>
      </c>
      <c r="BI686" s="226">
        <f>IF(N686="nulová",J686,0)</f>
        <v>0</v>
      </c>
      <c r="BJ686" s="19" t="s">
        <v>79</v>
      </c>
      <c r="BK686" s="226">
        <f>ROUND(I686*H686,2)</f>
        <v>0</v>
      </c>
      <c r="BL686" s="19" t="s">
        <v>269</v>
      </c>
      <c r="BM686" s="225" t="s">
        <v>1026</v>
      </c>
    </row>
    <row r="687" s="13" customFormat="1">
      <c r="A687" s="13"/>
      <c r="B687" s="227"/>
      <c r="C687" s="228"/>
      <c r="D687" s="229" t="s">
        <v>165</v>
      </c>
      <c r="E687" s="230" t="s">
        <v>19</v>
      </c>
      <c r="F687" s="231" t="s">
        <v>1027</v>
      </c>
      <c r="G687" s="228"/>
      <c r="H687" s="232">
        <v>45.649999999999999</v>
      </c>
      <c r="I687" s="233"/>
      <c r="J687" s="228"/>
      <c r="K687" s="228"/>
      <c r="L687" s="234"/>
      <c r="M687" s="235"/>
      <c r="N687" s="236"/>
      <c r="O687" s="236"/>
      <c r="P687" s="236"/>
      <c r="Q687" s="236"/>
      <c r="R687" s="236"/>
      <c r="S687" s="236"/>
      <c r="T687" s="23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8" t="s">
        <v>165</v>
      </c>
      <c r="AU687" s="238" t="s">
        <v>81</v>
      </c>
      <c r="AV687" s="13" t="s">
        <v>81</v>
      </c>
      <c r="AW687" s="13" t="s">
        <v>33</v>
      </c>
      <c r="AX687" s="13" t="s">
        <v>72</v>
      </c>
      <c r="AY687" s="238" t="s">
        <v>152</v>
      </c>
    </row>
    <row r="688" s="14" customFormat="1">
      <c r="A688" s="14"/>
      <c r="B688" s="239"/>
      <c r="C688" s="240"/>
      <c r="D688" s="229" t="s">
        <v>165</v>
      </c>
      <c r="E688" s="241" t="s">
        <v>19</v>
      </c>
      <c r="F688" s="242" t="s">
        <v>167</v>
      </c>
      <c r="G688" s="240"/>
      <c r="H688" s="243">
        <v>45.649999999999999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9" t="s">
        <v>165</v>
      </c>
      <c r="AU688" s="249" t="s">
        <v>81</v>
      </c>
      <c r="AV688" s="14" t="s">
        <v>153</v>
      </c>
      <c r="AW688" s="14" t="s">
        <v>33</v>
      </c>
      <c r="AX688" s="14" t="s">
        <v>79</v>
      </c>
      <c r="AY688" s="249" t="s">
        <v>152</v>
      </c>
    </row>
    <row r="689" s="2" customFormat="1">
      <c r="A689" s="40"/>
      <c r="B689" s="41"/>
      <c r="C689" s="214" t="s">
        <v>1028</v>
      </c>
      <c r="D689" s="214" t="s">
        <v>155</v>
      </c>
      <c r="E689" s="215" t="s">
        <v>1029</v>
      </c>
      <c r="F689" s="216" t="s">
        <v>1030</v>
      </c>
      <c r="G689" s="217" t="s">
        <v>235</v>
      </c>
      <c r="H689" s="218">
        <v>23.350000000000001</v>
      </c>
      <c r="I689" s="219"/>
      <c r="J689" s="220">
        <f>ROUND(I689*H689,2)</f>
        <v>0</v>
      </c>
      <c r="K689" s="216" t="s">
        <v>163</v>
      </c>
      <c r="L689" s="46"/>
      <c r="M689" s="221" t="s">
        <v>19</v>
      </c>
      <c r="N689" s="222" t="s">
        <v>43</v>
      </c>
      <c r="O689" s="86"/>
      <c r="P689" s="223">
        <f>O689*H689</f>
        <v>0</v>
      </c>
      <c r="Q689" s="223">
        <v>0.00059999999999999995</v>
      </c>
      <c r="R689" s="223">
        <f>Q689*H689</f>
        <v>0.01401</v>
      </c>
      <c r="S689" s="223">
        <v>0</v>
      </c>
      <c r="T689" s="224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25" t="s">
        <v>269</v>
      </c>
      <c r="AT689" s="225" t="s">
        <v>155</v>
      </c>
      <c r="AU689" s="225" t="s">
        <v>81</v>
      </c>
      <c r="AY689" s="19" t="s">
        <v>152</v>
      </c>
      <c r="BE689" s="226">
        <f>IF(N689="základní",J689,0)</f>
        <v>0</v>
      </c>
      <c r="BF689" s="226">
        <f>IF(N689="snížená",J689,0)</f>
        <v>0</v>
      </c>
      <c r="BG689" s="226">
        <f>IF(N689="zákl. přenesená",J689,0)</f>
        <v>0</v>
      </c>
      <c r="BH689" s="226">
        <f>IF(N689="sníž. přenesená",J689,0)</f>
        <v>0</v>
      </c>
      <c r="BI689" s="226">
        <f>IF(N689="nulová",J689,0)</f>
        <v>0</v>
      </c>
      <c r="BJ689" s="19" t="s">
        <v>79</v>
      </c>
      <c r="BK689" s="226">
        <f>ROUND(I689*H689,2)</f>
        <v>0</v>
      </c>
      <c r="BL689" s="19" t="s">
        <v>269</v>
      </c>
      <c r="BM689" s="225" t="s">
        <v>1031</v>
      </c>
    </row>
    <row r="690" s="13" customFormat="1">
      <c r="A690" s="13"/>
      <c r="B690" s="227"/>
      <c r="C690" s="228"/>
      <c r="D690" s="229" t="s">
        <v>165</v>
      </c>
      <c r="E690" s="230" t="s">
        <v>19</v>
      </c>
      <c r="F690" s="231" t="s">
        <v>1032</v>
      </c>
      <c r="G690" s="228"/>
      <c r="H690" s="232">
        <v>23.350000000000001</v>
      </c>
      <c r="I690" s="233"/>
      <c r="J690" s="228"/>
      <c r="K690" s="228"/>
      <c r="L690" s="234"/>
      <c r="M690" s="235"/>
      <c r="N690" s="236"/>
      <c r="O690" s="236"/>
      <c r="P690" s="236"/>
      <c r="Q690" s="236"/>
      <c r="R690" s="236"/>
      <c r="S690" s="236"/>
      <c r="T690" s="23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8" t="s">
        <v>165</v>
      </c>
      <c r="AU690" s="238" t="s">
        <v>81</v>
      </c>
      <c r="AV690" s="13" t="s">
        <v>81</v>
      </c>
      <c r="AW690" s="13" t="s">
        <v>33</v>
      </c>
      <c r="AX690" s="13" t="s">
        <v>72</v>
      </c>
      <c r="AY690" s="238" t="s">
        <v>152</v>
      </c>
    </row>
    <row r="691" s="14" customFormat="1">
      <c r="A691" s="14"/>
      <c r="B691" s="239"/>
      <c r="C691" s="240"/>
      <c r="D691" s="229" t="s">
        <v>165</v>
      </c>
      <c r="E691" s="241" t="s">
        <v>19</v>
      </c>
      <c r="F691" s="242" t="s">
        <v>167</v>
      </c>
      <c r="G691" s="240"/>
      <c r="H691" s="243">
        <v>23.350000000000001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9" t="s">
        <v>165</v>
      </c>
      <c r="AU691" s="249" t="s">
        <v>81</v>
      </c>
      <c r="AV691" s="14" t="s">
        <v>153</v>
      </c>
      <c r="AW691" s="14" t="s">
        <v>33</v>
      </c>
      <c r="AX691" s="14" t="s">
        <v>79</v>
      </c>
      <c r="AY691" s="249" t="s">
        <v>152</v>
      </c>
    </row>
    <row r="692" s="2" customFormat="1" ht="21.75" customHeight="1">
      <c r="A692" s="40"/>
      <c r="B692" s="41"/>
      <c r="C692" s="214" t="s">
        <v>1033</v>
      </c>
      <c r="D692" s="214" t="s">
        <v>155</v>
      </c>
      <c r="E692" s="215" t="s">
        <v>1034</v>
      </c>
      <c r="F692" s="216" t="s">
        <v>1035</v>
      </c>
      <c r="G692" s="217" t="s">
        <v>235</v>
      </c>
      <c r="H692" s="218">
        <v>22.300000000000001</v>
      </c>
      <c r="I692" s="219"/>
      <c r="J692" s="220">
        <f>ROUND(I692*H692,2)</f>
        <v>0</v>
      </c>
      <c r="K692" s="216" t="s">
        <v>163</v>
      </c>
      <c r="L692" s="46"/>
      <c r="M692" s="221" t="s">
        <v>19</v>
      </c>
      <c r="N692" s="222" t="s">
        <v>43</v>
      </c>
      <c r="O692" s="86"/>
      <c r="P692" s="223">
        <f>O692*H692</f>
        <v>0</v>
      </c>
      <c r="Q692" s="223">
        <v>0.00054000000000000001</v>
      </c>
      <c r="R692" s="223">
        <f>Q692*H692</f>
        <v>0.012042000000000001</v>
      </c>
      <c r="S692" s="223">
        <v>0</v>
      </c>
      <c r="T692" s="224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25" t="s">
        <v>269</v>
      </c>
      <c r="AT692" s="225" t="s">
        <v>155</v>
      </c>
      <c r="AU692" s="225" t="s">
        <v>81</v>
      </c>
      <c r="AY692" s="19" t="s">
        <v>152</v>
      </c>
      <c r="BE692" s="226">
        <f>IF(N692="základní",J692,0)</f>
        <v>0</v>
      </c>
      <c r="BF692" s="226">
        <f>IF(N692="snížená",J692,0)</f>
        <v>0</v>
      </c>
      <c r="BG692" s="226">
        <f>IF(N692="zákl. přenesená",J692,0)</f>
        <v>0</v>
      </c>
      <c r="BH692" s="226">
        <f>IF(N692="sníž. přenesená",J692,0)</f>
        <v>0</v>
      </c>
      <c r="BI692" s="226">
        <f>IF(N692="nulová",J692,0)</f>
        <v>0</v>
      </c>
      <c r="BJ692" s="19" t="s">
        <v>79</v>
      </c>
      <c r="BK692" s="226">
        <f>ROUND(I692*H692,2)</f>
        <v>0</v>
      </c>
      <c r="BL692" s="19" t="s">
        <v>269</v>
      </c>
      <c r="BM692" s="225" t="s">
        <v>1036</v>
      </c>
    </row>
    <row r="693" s="13" customFormat="1">
      <c r="A693" s="13"/>
      <c r="B693" s="227"/>
      <c r="C693" s="228"/>
      <c r="D693" s="229" t="s">
        <v>165</v>
      </c>
      <c r="E693" s="230" t="s">
        <v>19</v>
      </c>
      <c r="F693" s="231" t="s">
        <v>1037</v>
      </c>
      <c r="G693" s="228"/>
      <c r="H693" s="232">
        <v>22.300000000000001</v>
      </c>
      <c r="I693" s="233"/>
      <c r="J693" s="228"/>
      <c r="K693" s="228"/>
      <c r="L693" s="234"/>
      <c r="M693" s="235"/>
      <c r="N693" s="236"/>
      <c r="O693" s="236"/>
      <c r="P693" s="236"/>
      <c r="Q693" s="236"/>
      <c r="R693" s="236"/>
      <c r="S693" s="236"/>
      <c r="T693" s="23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8" t="s">
        <v>165</v>
      </c>
      <c r="AU693" s="238" t="s">
        <v>81</v>
      </c>
      <c r="AV693" s="13" t="s">
        <v>81</v>
      </c>
      <c r="AW693" s="13" t="s">
        <v>33</v>
      </c>
      <c r="AX693" s="13" t="s">
        <v>72</v>
      </c>
      <c r="AY693" s="238" t="s">
        <v>152</v>
      </c>
    </row>
    <row r="694" s="14" customFormat="1">
      <c r="A694" s="14"/>
      <c r="B694" s="239"/>
      <c r="C694" s="240"/>
      <c r="D694" s="229" t="s">
        <v>165</v>
      </c>
      <c r="E694" s="241" t="s">
        <v>19</v>
      </c>
      <c r="F694" s="242" t="s">
        <v>167</v>
      </c>
      <c r="G694" s="240"/>
      <c r="H694" s="243">
        <v>22.300000000000001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9" t="s">
        <v>165</v>
      </c>
      <c r="AU694" s="249" t="s">
        <v>81</v>
      </c>
      <c r="AV694" s="14" t="s">
        <v>153</v>
      </c>
      <c r="AW694" s="14" t="s">
        <v>33</v>
      </c>
      <c r="AX694" s="14" t="s">
        <v>79</v>
      </c>
      <c r="AY694" s="249" t="s">
        <v>152</v>
      </c>
    </row>
    <row r="695" s="2" customFormat="1" ht="21.75" customHeight="1">
      <c r="A695" s="40"/>
      <c r="B695" s="41"/>
      <c r="C695" s="214" t="s">
        <v>1038</v>
      </c>
      <c r="D695" s="214" t="s">
        <v>155</v>
      </c>
      <c r="E695" s="215" t="s">
        <v>1039</v>
      </c>
      <c r="F695" s="216" t="s">
        <v>1040</v>
      </c>
      <c r="G695" s="217" t="s">
        <v>235</v>
      </c>
      <c r="H695" s="218">
        <v>28.100000000000001</v>
      </c>
      <c r="I695" s="219"/>
      <c r="J695" s="220">
        <f>ROUND(I695*H695,2)</f>
        <v>0</v>
      </c>
      <c r="K695" s="216" t="s">
        <v>163</v>
      </c>
      <c r="L695" s="46"/>
      <c r="M695" s="221" t="s">
        <v>19</v>
      </c>
      <c r="N695" s="222" t="s">
        <v>43</v>
      </c>
      <c r="O695" s="86"/>
      <c r="P695" s="223">
        <f>O695*H695</f>
        <v>0</v>
      </c>
      <c r="Q695" s="223">
        <v>0.0015</v>
      </c>
      <c r="R695" s="223">
        <f>Q695*H695</f>
        <v>0.04215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269</v>
      </c>
      <c r="AT695" s="225" t="s">
        <v>155</v>
      </c>
      <c r="AU695" s="225" t="s">
        <v>81</v>
      </c>
      <c r="AY695" s="19" t="s">
        <v>152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9" t="s">
        <v>79</v>
      </c>
      <c r="BK695" s="226">
        <f>ROUND(I695*H695,2)</f>
        <v>0</v>
      </c>
      <c r="BL695" s="19" t="s">
        <v>269</v>
      </c>
      <c r="BM695" s="225" t="s">
        <v>1041</v>
      </c>
    </row>
    <row r="696" s="13" customFormat="1">
      <c r="A696" s="13"/>
      <c r="B696" s="227"/>
      <c r="C696" s="228"/>
      <c r="D696" s="229" t="s">
        <v>165</v>
      </c>
      <c r="E696" s="230" t="s">
        <v>19</v>
      </c>
      <c r="F696" s="231" t="s">
        <v>1042</v>
      </c>
      <c r="G696" s="228"/>
      <c r="H696" s="232">
        <v>28.100000000000001</v>
      </c>
      <c r="I696" s="233"/>
      <c r="J696" s="228"/>
      <c r="K696" s="228"/>
      <c r="L696" s="234"/>
      <c r="M696" s="235"/>
      <c r="N696" s="236"/>
      <c r="O696" s="236"/>
      <c r="P696" s="236"/>
      <c r="Q696" s="236"/>
      <c r="R696" s="236"/>
      <c r="S696" s="236"/>
      <c r="T696" s="237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8" t="s">
        <v>165</v>
      </c>
      <c r="AU696" s="238" t="s">
        <v>81</v>
      </c>
      <c r="AV696" s="13" t="s">
        <v>81</v>
      </c>
      <c r="AW696" s="13" t="s">
        <v>33</v>
      </c>
      <c r="AX696" s="13" t="s">
        <v>72</v>
      </c>
      <c r="AY696" s="238" t="s">
        <v>152</v>
      </c>
    </row>
    <row r="697" s="14" customFormat="1">
      <c r="A697" s="14"/>
      <c r="B697" s="239"/>
      <c r="C697" s="240"/>
      <c r="D697" s="229" t="s">
        <v>165</v>
      </c>
      <c r="E697" s="241" t="s">
        <v>19</v>
      </c>
      <c r="F697" s="242" t="s">
        <v>167</v>
      </c>
      <c r="G697" s="240"/>
      <c r="H697" s="243">
        <v>28.100000000000001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9" t="s">
        <v>165</v>
      </c>
      <c r="AU697" s="249" t="s">
        <v>81</v>
      </c>
      <c r="AV697" s="14" t="s">
        <v>153</v>
      </c>
      <c r="AW697" s="14" t="s">
        <v>33</v>
      </c>
      <c r="AX697" s="14" t="s">
        <v>79</v>
      </c>
      <c r="AY697" s="249" t="s">
        <v>152</v>
      </c>
    </row>
    <row r="698" s="2" customFormat="1" ht="21.75" customHeight="1">
      <c r="A698" s="40"/>
      <c r="B698" s="41"/>
      <c r="C698" s="214" t="s">
        <v>1043</v>
      </c>
      <c r="D698" s="214" t="s">
        <v>155</v>
      </c>
      <c r="E698" s="215" t="s">
        <v>1044</v>
      </c>
      <c r="F698" s="216" t="s">
        <v>1045</v>
      </c>
      <c r="G698" s="217" t="s">
        <v>235</v>
      </c>
      <c r="H698" s="218">
        <v>35</v>
      </c>
      <c r="I698" s="219"/>
      <c r="J698" s="220">
        <f>ROUND(I698*H698,2)</f>
        <v>0</v>
      </c>
      <c r="K698" s="216" t="s">
        <v>163</v>
      </c>
      <c r="L698" s="46"/>
      <c r="M698" s="221" t="s">
        <v>19</v>
      </c>
      <c r="N698" s="222" t="s">
        <v>43</v>
      </c>
      <c r="O698" s="86"/>
      <c r="P698" s="223">
        <f>O698*H698</f>
        <v>0</v>
      </c>
      <c r="Q698" s="223">
        <v>0.0015</v>
      </c>
      <c r="R698" s="223">
        <f>Q698*H698</f>
        <v>0.052499999999999998</v>
      </c>
      <c r="S698" s="223">
        <v>0</v>
      </c>
      <c r="T698" s="224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25" t="s">
        <v>269</v>
      </c>
      <c r="AT698" s="225" t="s">
        <v>155</v>
      </c>
      <c r="AU698" s="225" t="s">
        <v>81</v>
      </c>
      <c r="AY698" s="19" t="s">
        <v>152</v>
      </c>
      <c r="BE698" s="226">
        <f>IF(N698="základní",J698,0)</f>
        <v>0</v>
      </c>
      <c r="BF698" s="226">
        <f>IF(N698="snížená",J698,0)</f>
        <v>0</v>
      </c>
      <c r="BG698" s="226">
        <f>IF(N698="zákl. přenesená",J698,0)</f>
        <v>0</v>
      </c>
      <c r="BH698" s="226">
        <f>IF(N698="sníž. přenesená",J698,0)</f>
        <v>0</v>
      </c>
      <c r="BI698" s="226">
        <f>IF(N698="nulová",J698,0)</f>
        <v>0</v>
      </c>
      <c r="BJ698" s="19" t="s">
        <v>79</v>
      </c>
      <c r="BK698" s="226">
        <f>ROUND(I698*H698,2)</f>
        <v>0</v>
      </c>
      <c r="BL698" s="19" t="s">
        <v>269</v>
      </c>
      <c r="BM698" s="225" t="s">
        <v>1046</v>
      </c>
    </row>
    <row r="699" s="13" customFormat="1">
      <c r="A699" s="13"/>
      <c r="B699" s="227"/>
      <c r="C699" s="228"/>
      <c r="D699" s="229" t="s">
        <v>165</v>
      </c>
      <c r="E699" s="230" t="s">
        <v>19</v>
      </c>
      <c r="F699" s="231" t="s">
        <v>1047</v>
      </c>
      <c r="G699" s="228"/>
      <c r="H699" s="232">
        <v>35</v>
      </c>
      <c r="I699" s="233"/>
      <c r="J699" s="228"/>
      <c r="K699" s="228"/>
      <c r="L699" s="234"/>
      <c r="M699" s="235"/>
      <c r="N699" s="236"/>
      <c r="O699" s="236"/>
      <c r="P699" s="236"/>
      <c r="Q699" s="236"/>
      <c r="R699" s="236"/>
      <c r="S699" s="236"/>
      <c r="T699" s="237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8" t="s">
        <v>165</v>
      </c>
      <c r="AU699" s="238" t="s">
        <v>81</v>
      </c>
      <c r="AV699" s="13" t="s">
        <v>81</v>
      </c>
      <c r="AW699" s="13" t="s">
        <v>33</v>
      </c>
      <c r="AX699" s="13" t="s">
        <v>72</v>
      </c>
      <c r="AY699" s="238" t="s">
        <v>152</v>
      </c>
    </row>
    <row r="700" s="14" customFormat="1">
      <c r="A700" s="14"/>
      <c r="B700" s="239"/>
      <c r="C700" s="240"/>
      <c r="D700" s="229" t="s">
        <v>165</v>
      </c>
      <c r="E700" s="241" t="s">
        <v>19</v>
      </c>
      <c r="F700" s="242" t="s">
        <v>167</v>
      </c>
      <c r="G700" s="240"/>
      <c r="H700" s="243">
        <v>35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9" t="s">
        <v>165</v>
      </c>
      <c r="AU700" s="249" t="s">
        <v>81</v>
      </c>
      <c r="AV700" s="14" t="s">
        <v>153</v>
      </c>
      <c r="AW700" s="14" t="s">
        <v>33</v>
      </c>
      <c r="AX700" s="14" t="s">
        <v>79</v>
      </c>
      <c r="AY700" s="249" t="s">
        <v>152</v>
      </c>
    </row>
    <row r="701" s="2" customFormat="1" ht="21.75" customHeight="1">
      <c r="A701" s="40"/>
      <c r="B701" s="41"/>
      <c r="C701" s="214" t="s">
        <v>1048</v>
      </c>
      <c r="D701" s="214" t="s">
        <v>155</v>
      </c>
      <c r="E701" s="215" t="s">
        <v>1049</v>
      </c>
      <c r="F701" s="216" t="s">
        <v>1050</v>
      </c>
      <c r="G701" s="217" t="s">
        <v>176</v>
      </c>
      <c r="H701" s="218">
        <v>175.42400000000001</v>
      </c>
      <c r="I701" s="219"/>
      <c r="J701" s="220">
        <f>ROUND(I701*H701,2)</f>
        <v>0</v>
      </c>
      <c r="K701" s="216" t="s">
        <v>163</v>
      </c>
      <c r="L701" s="46"/>
      <c r="M701" s="221" t="s">
        <v>19</v>
      </c>
      <c r="N701" s="222" t="s">
        <v>43</v>
      </c>
      <c r="O701" s="86"/>
      <c r="P701" s="223">
        <f>O701*H701</f>
        <v>0</v>
      </c>
      <c r="Q701" s="223">
        <v>0</v>
      </c>
      <c r="R701" s="223">
        <f>Q701*H701</f>
        <v>0</v>
      </c>
      <c r="S701" s="223">
        <v>0</v>
      </c>
      <c r="T701" s="224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25" t="s">
        <v>269</v>
      </c>
      <c r="AT701" s="225" t="s">
        <v>155</v>
      </c>
      <c r="AU701" s="225" t="s">
        <v>81</v>
      </c>
      <c r="AY701" s="19" t="s">
        <v>152</v>
      </c>
      <c r="BE701" s="226">
        <f>IF(N701="základní",J701,0)</f>
        <v>0</v>
      </c>
      <c r="BF701" s="226">
        <f>IF(N701="snížená",J701,0)</f>
        <v>0</v>
      </c>
      <c r="BG701" s="226">
        <f>IF(N701="zákl. přenesená",J701,0)</f>
        <v>0</v>
      </c>
      <c r="BH701" s="226">
        <f>IF(N701="sníž. přenesená",J701,0)</f>
        <v>0</v>
      </c>
      <c r="BI701" s="226">
        <f>IF(N701="nulová",J701,0)</f>
        <v>0</v>
      </c>
      <c r="BJ701" s="19" t="s">
        <v>79</v>
      </c>
      <c r="BK701" s="226">
        <f>ROUND(I701*H701,2)</f>
        <v>0</v>
      </c>
      <c r="BL701" s="19" t="s">
        <v>269</v>
      </c>
      <c r="BM701" s="225" t="s">
        <v>1051</v>
      </c>
    </row>
    <row r="702" s="15" customFormat="1">
      <c r="A702" s="15"/>
      <c r="B702" s="250"/>
      <c r="C702" s="251"/>
      <c r="D702" s="229" t="s">
        <v>165</v>
      </c>
      <c r="E702" s="252" t="s">
        <v>19</v>
      </c>
      <c r="F702" s="253" t="s">
        <v>990</v>
      </c>
      <c r="G702" s="251"/>
      <c r="H702" s="252" t="s">
        <v>19</v>
      </c>
      <c r="I702" s="254"/>
      <c r="J702" s="251"/>
      <c r="K702" s="251"/>
      <c r="L702" s="255"/>
      <c r="M702" s="256"/>
      <c r="N702" s="257"/>
      <c r="O702" s="257"/>
      <c r="P702" s="257"/>
      <c r="Q702" s="257"/>
      <c r="R702" s="257"/>
      <c r="S702" s="257"/>
      <c r="T702" s="258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9" t="s">
        <v>165</v>
      </c>
      <c r="AU702" s="259" t="s">
        <v>81</v>
      </c>
      <c r="AV702" s="15" t="s">
        <v>79</v>
      </c>
      <c r="AW702" s="15" t="s">
        <v>33</v>
      </c>
      <c r="AX702" s="15" t="s">
        <v>72</v>
      </c>
      <c r="AY702" s="259" t="s">
        <v>152</v>
      </c>
    </row>
    <row r="703" s="13" customFormat="1">
      <c r="A703" s="13"/>
      <c r="B703" s="227"/>
      <c r="C703" s="228"/>
      <c r="D703" s="229" t="s">
        <v>165</v>
      </c>
      <c r="E703" s="230" t="s">
        <v>19</v>
      </c>
      <c r="F703" s="231" t="s">
        <v>991</v>
      </c>
      <c r="G703" s="228"/>
      <c r="H703" s="232">
        <v>124.827</v>
      </c>
      <c r="I703" s="233"/>
      <c r="J703" s="228"/>
      <c r="K703" s="228"/>
      <c r="L703" s="234"/>
      <c r="M703" s="235"/>
      <c r="N703" s="236"/>
      <c r="O703" s="236"/>
      <c r="P703" s="236"/>
      <c r="Q703" s="236"/>
      <c r="R703" s="236"/>
      <c r="S703" s="236"/>
      <c r="T703" s="23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8" t="s">
        <v>165</v>
      </c>
      <c r="AU703" s="238" t="s">
        <v>81</v>
      </c>
      <c r="AV703" s="13" t="s">
        <v>81</v>
      </c>
      <c r="AW703" s="13" t="s">
        <v>33</v>
      </c>
      <c r="AX703" s="13" t="s">
        <v>72</v>
      </c>
      <c r="AY703" s="238" t="s">
        <v>152</v>
      </c>
    </row>
    <row r="704" s="13" customFormat="1">
      <c r="A704" s="13"/>
      <c r="B704" s="227"/>
      <c r="C704" s="228"/>
      <c r="D704" s="229" t="s">
        <v>165</v>
      </c>
      <c r="E704" s="230" t="s">
        <v>19</v>
      </c>
      <c r="F704" s="231" t="s">
        <v>992</v>
      </c>
      <c r="G704" s="228"/>
      <c r="H704" s="232">
        <v>38.697000000000003</v>
      </c>
      <c r="I704" s="233"/>
      <c r="J704" s="228"/>
      <c r="K704" s="228"/>
      <c r="L704" s="234"/>
      <c r="M704" s="235"/>
      <c r="N704" s="236"/>
      <c r="O704" s="236"/>
      <c r="P704" s="236"/>
      <c r="Q704" s="236"/>
      <c r="R704" s="236"/>
      <c r="S704" s="236"/>
      <c r="T704" s="237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8" t="s">
        <v>165</v>
      </c>
      <c r="AU704" s="238" t="s">
        <v>81</v>
      </c>
      <c r="AV704" s="13" t="s">
        <v>81</v>
      </c>
      <c r="AW704" s="13" t="s">
        <v>33</v>
      </c>
      <c r="AX704" s="13" t="s">
        <v>72</v>
      </c>
      <c r="AY704" s="238" t="s">
        <v>152</v>
      </c>
    </row>
    <row r="705" s="14" customFormat="1">
      <c r="A705" s="14"/>
      <c r="B705" s="239"/>
      <c r="C705" s="240"/>
      <c r="D705" s="229" t="s">
        <v>165</v>
      </c>
      <c r="E705" s="241" t="s">
        <v>19</v>
      </c>
      <c r="F705" s="242" t="s">
        <v>167</v>
      </c>
      <c r="G705" s="240"/>
      <c r="H705" s="243">
        <v>163.524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49" t="s">
        <v>165</v>
      </c>
      <c r="AU705" s="249" t="s">
        <v>81</v>
      </c>
      <c r="AV705" s="14" t="s">
        <v>153</v>
      </c>
      <c r="AW705" s="14" t="s">
        <v>33</v>
      </c>
      <c r="AX705" s="14" t="s">
        <v>72</v>
      </c>
      <c r="AY705" s="249" t="s">
        <v>152</v>
      </c>
    </row>
    <row r="706" s="13" customFormat="1">
      <c r="A706" s="13"/>
      <c r="B706" s="227"/>
      <c r="C706" s="228"/>
      <c r="D706" s="229" t="s">
        <v>165</v>
      </c>
      <c r="E706" s="230" t="s">
        <v>19</v>
      </c>
      <c r="F706" s="231" t="s">
        <v>980</v>
      </c>
      <c r="G706" s="228"/>
      <c r="H706" s="232">
        <v>11.9</v>
      </c>
      <c r="I706" s="233"/>
      <c r="J706" s="228"/>
      <c r="K706" s="228"/>
      <c r="L706" s="234"/>
      <c r="M706" s="235"/>
      <c r="N706" s="236"/>
      <c r="O706" s="236"/>
      <c r="P706" s="236"/>
      <c r="Q706" s="236"/>
      <c r="R706" s="236"/>
      <c r="S706" s="236"/>
      <c r="T706" s="237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8" t="s">
        <v>165</v>
      </c>
      <c r="AU706" s="238" t="s">
        <v>81</v>
      </c>
      <c r="AV706" s="13" t="s">
        <v>81</v>
      </c>
      <c r="AW706" s="13" t="s">
        <v>33</v>
      </c>
      <c r="AX706" s="13" t="s">
        <v>72</v>
      </c>
      <c r="AY706" s="238" t="s">
        <v>152</v>
      </c>
    </row>
    <row r="707" s="14" customFormat="1">
      <c r="A707" s="14"/>
      <c r="B707" s="239"/>
      <c r="C707" s="240"/>
      <c r="D707" s="229" t="s">
        <v>165</v>
      </c>
      <c r="E707" s="241" t="s">
        <v>19</v>
      </c>
      <c r="F707" s="242" t="s">
        <v>167</v>
      </c>
      <c r="G707" s="240"/>
      <c r="H707" s="243">
        <v>11.9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9" t="s">
        <v>165</v>
      </c>
      <c r="AU707" s="249" t="s">
        <v>81</v>
      </c>
      <c r="AV707" s="14" t="s">
        <v>153</v>
      </c>
      <c r="AW707" s="14" t="s">
        <v>33</v>
      </c>
      <c r="AX707" s="14" t="s">
        <v>72</v>
      </c>
      <c r="AY707" s="249" t="s">
        <v>152</v>
      </c>
    </row>
    <row r="708" s="16" customFormat="1">
      <c r="A708" s="16"/>
      <c r="B708" s="260"/>
      <c r="C708" s="261"/>
      <c r="D708" s="229" t="s">
        <v>165</v>
      </c>
      <c r="E708" s="262" t="s">
        <v>19</v>
      </c>
      <c r="F708" s="263" t="s">
        <v>189</v>
      </c>
      <c r="G708" s="261"/>
      <c r="H708" s="264">
        <v>175.42400000000001</v>
      </c>
      <c r="I708" s="265"/>
      <c r="J708" s="261"/>
      <c r="K708" s="261"/>
      <c r="L708" s="266"/>
      <c r="M708" s="267"/>
      <c r="N708" s="268"/>
      <c r="O708" s="268"/>
      <c r="P708" s="268"/>
      <c r="Q708" s="268"/>
      <c r="R708" s="268"/>
      <c r="S708" s="268"/>
      <c r="T708" s="269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270" t="s">
        <v>165</v>
      </c>
      <c r="AU708" s="270" t="s">
        <v>81</v>
      </c>
      <c r="AV708" s="16" t="s">
        <v>159</v>
      </c>
      <c r="AW708" s="16" t="s">
        <v>33</v>
      </c>
      <c r="AX708" s="16" t="s">
        <v>79</v>
      </c>
      <c r="AY708" s="270" t="s">
        <v>152</v>
      </c>
    </row>
    <row r="709" s="2" customFormat="1" ht="21.75" customHeight="1">
      <c r="A709" s="40"/>
      <c r="B709" s="41"/>
      <c r="C709" s="271" t="s">
        <v>1052</v>
      </c>
      <c r="D709" s="271" t="s">
        <v>261</v>
      </c>
      <c r="E709" s="272" t="s">
        <v>1053</v>
      </c>
      <c r="F709" s="273" t="s">
        <v>1054</v>
      </c>
      <c r="G709" s="274" t="s">
        <v>176</v>
      </c>
      <c r="H709" s="275">
        <v>201.738</v>
      </c>
      <c r="I709" s="276"/>
      <c r="J709" s="277">
        <f>ROUND(I709*H709,2)</f>
        <v>0</v>
      </c>
      <c r="K709" s="273" t="s">
        <v>163</v>
      </c>
      <c r="L709" s="278"/>
      <c r="M709" s="279" t="s">
        <v>19</v>
      </c>
      <c r="N709" s="280" t="s">
        <v>43</v>
      </c>
      <c r="O709" s="86"/>
      <c r="P709" s="223">
        <f>O709*H709</f>
        <v>0</v>
      </c>
      <c r="Q709" s="223">
        <v>0.00010000000000000001</v>
      </c>
      <c r="R709" s="223">
        <f>Q709*H709</f>
        <v>0.020173800000000002</v>
      </c>
      <c r="S709" s="223">
        <v>0</v>
      </c>
      <c r="T709" s="224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362</v>
      </c>
      <c r="AT709" s="225" t="s">
        <v>261</v>
      </c>
      <c r="AU709" s="225" t="s">
        <v>81</v>
      </c>
      <c r="AY709" s="19" t="s">
        <v>152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79</v>
      </c>
      <c r="BK709" s="226">
        <f>ROUND(I709*H709,2)</f>
        <v>0</v>
      </c>
      <c r="BL709" s="19" t="s">
        <v>269</v>
      </c>
      <c r="BM709" s="225" t="s">
        <v>1055</v>
      </c>
    </row>
    <row r="710" s="13" customFormat="1">
      <c r="A710" s="13"/>
      <c r="B710" s="227"/>
      <c r="C710" s="228"/>
      <c r="D710" s="229" t="s">
        <v>165</v>
      </c>
      <c r="E710" s="228"/>
      <c r="F710" s="231" t="s">
        <v>1056</v>
      </c>
      <c r="G710" s="228"/>
      <c r="H710" s="232">
        <v>201.738</v>
      </c>
      <c r="I710" s="233"/>
      <c r="J710" s="228"/>
      <c r="K710" s="228"/>
      <c r="L710" s="234"/>
      <c r="M710" s="235"/>
      <c r="N710" s="236"/>
      <c r="O710" s="236"/>
      <c r="P710" s="236"/>
      <c r="Q710" s="236"/>
      <c r="R710" s="236"/>
      <c r="S710" s="236"/>
      <c r="T710" s="237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8" t="s">
        <v>165</v>
      </c>
      <c r="AU710" s="238" t="s">
        <v>81</v>
      </c>
      <c r="AV710" s="13" t="s">
        <v>81</v>
      </c>
      <c r="AW710" s="13" t="s">
        <v>4</v>
      </c>
      <c r="AX710" s="13" t="s">
        <v>79</v>
      </c>
      <c r="AY710" s="238" t="s">
        <v>152</v>
      </c>
    </row>
    <row r="711" s="2" customFormat="1">
      <c r="A711" s="40"/>
      <c r="B711" s="41"/>
      <c r="C711" s="214" t="s">
        <v>1057</v>
      </c>
      <c r="D711" s="214" t="s">
        <v>155</v>
      </c>
      <c r="E711" s="215" t="s">
        <v>1058</v>
      </c>
      <c r="F711" s="216" t="s">
        <v>1059</v>
      </c>
      <c r="G711" s="217" t="s">
        <v>176</v>
      </c>
      <c r="H711" s="218">
        <v>12.358000000000001</v>
      </c>
      <c r="I711" s="219"/>
      <c r="J711" s="220">
        <f>ROUND(I711*H711,2)</f>
        <v>0</v>
      </c>
      <c r="K711" s="216" t="s">
        <v>163</v>
      </c>
      <c r="L711" s="46"/>
      <c r="M711" s="221" t="s">
        <v>19</v>
      </c>
      <c r="N711" s="222" t="s">
        <v>43</v>
      </c>
      <c r="O711" s="86"/>
      <c r="P711" s="223">
        <f>O711*H711</f>
        <v>0</v>
      </c>
      <c r="Q711" s="223">
        <v>0</v>
      </c>
      <c r="R711" s="223">
        <f>Q711*H711</f>
        <v>0</v>
      </c>
      <c r="S711" s="223">
        <v>0</v>
      </c>
      <c r="T711" s="224">
        <f>S711*H711</f>
        <v>0</v>
      </c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R711" s="225" t="s">
        <v>269</v>
      </c>
      <c r="AT711" s="225" t="s">
        <v>155</v>
      </c>
      <c r="AU711" s="225" t="s">
        <v>81</v>
      </c>
      <c r="AY711" s="19" t="s">
        <v>152</v>
      </c>
      <c r="BE711" s="226">
        <f>IF(N711="základní",J711,0)</f>
        <v>0</v>
      </c>
      <c r="BF711" s="226">
        <f>IF(N711="snížená",J711,0)</f>
        <v>0</v>
      </c>
      <c r="BG711" s="226">
        <f>IF(N711="zákl. přenesená",J711,0)</f>
        <v>0</v>
      </c>
      <c r="BH711" s="226">
        <f>IF(N711="sníž. přenesená",J711,0)</f>
        <v>0</v>
      </c>
      <c r="BI711" s="226">
        <f>IF(N711="nulová",J711,0)</f>
        <v>0</v>
      </c>
      <c r="BJ711" s="19" t="s">
        <v>79</v>
      </c>
      <c r="BK711" s="226">
        <f>ROUND(I711*H711,2)</f>
        <v>0</v>
      </c>
      <c r="BL711" s="19" t="s">
        <v>269</v>
      </c>
      <c r="BM711" s="225" t="s">
        <v>1060</v>
      </c>
    </row>
    <row r="712" s="13" customFormat="1">
      <c r="A712" s="13"/>
      <c r="B712" s="227"/>
      <c r="C712" s="228"/>
      <c r="D712" s="229" t="s">
        <v>165</v>
      </c>
      <c r="E712" s="230" t="s">
        <v>19</v>
      </c>
      <c r="F712" s="231" t="s">
        <v>1061</v>
      </c>
      <c r="G712" s="228"/>
      <c r="H712" s="232">
        <v>12.358000000000001</v>
      </c>
      <c r="I712" s="233"/>
      <c r="J712" s="228"/>
      <c r="K712" s="228"/>
      <c r="L712" s="234"/>
      <c r="M712" s="235"/>
      <c r="N712" s="236"/>
      <c r="O712" s="236"/>
      <c r="P712" s="236"/>
      <c r="Q712" s="236"/>
      <c r="R712" s="236"/>
      <c r="S712" s="236"/>
      <c r="T712" s="237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8" t="s">
        <v>165</v>
      </c>
      <c r="AU712" s="238" t="s">
        <v>81</v>
      </c>
      <c r="AV712" s="13" t="s">
        <v>81</v>
      </c>
      <c r="AW712" s="13" t="s">
        <v>33</v>
      </c>
      <c r="AX712" s="13" t="s">
        <v>72</v>
      </c>
      <c r="AY712" s="238" t="s">
        <v>152</v>
      </c>
    </row>
    <row r="713" s="14" customFormat="1">
      <c r="A713" s="14"/>
      <c r="B713" s="239"/>
      <c r="C713" s="240"/>
      <c r="D713" s="229" t="s">
        <v>165</v>
      </c>
      <c r="E713" s="241" t="s">
        <v>19</v>
      </c>
      <c r="F713" s="242" t="s">
        <v>167</v>
      </c>
      <c r="G713" s="240"/>
      <c r="H713" s="243">
        <v>12.358000000000001</v>
      </c>
      <c r="I713" s="244"/>
      <c r="J713" s="240"/>
      <c r="K713" s="240"/>
      <c r="L713" s="245"/>
      <c r="M713" s="246"/>
      <c r="N713" s="247"/>
      <c r="O713" s="247"/>
      <c r="P713" s="247"/>
      <c r="Q713" s="247"/>
      <c r="R713" s="247"/>
      <c r="S713" s="247"/>
      <c r="T713" s="248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9" t="s">
        <v>165</v>
      </c>
      <c r="AU713" s="249" t="s">
        <v>81</v>
      </c>
      <c r="AV713" s="14" t="s">
        <v>153</v>
      </c>
      <c r="AW713" s="14" t="s">
        <v>33</v>
      </c>
      <c r="AX713" s="14" t="s">
        <v>79</v>
      </c>
      <c r="AY713" s="249" t="s">
        <v>152</v>
      </c>
    </row>
    <row r="714" s="2" customFormat="1">
      <c r="A714" s="40"/>
      <c r="B714" s="41"/>
      <c r="C714" s="271" t="s">
        <v>1062</v>
      </c>
      <c r="D714" s="271" t="s">
        <v>261</v>
      </c>
      <c r="E714" s="272" t="s">
        <v>1063</v>
      </c>
      <c r="F714" s="273" t="s">
        <v>1064</v>
      </c>
      <c r="G714" s="274" t="s">
        <v>176</v>
      </c>
      <c r="H714" s="275">
        <v>14.212</v>
      </c>
      <c r="I714" s="276"/>
      <c r="J714" s="277">
        <f>ROUND(I714*H714,2)</f>
        <v>0</v>
      </c>
      <c r="K714" s="273" t="s">
        <v>163</v>
      </c>
      <c r="L714" s="278"/>
      <c r="M714" s="279" t="s">
        <v>19</v>
      </c>
      <c r="N714" s="280" t="s">
        <v>43</v>
      </c>
      <c r="O714" s="86"/>
      <c r="P714" s="223">
        <f>O714*H714</f>
        <v>0</v>
      </c>
      <c r="Q714" s="223">
        <v>0.00040000000000000002</v>
      </c>
      <c r="R714" s="223">
        <f>Q714*H714</f>
        <v>0.0056848000000000003</v>
      </c>
      <c r="S714" s="223">
        <v>0</v>
      </c>
      <c r="T714" s="224">
        <f>S714*H714</f>
        <v>0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25" t="s">
        <v>362</v>
      </c>
      <c r="AT714" s="225" t="s">
        <v>261</v>
      </c>
      <c r="AU714" s="225" t="s">
        <v>81</v>
      </c>
      <c r="AY714" s="19" t="s">
        <v>152</v>
      </c>
      <c r="BE714" s="226">
        <f>IF(N714="základní",J714,0)</f>
        <v>0</v>
      </c>
      <c r="BF714" s="226">
        <f>IF(N714="snížená",J714,0)</f>
        <v>0</v>
      </c>
      <c r="BG714" s="226">
        <f>IF(N714="zákl. přenesená",J714,0)</f>
        <v>0</v>
      </c>
      <c r="BH714" s="226">
        <f>IF(N714="sníž. přenesená",J714,0)</f>
        <v>0</v>
      </c>
      <c r="BI714" s="226">
        <f>IF(N714="nulová",J714,0)</f>
        <v>0</v>
      </c>
      <c r="BJ714" s="19" t="s">
        <v>79</v>
      </c>
      <c r="BK714" s="226">
        <f>ROUND(I714*H714,2)</f>
        <v>0</v>
      </c>
      <c r="BL714" s="19" t="s">
        <v>269</v>
      </c>
      <c r="BM714" s="225" t="s">
        <v>1065</v>
      </c>
    </row>
    <row r="715" s="13" customFormat="1">
      <c r="A715" s="13"/>
      <c r="B715" s="227"/>
      <c r="C715" s="228"/>
      <c r="D715" s="229" t="s">
        <v>165</v>
      </c>
      <c r="E715" s="228"/>
      <c r="F715" s="231" t="s">
        <v>1066</v>
      </c>
      <c r="G715" s="228"/>
      <c r="H715" s="232">
        <v>14.212</v>
      </c>
      <c r="I715" s="233"/>
      <c r="J715" s="228"/>
      <c r="K715" s="228"/>
      <c r="L715" s="234"/>
      <c r="M715" s="235"/>
      <c r="N715" s="236"/>
      <c r="O715" s="236"/>
      <c r="P715" s="236"/>
      <c r="Q715" s="236"/>
      <c r="R715" s="236"/>
      <c r="S715" s="236"/>
      <c r="T715" s="23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8" t="s">
        <v>165</v>
      </c>
      <c r="AU715" s="238" t="s">
        <v>81</v>
      </c>
      <c r="AV715" s="13" t="s">
        <v>81</v>
      </c>
      <c r="AW715" s="13" t="s">
        <v>4</v>
      </c>
      <c r="AX715" s="13" t="s">
        <v>79</v>
      </c>
      <c r="AY715" s="238" t="s">
        <v>152</v>
      </c>
    </row>
    <row r="716" s="2" customFormat="1">
      <c r="A716" s="40"/>
      <c r="B716" s="41"/>
      <c r="C716" s="214" t="s">
        <v>1067</v>
      </c>
      <c r="D716" s="214" t="s">
        <v>155</v>
      </c>
      <c r="E716" s="215" t="s">
        <v>1068</v>
      </c>
      <c r="F716" s="216" t="s">
        <v>1069</v>
      </c>
      <c r="G716" s="217" t="s">
        <v>235</v>
      </c>
      <c r="H716" s="218">
        <v>31.800000000000001</v>
      </c>
      <c r="I716" s="219"/>
      <c r="J716" s="220">
        <f>ROUND(I716*H716,2)</f>
        <v>0</v>
      </c>
      <c r="K716" s="216" t="s">
        <v>163</v>
      </c>
      <c r="L716" s="46"/>
      <c r="M716" s="221" t="s">
        <v>19</v>
      </c>
      <c r="N716" s="222" t="s">
        <v>43</v>
      </c>
      <c r="O716" s="86"/>
      <c r="P716" s="223">
        <f>O716*H716</f>
        <v>0</v>
      </c>
      <c r="Q716" s="223">
        <v>0</v>
      </c>
      <c r="R716" s="223">
        <f>Q716*H716</f>
        <v>0</v>
      </c>
      <c r="S716" s="223">
        <v>0</v>
      </c>
      <c r="T716" s="224">
        <f>S716*H716</f>
        <v>0</v>
      </c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R716" s="225" t="s">
        <v>269</v>
      </c>
      <c r="AT716" s="225" t="s">
        <v>155</v>
      </c>
      <c r="AU716" s="225" t="s">
        <v>81</v>
      </c>
      <c r="AY716" s="19" t="s">
        <v>152</v>
      </c>
      <c r="BE716" s="226">
        <f>IF(N716="základní",J716,0)</f>
        <v>0</v>
      </c>
      <c r="BF716" s="226">
        <f>IF(N716="snížená",J716,0)</f>
        <v>0</v>
      </c>
      <c r="BG716" s="226">
        <f>IF(N716="zákl. přenesená",J716,0)</f>
        <v>0</v>
      </c>
      <c r="BH716" s="226">
        <f>IF(N716="sníž. přenesená",J716,0)</f>
        <v>0</v>
      </c>
      <c r="BI716" s="226">
        <f>IF(N716="nulová",J716,0)</f>
        <v>0</v>
      </c>
      <c r="BJ716" s="19" t="s">
        <v>79</v>
      </c>
      <c r="BK716" s="226">
        <f>ROUND(I716*H716,2)</f>
        <v>0</v>
      </c>
      <c r="BL716" s="19" t="s">
        <v>269</v>
      </c>
      <c r="BM716" s="225" t="s">
        <v>1070</v>
      </c>
    </row>
    <row r="717" s="13" customFormat="1">
      <c r="A717" s="13"/>
      <c r="B717" s="227"/>
      <c r="C717" s="228"/>
      <c r="D717" s="229" t="s">
        <v>165</v>
      </c>
      <c r="E717" s="230" t="s">
        <v>19</v>
      </c>
      <c r="F717" s="231" t="s">
        <v>1071</v>
      </c>
      <c r="G717" s="228"/>
      <c r="H717" s="232">
        <v>31.800000000000001</v>
      </c>
      <c r="I717" s="233"/>
      <c r="J717" s="228"/>
      <c r="K717" s="228"/>
      <c r="L717" s="234"/>
      <c r="M717" s="235"/>
      <c r="N717" s="236"/>
      <c r="O717" s="236"/>
      <c r="P717" s="236"/>
      <c r="Q717" s="236"/>
      <c r="R717" s="236"/>
      <c r="S717" s="236"/>
      <c r="T717" s="237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8" t="s">
        <v>165</v>
      </c>
      <c r="AU717" s="238" t="s">
        <v>81</v>
      </c>
      <c r="AV717" s="13" t="s">
        <v>81</v>
      </c>
      <c r="AW717" s="13" t="s">
        <v>33</v>
      </c>
      <c r="AX717" s="13" t="s">
        <v>72</v>
      </c>
      <c r="AY717" s="238" t="s">
        <v>152</v>
      </c>
    </row>
    <row r="718" s="14" customFormat="1">
      <c r="A718" s="14"/>
      <c r="B718" s="239"/>
      <c r="C718" s="240"/>
      <c r="D718" s="229" t="s">
        <v>165</v>
      </c>
      <c r="E718" s="241" t="s">
        <v>19</v>
      </c>
      <c r="F718" s="242" t="s">
        <v>167</v>
      </c>
      <c r="G718" s="240"/>
      <c r="H718" s="243">
        <v>31.800000000000001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9" t="s">
        <v>165</v>
      </c>
      <c r="AU718" s="249" t="s">
        <v>81</v>
      </c>
      <c r="AV718" s="14" t="s">
        <v>153</v>
      </c>
      <c r="AW718" s="14" t="s">
        <v>33</v>
      </c>
      <c r="AX718" s="14" t="s">
        <v>79</v>
      </c>
      <c r="AY718" s="249" t="s">
        <v>152</v>
      </c>
    </row>
    <row r="719" s="2" customFormat="1" ht="21.75" customHeight="1">
      <c r="A719" s="40"/>
      <c r="B719" s="41"/>
      <c r="C719" s="214" t="s">
        <v>1072</v>
      </c>
      <c r="D719" s="214" t="s">
        <v>155</v>
      </c>
      <c r="E719" s="215" t="s">
        <v>1073</v>
      </c>
      <c r="F719" s="216" t="s">
        <v>1074</v>
      </c>
      <c r="G719" s="217" t="s">
        <v>170</v>
      </c>
      <c r="H719" s="218">
        <v>0.89100000000000001</v>
      </c>
      <c r="I719" s="219"/>
      <c r="J719" s="220">
        <f>ROUND(I719*H719,2)</f>
        <v>0</v>
      </c>
      <c r="K719" s="216" t="s">
        <v>163</v>
      </c>
      <c r="L719" s="46"/>
      <c r="M719" s="221" t="s">
        <v>19</v>
      </c>
      <c r="N719" s="222" t="s">
        <v>43</v>
      </c>
      <c r="O719" s="86"/>
      <c r="P719" s="223">
        <f>O719*H719</f>
        <v>0</v>
      </c>
      <c r="Q719" s="223">
        <v>0.023369999999999998</v>
      </c>
      <c r="R719" s="223">
        <f>Q719*H719</f>
        <v>0.020822669999999998</v>
      </c>
      <c r="S719" s="223">
        <v>0</v>
      </c>
      <c r="T719" s="224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5" t="s">
        <v>269</v>
      </c>
      <c r="AT719" s="225" t="s">
        <v>155</v>
      </c>
      <c r="AU719" s="225" t="s">
        <v>81</v>
      </c>
      <c r="AY719" s="19" t="s">
        <v>152</v>
      </c>
      <c r="BE719" s="226">
        <f>IF(N719="základní",J719,0)</f>
        <v>0</v>
      </c>
      <c r="BF719" s="226">
        <f>IF(N719="snížená",J719,0)</f>
        <v>0</v>
      </c>
      <c r="BG719" s="226">
        <f>IF(N719="zákl. přenesená",J719,0)</f>
        <v>0</v>
      </c>
      <c r="BH719" s="226">
        <f>IF(N719="sníž. přenesená",J719,0)</f>
        <v>0</v>
      </c>
      <c r="BI719" s="226">
        <f>IF(N719="nulová",J719,0)</f>
        <v>0</v>
      </c>
      <c r="BJ719" s="19" t="s">
        <v>79</v>
      </c>
      <c r="BK719" s="226">
        <f>ROUND(I719*H719,2)</f>
        <v>0</v>
      </c>
      <c r="BL719" s="19" t="s">
        <v>269</v>
      </c>
      <c r="BM719" s="225" t="s">
        <v>1075</v>
      </c>
    </row>
    <row r="720" s="15" customFormat="1">
      <c r="A720" s="15"/>
      <c r="B720" s="250"/>
      <c r="C720" s="251"/>
      <c r="D720" s="229" t="s">
        <v>165</v>
      </c>
      <c r="E720" s="252" t="s">
        <v>19</v>
      </c>
      <c r="F720" s="253" t="s">
        <v>1076</v>
      </c>
      <c r="G720" s="251"/>
      <c r="H720" s="252" t="s">
        <v>19</v>
      </c>
      <c r="I720" s="254"/>
      <c r="J720" s="251"/>
      <c r="K720" s="251"/>
      <c r="L720" s="255"/>
      <c r="M720" s="256"/>
      <c r="N720" s="257"/>
      <c r="O720" s="257"/>
      <c r="P720" s="257"/>
      <c r="Q720" s="257"/>
      <c r="R720" s="257"/>
      <c r="S720" s="257"/>
      <c r="T720" s="258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9" t="s">
        <v>165</v>
      </c>
      <c r="AU720" s="259" t="s">
        <v>81</v>
      </c>
      <c r="AV720" s="15" t="s">
        <v>79</v>
      </c>
      <c r="AW720" s="15" t="s">
        <v>33</v>
      </c>
      <c r="AX720" s="15" t="s">
        <v>72</v>
      </c>
      <c r="AY720" s="259" t="s">
        <v>152</v>
      </c>
    </row>
    <row r="721" s="13" customFormat="1">
      <c r="A721" s="13"/>
      <c r="B721" s="227"/>
      <c r="C721" s="228"/>
      <c r="D721" s="229" t="s">
        <v>165</v>
      </c>
      <c r="E721" s="230" t="s">
        <v>19</v>
      </c>
      <c r="F721" s="231" t="s">
        <v>1077</v>
      </c>
      <c r="G721" s="228"/>
      <c r="H721" s="232">
        <v>0.20200000000000001</v>
      </c>
      <c r="I721" s="233"/>
      <c r="J721" s="228"/>
      <c r="K721" s="228"/>
      <c r="L721" s="234"/>
      <c r="M721" s="235"/>
      <c r="N721" s="236"/>
      <c r="O721" s="236"/>
      <c r="P721" s="236"/>
      <c r="Q721" s="236"/>
      <c r="R721" s="236"/>
      <c r="S721" s="236"/>
      <c r="T721" s="23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8" t="s">
        <v>165</v>
      </c>
      <c r="AU721" s="238" t="s">
        <v>81</v>
      </c>
      <c r="AV721" s="13" t="s">
        <v>81</v>
      </c>
      <c r="AW721" s="13" t="s">
        <v>33</v>
      </c>
      <c r="AX721" s="13" t="s">
        <v>72</v>
      </c>
      <c r="AY721" s="238" t="s">
        <v>152</v>
      </c>
    </row>
    <row r="722" s="15" customFormat="1">
      <c r="A722" s="15"/>
      <c r="B722" s="250"/>
      <c r="C722" s="251"/>
      <c r="D722" s="229" t="s">
        <v>165</v>
      </c>
      <c r="E722" s="252" t="s">
        <v>19</v>
      </c>
      <c r="F722" s="253" t="s">
        <v>1078</v>
      </c>
      <c r="G722" s="251"/>
      <c r="H722" s="252" t="s">
        <v>19</v>
      </c>
      <c r="I722" s="254"/>
      <c r="J722" s="251"/>
      <c r="K722" s="251"/>
      <c r="L722" s="255"/>
      <c r="M722" s="256"/>
      <c r="N722" s="257"/>
      <c r="O722" s="257"/>
      <c r="P722" s="257"/>
      <c r="Q722" s="257"/>
      <c r="R722" s="257"/>
      <c r="S722" s="257"/>
      <c r="T722" s="258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59" t="s">
        <v>165</v>
      </c>
      <c r="AU722" s="259" t="s">
        <v>81</v>
      </c>
      <c r="AV722" s="15" t="s">
        <v>79</v>
      </c>
      <c r="AW722" s="15" t="s">
        <v>33</v>
      </c>
      <c r="AX722" s="15" t="s">
        <v>72</v>
      </c>
      <c r="AY722" s="259" t="s">
        <v>152</v>
      </c>
    </row>
    <row r="723" s="13" customFormat="1">
      <c r="A723" s="13"/>
      <c r="B723" s="227"/>
      <c r="C723" s="228"/>
      <c r="D723" s="229" t="s">
        <v>165</v>
      </c>
      <c r="E723" s="230" t="s">
        <v>19</v>
      </c>
      <c r="F723" s="231" t="s">
        <v>1079</v>
      </c>
      <c r="G723" s="228"/>
      <c r="H723" s="232">
        <v>0.68899999999999995</v>
      </c>
      <c r="I723" s="233"/>
      <c r="J723" s="228"/>
      <c r="K723" s="228"/>
      <c r="L723" s="234"/>
      <c r="M723" s="235"/>
      <c r="N723" s="236"/>
      <c r="O723" s="236"/>
      <c r="P723" s="236"/>
      <c r="Q723" s="236"/>
      <c r="R723" s="236"/>
      <c r="S723" s="236"/>
      <c r="T723" s="237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8" t="s">
        <v>165</v>
      </c>
      <c r="AU723" s="238" t="s">
        <v>81</v>
      </c>
      <c r="AV723" s="13" t="s">
        <v>81</v>
      </c>
      <c r="AW723" s="13" t="s">
        <v>33</v>
      </c>
      <c r="AX723" s="13" t="s">
        <v>72</v>
      </c>
      <c r="AY723" s="238" t="s">
        <v>152</v>
      </c>
    </row>
    <row r="724" s="14" customFormat="1">
      <c r="A724" s="14"/>
      <c r="B724" s="239"/>
      <c r="C724" s="240"/>
      <c r="D724" s="229" t="s">
        <v>165</v>
      </c>
      <c r="E724" s="241" t="s">
        <v>19</v>
      </c>
      <c r="F724" s="242" t="s">
        <v>167</v>
      </c>
      <c r="G724" s="240"/>
      <c r="H724" s="243">
        <v>0.89100000000000001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9" t="s">
        <v>165</v>
      </c>
      <c r="AU724" s="249" t="s">
        <v>81</v>
      </c>
      <c r="AV724" s="14" t="s">
        <v>153</v>
      </c>
      <c r="AW724" s="14" t="s">
        <v>33</v>
      </c>
      <c r="AX724" s="14" t="s">
        <v>79</v>
      </c>
      <c r="AY724" s="249" t="s">
        <v>152</v>
      </c>
    </row>
    <row r="725" s="2" customFormat="1" ht="16.5" customHeight="1">
      <c r="A725" s="40"/>
      <c r="B725" s="41"/>
      <c r="C725" s="271" t="s">
        <v>1080</v>
      </c>
      <c r="D725" s="271" t="s">
        <v>261</v>
      </c>
      <c r="E725" s="272" t="s">
        <v>1081</v>
      </c>
      <c r="F725" s="273" t="s">
        <v>1082</v>
      </c>
      <c r="G725" s="274" t="s">
        <v>170</v>
      </c>
      <c r="H725" s="275">
        <v>0.222</v>
      </c>
      <c r="I725" s="276"/>
      <c r="J725" s="277">
        <f>ROUND(I725*H725,2)</f>
        <v>0</v>
      </c>
      <c r="K725" s="273" t="s">
        <v>163</v>
      </c>
      <c r="L725" s="278"/>
      <c r="M725" s="279" t="s">
        <v>19</v>
      </c>
      <c r="N725" s="280" t="s">
        <v>43</v>
      </c>
      <c r="O725" s="86"/>
      <c r="P725" s="223">
        <f>O725*H725</f>
        <v>0</v>
      </c>
      <c r="Q725" s="223">
        <v>0.55000000000000004</v>
      </c>
      <c r="R725" s="223">
        <f>Q725*H725</f>
        <v>0.12210000000000001</v>
      </c>
      <c r="S725" s="223">
        <v>0</v>
      </c>
      <c r="T725" s="224">
        <f>S725*H725</f>
        <v>0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5" t="s">
        <v>362</v>
      </c>
      <c r="AT725" s="225" t="s">
        <v>261</v>
      </c>
      <c r="AU725" s="225" t="s">
        <v>81</v>
      </c>
      <c r="AY725" s="19" t="s">
        <v>152</v>
      </c>
      <c r="BE725" s="226">
        <f>IF(N725="základní",J725,0)</f>
        <v>0</v>
      </c>
      <c r="BF725" s="226">
        <f>IF(N725="snížená",J725,0)</f>
        <v>0</v>
      </c>
      <c r="BG725" s="226">
        <f>IF(N725="zákl. přenesená",J725,0)</f>
        <v>0</v>
      </c>
      <c r="BH725" s="226">
        <f>IF(N725="sníž. přenesená",J725,0)</f>
        <v>0</v>
      </c>
      <c r="BI725" s="226">
        <f>IF(N725="nulová",J725,0)</f>
        <v>0</v>
      </c>
      <c r="BJ725" s="19" t="s">
        <v>79</v>
      </c>
      <c r="BK725" s="226">
        <f>ROUND(I725*H725,2)</f>
        <v>0</v>
      </c>
      <c r="BL725" s="19" t="s">
        <v>269</v>
      </c>
      <c r="BM725" s="225" t="s">
        <v>1083</v>
      </c>
    </row>
    <row r="726" s="13" customFormat="1">
      <c r="A726" s="13"/>
      <c r="B726" s="227"/>
      <c r="C726" s="228"/>
      <c r="D726" s="229" t="s">
        <v>165</v>
      </c>
      <c r="E726" s="228"/>
      <c r="F726" s="231" t="s">
        <v>1084</v>
      </c>
      <c r="G726" s="228"/>
      <c r="H726" s="232">
        <v>0.222</v>
      </c>
      <c r="I726" s="233"/>
      <c r="J726" s="228"/>
      <c r="K726" s="228"/>
      <c r="L726" s="234"/>
      <c r="M726" s="235"/>
      <c r="N726" s="236"/>
      <c r="O726" s="236"/>
      <c r="P726" s="236"/>
      <c r="Q726" s="236"/>
      <c r="R726" s="236"/>
      <c r="S726" s="236"/>
      <c r="T726" s="23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8" t="s">
        <v>165</v>
      </c>
      <c r="AU726" s="238" t="s">
        <v>81</v>
      </c>
      <c r="AV726" s="13" t="s">
        <v>81</v>
      </c>
      <c r="AW726" s="13" t="s">
        <v>4</v>
      </c>
      <c r="AX726" s="13" t="s">
        <v>79</v>
      </c>
      <c r="AY726" s="238" t="s">
        <v>152</v>
      </c>
    </row>
    <row r="727" s="2" customFormat="1" ht="16.5" customHeight="1">
      <c r="A727" s="40"/>
      <c r="B727" s="41"/>
      <c r="C727" s="271" t="s">
        <v>1085</v>
      </c>
      <c r="D727" s="271" t="s">
        <v>261</v>
      </c>
      <c r="E727" s="272" t="s">
        <v>1086</v>
      </c>
      <c r="F727" s="273" t="s">
        <v>1087</v>
      </c>
      <c r="G727" s="274" t="s">
        <v>170</v>
      </c>
      <c r="H727" s="275">
        <v>0.75800000000000001</v>
      </c>
      <c r="I727" s="276"/>
      <c r="J727" s="277">
        <f>ROUND(I727*H727,2)</f>
        <v>0</v>
      </c>
      <c r="K727" s="273" t="s">
        <v>163</v>
      </c>
      <c r="L727" s="278"/>
      <c r="M727" s="279" t="s">
        <v>19</v>
      </c>
      <c r="N727" s="280" t="s">
        <v>43</v>
      </c>
      <c r="O727" s="86"/>
      <c r="P727" s="223">
        <f>O727*H727</f>
        <v>0</v>
      </c>
      <c r="Q727" s="223">
        <v>0.55000000000000004</v>
      </c>
      <c r="R727" s="223">
        <f>Q727*H727</f>
        <v>0.41690000000000005</v>
      </c>
      <c r="S727" s="223">
        <v>0</v>
      </c>
      <c r="T727" s="224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5" t="s">
        <v>362</v>
      </c>
      <c r="AT727" s="225" t="s">
        <v>261</v>
      </c>
      <c r="AU727" s="225" t="s">
        <v>81</v>
      </c>
      <c r="AY727" s="19" t="s">
        <v>152</v>
      </c>
      <c r="BE727" s="226">
        <f>IF(N727="základní",J727,0)</f>
        <v>0</v>
      </c>
      <c r="BF727" s="226">
        <f>IF(N727="snížená",J727,0)</f>
        <v>0</v>
      </c>
      <c r="BG727" s="226">
        <f>IF(N727="zákl. přenesená",J727,0)</f>
        <v>0</v>
      </c>
      <c r="BH727" s="226">
        <f>IF(N727="sníž. přenesená",J727,0)</f>
        <v>0</v>
      </c>
      <c r="BI727" s="226">
        <f>IF(N727="nulová",J727,0)</f>
        <v>0</v>
      </c>
      <c r="BJ727" s="19" t="s">
        <v>79</v>
      </c>
      <c r="BK727" s="226">
        <f>ROUND(I727*H727,2)</f>
        <v>0</v>
      </c>
      <c r="BL727" s="19" t="s">
        <v>269</v>
      </c>
      <c r="BM727" s="225" t="s">
        <v>1088</v>
      </c>
    </row>
    <row r="728" s="13" customFormat="1">
      <c r="A728" s="13"/>
      <c r="B728" s="227"/>
      <c r="C728" s="228"/>
      <c r="D728" s="229" t="s">
        <v>165</v>
      </c>
      <c r="E728" s="228"/>
      <c r="F728" s="231" t="s">
        <v>1089</v>
      </c>
      <c r="G728" s="228"/>
      <c r="H728" s="232">
        <v>0.75800000000000001</v>
      </c>
      <c r="I728" s="233"/>
      <c r="J728" s="228"/>
      <c r="K728" s="228"/>
      <c r="L728" s="234"/>
      <c r="M728" s="235"/>
      <c r="N728" s="236"/>
      <c r="O728" s="236"/>
      <c r="P728" s="236"/>
      <c r="Q728" s="236"/>
      <c r="R728" s="236"/>
      <c r="S728" s="236"/>
      <c r="T728" s="237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8" t="s">
        <v>165</v>
      </c>
      <c r="AU728" s="238" t="s">
        <v>81</v>
      </c>
      <c r="AV728" s="13" t="s">
        <v>81</v>
      </c>
      <c r="AW728" s="13" t="s">
        <v>4</v>
      </c>
      <c r="AX728" s="13" t="s">
        <v>79</v>
      </c>
      <c r="AY728" s="238" t="s">
        <v>152</v>
      </c>
    </row>
    <row r="729" s="2" customFormat="1">
      <c r="A729" s="40"/>
      <c r="B729" s="41"/>
      <c r="C729" s="214" t="s">
        <v>1090</v>
      </c>
      <c r="D729" s="214" t="s">
        <v>155</v>
      </c>
      <c r="E729" s="215" t="s">
        <v>1091</v>
      </c>
      <c r="F729" s="216" t="s">
        <v>1092</v>
      </c>
      <c r="G729" s="217" t="s">
        <v>176</v>
      </c>
      <c r="H729" s="218">
        <v>21.623999999999999</v>
      </c>
      <c r="I729" s="219"/>
      <c r="J729" s="220">
        <f>ROUND(I729*H729,2)</f>
        <v>0</v>
      </c>
      <c r="K729" s="216" t="s">
        <v>163</v>
      </c>
      <c r="L729" s="46"/>
      <c r="M729" s="221" t="s">
        <v>19</v>
      </c>
      <c r="N729" s="222" t="s">
        <v>43</v>
      </c>
      <c r="O729" s="86"/>
      <c r="P729" s="223">
        <f>O729*H729</f>
        <v>0</v>
      </c>
      <c r="Q729" s="223">
        <v>0.00022000000000000001</v>
      </c>
      <c r="R729" s="223">
        <f>Q729*H729</f>
        <v>0.00475728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269</v>
      </c>
      <c r="AT729" s="225" t="s">
        <v>155</v>
      </c>
      <c r="AU729" s="225" t="s">
        <v>81</v>
      </c>
      <c r="AY729" s="19" t="s">
        <v>152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79</v>
      </c>
      <c r="BK729" s="226">
        <f>ROUND(I729*H729,2)</f>
        <v>0</v>
      </c>
      <c r="BL729" s="19" t="s">
        <v>269</v>
      </c>
      <c r="BM729" s="225" t="s">
        <v>1093</v>
      </c>
    </row>
    <row r="730" s="15" customFormat="1">
      <c r="A730" s="15"/>
      <c r="B730" s="250"/>
      <c r="C730" s="251"/>
      <c r="D730" s="229" t="s">
        <v>165</v>
      </c>
      <c r="E730" s="252" t="s">
        <v>19</v>
      </c>
      <c r="F730" s="253" t="s">
        <v>1094</v>
      </c>
      <c r="G730" s="251"/>
      <c r="H730" s="252" t="s">
        <v>19</v>
      </c>
      <c r="I730" s="254"/>
      <c r="J730" s="251"/>
      <c r="K730" s="251"/>
      <c r="L730" s="255"/>
      <c r="M730" s="256"/>
      <c r="N730" s="257"/>
      <c r="O730" s="257"/>
      <c r="P730" s="257"/>
      <c r="Q730" s="257"/>
      <c r="R730" s="257"/>
      <c r="S730" s="257"/>
      <c r="T730" s="258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59" t="s">
        <v>165</v>
      </c>
      <c r="AU730" s="259" t="s">
        <v>81</v>
      </c>
      <c r="AV730" s="15" t="s">
        <v>79</v>
      </c>
      <c r="AW730" s="15" t="s">
        <v>33</v>
      </c>
      <c r="AX730" s="15" t="s">
        <v>72</v>
      </c>
      <c r="AY730" s="259" t="s">
        <v>152</v>
      </c>
    </row>
    <row r="731" s="13" customFormat="1">
      <c r="A731" s="13"/>
      <c r="B731" s="227"/>
      <c r="C731" s="228"/>
      <c r="D731" s="229" t="s">
        <v>165</v>
      </c>
      <c r="E731" s="230" t="s">
        <v>19</v>
      </c>
      <c r="F731" s="231" t="s">
        <v>1095</v>
      </c>
      <c r="G731" s="228"/>
      <c r="H731" s="232">
        <v>21.623999999999999</v>
      </c>
      <c r="I731" s="233"/>
      <c r="J731" s="228"/>
      <c r="K731" s="228"/>
      <c r="L731" s="234"/>
      <c r="M731" s="235"/>
      <c r="N731" s="236"/>
      <c r="O731" s="236"/>
      <c r="P731" s="236"/>
      <c r="Q731" s="236"/>
      <c r="R731" s="236"/>
      <c r="S731" s="236"/>
      <c r="T731" s="237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8" t="s">
        <v>165</v>
      </c>
      <c r="AU731" s="238" t="s">
        <v>81</v>
      </c>
      <c r="AV731" s="13" t="s">
        <v>81</v>
      </c>
      <c r="AW731" s="13" t="s">
        <v>33</v>
      </c>
      <c r="AX731" s="13" t="s">
        <v>72</v>
      </c>
      <c r="AY731" s="238" t="s">
        <v>152</v>
      </c>
    </row>
    <row r="732" s="14" customFormat="1">
      <c r="A732" s="14"/>
      <c r="B732" s="239"/>
      <c r="C732" s="240"/>
      <c r="D732" s="229" t="s">
        <v>165</v>
      </c>
      <c r="E732" s="241" t="s">
        <v>19</v>
      </c>
      <c r="F732" s="242" t="s">
        <v>167</v>
      </c>
      <c r="G732" s="240"/>
      <c r="H732" s="243">
        <v>21.623999999999999</v>
      </c>
      <c r="I732" s="244"/>
      <c r="J732" s="240"/>
      <c r="K732" s="240"/>
      <c r="L732" s="245"/>
      <c r="M732" s="246"/>
      <c r="N732" s="247"/>
      <c r="O732" s="247"/>
      <c r="P732" s="247"/>
      <c r="Q732" s="247"/>
      <c r="R732" s="247"/>
      <c r="S732" s="247"/>
      <c r="T732" s="248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9" t="s">
        <v>165</v>
      </c>
      <c r="AU732" s="249" t="s">
        <v>81</v>
      </c>
      <c r="AV732" s="14" t="s">
        <v>153</v>
      </c>
      <c r="AW732" s="14" t="s">
        <v>33</v>
      </c>
      <c r="AX732" s="14" t="s">
        <v>79</v>
      </c>
      <c r="AY732" s="249" t="s">
        <v>152</v>
      </c>
    </row>
    <row r="733" s="2" customFormat="1">
      <c r="A733" s="40"/>
      <c r="B733" s="41"/>
      <c r="C733" s="214" t="s">
        <v>1096</v>
      </c>
      <c r="D733" s="214" t="s">
        <v>155</v>
      </c>
      <c r="E733" s="215" t="s">
        <v>1097</v>
      </c>
      <c r="F733" s="216" t="s">
        <v>1098</v>
      </c>
      <c r="G733" s="217" t="s">
        <v>176</v>
      </c>
      <c r="H733" s="218">
        <v>131.76400000000001</v>
      </c>
      <c r="I733" s="219"/>
      <c r="J733" s="220">
        <f>ROUND(I733*H733,2)</f>
        <v>0</v>
      </c>
      <c r="K733" s="216" t="s">
        <v>163</v>
      </c>
      <c r="L733" s="46"/>
      <c r="M733" s="221" t="s">
        <v>19</v>
      </c>
      <c r="N733" s="222" t="s">
        <v>43</v>
      </c>
      <c r="O733" s="86"/>
      <c r="P733" s="223">
        <f>O733*H733</f>
        <v>0</v>
      </c>
      <c r="Q733" s="223">
        <v>0</v>
      </c>
      <c r="R733" s="223">
        <f>Q733*H733</f>
        <v>0</v>
      </c>
      <c r="S733" s="223">
        <v>0</v>
      </c>
      <c r="T733" s="224">
        <f>S733*H733</f>
        <v>0</v>
      </c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R733" s="225" t="s">
        <v>269</v>
      </c>
      <c r="AT733" s="225" t="s">
        <v>155</v>
      </c>
      <c r="AU733" s="225" t="s">
        <v>81</v>
      </c>
      <c r="AY733" s="19" t="s">
        <v>152</v>
      </c>
      <c r="BE733" s="226">
        <f>IF(N733="základní",J733,0)</f>
        <v>0</v>
      </c>
      <c r="BF733" s="226">
        <f>IF(N733="snížená",J733,0)</f>
        <v>0</v>
      </c>
      <c r="BG733" s="226">
        <f>IF(N733="zákl. přenesená",J733,0)</f>
        <v>0</v>
      </c>
      <c r="BH733" s="226">
        <f>IF(N733="sníž. přenesená",J733,0)</f>
        <v>0</v>
      </c>
      <c r="BI733" s="226">
        <f>IF(N733="nulová",J733,0)</f>
        <v>0</v>
      </c>
      <c r="BJ733" s="19" t="s">
        <v>79</v>
      </c>
      <c r="BK733" s="226">
        <f>ROUND(I733*H733,2)</f>
        <v>0</v>
      </c>
      <c r="BL733" s="19" t="s">
        <v>269</v>
      </c>
      <c r="BM733" s="225" t="s">
        <v>1099</v>
      </c>
    </row>
    <row r="734" s="15" customFormat="1">
      <c r="A734" s="15"/>
      <c r="B734" s="250"/>
      <c r="C734" s="251"/>
      <c r="D734" s="229" t="s">
        <v>165</v>
      </c>
      <c r="E734" s="252" t="s">
        <v>19</v>
      </c>
      <c r="F734" s="253" t="s">
        <v>1100</v>
      </c>
      <c r="G734" s="251"/>
      <c r="H734" s="252" t="s">
        <v>19</v>
      </c>
      <c r="I734" s="254"/>
      <c r="J734" s="251"/>
      <c r="K734" s="251"/>
      <c r="L734" s="255"/>
      <c r="M734" s="256"/>
      <c r="N734" s="257"/>
      <c r="O734" s="257"/>
      <c r="P734" s="257"/>
      <c r="Q734" s="257"/>
      <c r="R734" s="257"/>
      <c r="S734" s="257"/>
      <c r="T734" s="258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T734" s="259" t="s">
        <v>165</v>
      </c>
      <c r="AU734" s="259" t="s">
        <v>81</v>
      </c>
      <c r="AV734" s="15" t="s">
        <v>79</v>
      </c>
      <c r="AW734" s="15" t="s">
        <v>33</v>
      </c>
      <c r="AX734" s="15" t="s">
        <v>72</v>
      </c>
      <c r="AY734" s="259" t="s">
        <v>152</v>
      </c>
    </row>
    <row r="735" s="13" customFormat="1">
      <c r="A735" s="13"/>
      <c r="B735" s="227"/>
      <c r="C735" s="228"/>
      <c r="D735" s="229" t="s">
        <v>165</v>
      </c>
      <c r="E735" s="230" t="s">
        <v>19</v>
      </c>
      <c r="F735" s="231" t="s">
        <v>1101</v>
      </c>
      <c r="G735" s="228"/>
      <c r="H735" s="232">
        <v>123.047</v>
      </c>
      <c r="I735" s="233"/>
      <c r="J735" s="228"/>
      <c r="K735" s="228"/>
      <c r="L735" s="234"/>
      <c r="M735" s="235"/>
      <c r="N735" s="236"/>
      <c r="O735" s="236"/>
      <c r="P735" s="236"/>
      <c r="Q735" s="236"/>
      <c r="R735" s="236"/>
      <c r="S735" s="236"/>
      <c r="T735" s="237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8" t="s">
        <v>165</v>
      </c>
      <c r="AU735" s="238" t="s">
        <v>81</v>
      </c>
      <c r="AV735" s="13" t="s">
        <v>81</v>
      </c>
      <c r="AW735" s="13" t="s">
        <v>33</v>
      </c>
      <c r="AX735" s="13" t="s">
        <v>72</v>
      </c>
      <c r="AY735" s="238" t="s">
        <v>152</v>
      </c>
    </row>
    <row r="736" s="15" customFormat="1">
      <c r="A736" s="15"/>
      <c r="B736" s="250"/>
      <c r="C736" s="251"/>
      <c r="D736" s="229" t="s">
        <v>165</v>
      </c>
      <c r="E736" s="252" t="s">
        <v>19</v>
      </c>
      <c r="F736" s="253" t="s">
        <v>1100</v>
      </c>
      <c r="G736" s="251"/>
      <c r="H736" s="252" t="s">
        <v>19</v>
      </c>
      <c r="I736" s="254"/>
      <c r="J736" s="251"/>
      <c r="K736" s="251"/>
      <c r="L736" s="255"/>
      <c r="M736" s="256"/>
      <c r="N736" s="257"/>
      <c r="O736" s="257"/>
      <c r="P736" s="257"/>
      <c r="Q736" s="257"/>
      <c r="R736" s="257"/>
      <c r="S736" s="257"/>
      <c r="T736" s="258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59" t="s">
        <v>165</v>
      </c>
      <c r="AU736" s="259" t="s">
        <v>81</v>
      </c>
      <c r="AV736" s="15" t="s">
        <v>79</v>
      </c>
      <c r="AW736" s="15" t="s">
        <v>33</v>
      </c>
      <c r="AX736" s="15" t="s">
        <v>72</v>
      </c>
      <c r="AY736" s="259" t="s">
        <v>152</v>
      </c>
    </row>
    <row r="737" s="13" customFormat="1">
      <c r="A737" s="13"/>
      <c r="B737" s="227"/>
      <c r="C737" s="228"/>
      <c r="D737" s="229" t="s">
        <v>165</v>
      </c>
      <c r="E737" s="230" t="s">
        <v>19</v>
      </c>
      <c r="F737" s="231" t="s">
        <v>1102</v>
      </c>
      <c r="G737" s="228"/>
      <c r="H737" s="232">
        <v>8.7170000000000005</v>
      </c>
      <c r="I737" s="233"/>
      <c r="J737" s="228"/>
      <c r="K737" s="228"/>
      <c r="L737" s="234"/>
      <c r="M737" s="235"/>
      <c r="N737" s="236"/>
      <c r="O737" s="236"/>
      <c r="P737" s="236"/>
      <c r="Q737" s="236"/>
      <c r="R737" s="236"/>
      <c r="S737" s="236"/>
      <c r="T737" s="237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8" t="s">
        <v>165</v>
      </c>
      <c r="AU737" s="238" t="s">
        <v>81</v>
      </c>
      <c r="AV737" s="13" t="s">
        <v>81</v>
      </c>
      <c r="AW737" s="13" t="s">
        <v>33</v>
      </c>
      <c r="AX737" s="13" t="s">
        <v>72</v>
      </c>
      <c r="AY737" s="238" t="s">
        <v>152</v>
      </c>
    </row>
    <row r="738" s="14" customFormat="1">
      <c r="A738" s="14"/>
      <c r="B738" s="239"/>
      <c r="C738" s="240"/>
      <c r="D738" s="229" t="s">
        <v>165</v>
      </c>
      <c r="E738" s="241" t="s">
        <v>19</v>
      </c>
      <c r="F738" s="242" t="s">
        <v>167</v>
      </c>
      <c r="G738" s="240"/>
      <c r="H738" s="243">
        <v>131.76400000000001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9" t="s">
        <v>165</v>
      </c>
      <c r="AU738" s="249" t="s">
        <v>81</v>
      </c>
      <c r="AV738" s="14" t="s">
        <v>153</v>
      </c>
      <c r="AW738" s="14" t="s">
        <v>33</v>
      </c>
      <c r="AX738" s="14" t="s">
        <v>79</v>
      </c>
      <c r="AY738" s="249" t="s">
        <v>152</v>
      </c>
    </row>
    <row r="739" s="2" customFormat="1" ht="16.5" customHeight="1">
      <c r="A739" s="40"/>
      <c r="B739" s="41"/>
      <c r="C739" s="271" t="s">
        <v>1103</v>
      </c>
      <c r="D739" s="271" t="s">
        <v>261</v>
      </c>
      <c r="E739" s="272" t="s">
        <v>1104</v>
      </c>
      <c r="F739" s="273" t="s">
        <v>1105</v>
      </c>
      <c r="G739" s="274" t="s">
        <v>176</v>
      </c>
      <c r="H739" s="275">
        <v>276.70400000000001</v>
      </c>
      <c r="I739" s="276"/>
      <c r="J739" s="277">
        <f>ROUND(I739*H739,2)</f>
        <v>0</v>
      </c>
      <c r="K739" s="273" t="s">
        <v>163</v>
      </c>
      <c r="L739" s="278"/>
      <c r="M739" s="279" t="s">
        <v>19</v>
      </c>
      <c r="N739" s="280" t="s">
        <v>43</v>
      </c>
      <c r="O739" s="86"/>
      <c r="P739" s="223">
        <f>O739*H739</f>
        <v>0</v>
      </c>
      <c r="Q739" s="223">
        <v>0.0025000000000000001</v>
      </c>
      <c r="R739" s="223">
        <f>Q739*H739</f>
        <v>0.69176000000000004</v>
      </c>
      <c r="S739" s="223">
        <v>0</v>
      </c>
      <c r="T739" s="224">
        <f>S739*H739</f>
        <v>0</v>
      </c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R739" s="225" t="s">
        <v>362</v>
      </c>
      <c r="AT739" s="225" t="s">
        <v>261</v>
      </c>
      <c r="AU739" s="225" t="s">
        <v>81</v>
      </c>
      <c r="AY739" s="19" t="s">
        <v>152</v>
      </c>
      <c r="BE739" s="226">
        <f>IF(N739="základní",J739,0)</f>
        <v>0</v>
      </c>
      <c r="BF739" s="226">
        <f>IF(N739="snížená",J739,0)</f>
        <v>0</v>
      </c>
      <c r="BG739" s="226">
        <f>IF(N739="zákl. přenesená",J739,0)</f>
        <v>0</v>
      </c>
      <c r="BH739" s="226">
        <f>IF(N739="sníž. přenesená",J739,0)</f>
        <v>0</v>
      </c>
      <c r="BI739" s="226">
        <f>IF(N739="nulová",J739,0)</f>
        <v>0</v>
      </c>
      <c r="BJ739" s="19" t="s">
        <v>79</v>
      </c>
      <c r="BK739" s="226">
        <f>ROUND(I739*H739,2)</f>
        <v>0</v>
      </c>
      <c r="BL739" s="19" t="s">
        <v>269</v>
      </c>
      <c r="BM739" s="225" t="s">
        <v>1106</v>
      </c>
    </row>
    <row r="740" s="13" customFormat="1">
      <c r="A740" s="13"/>
      <c r="B740" s="227"/>
      <c r="C740" s="228"/>
      <c r="D740" s="229" t="s">
        <v>165</v>
      </c>
      <c r="E740" s="228"/>
      <c r="F740" s="231" t="s">
        <v>1107</v>
      </c>
      <c r="G740" s="228"/>
      <c r="H740" s="232">
        <v>276.70400000000001</v>
      </c>
      <c r="I740" s="233"/>
      <c r="J740" s="228"/>
      <c r="K740" s="228"/>
      <c r="L740" s="234"/>
      <c r="M740" s="235"/>
      <c r="N740" s="236"/>
      <c r="O740" s="236"/>
      <c r="P740" s="236"/>
      <c r="Q740" s="236"/>
      <c r="R740" s="236"/>
      <c r="S740" s="236"/>
      <c r="T740" s="237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8" t="s">
        <v>165</v>
      </c>
      <c r="AU740" s="238" t="s">
        <v>81</v>
      </c>
      <c r="AV740" s="13" t="s">
        <v>81</v>
      </c>
      <c r="AW740" s="13" t="s">
        <v>4</v>
      </c>
      <c r="AX740" s="13" t="s">
        <v>79</v>
      </c>
      <c r="AY740" s="238" t="s">
        <v>152</v>
      </c>
    </row>
    <row r="741" s="2" customFormat="1" ht="16.5" customHeight="1">
      <c r="A741" s="40"/>
      <c r="B741" s="41"/>
      <c r="C741" s="214" t="s">
        <v>1108</v>
      </c>
      <c r="D741" s="214" t="s">
        <v>155</v>
      </c>
      <c r="E741" s="215" t="s">
        <v>1109</v>
      </c>
      <c r="F741" s="216" t="s">
        <v>1110</v>
      </c>
      <c r="G741" s="217" t="s">
        <v>176</v>
      </c>
      <c r="H741" s="218">
        <v>165.767</v>
      </c>
      <c r="I741" s="219"/>
      <c r="J741" s="220">
        <f>ROUND(I741*H741,2)</f>
        <v>0</v>
      </c>
      <c r="K741" s="216" t="s">
        <v>163</v>
      </c>
      <c r="L741" s="46"/>
      <c r="M741" s="221" t="s">
        <v>19</v>
      </c>
      <c r="N741" s="222" t="s">
        <v>43</v>
      </c>
      <c r="O741" s="86"/>
      <c r="P741" s="223">
        <f>O741*H741</f>
        <v>0</v>
      </c>
      <c r="Q741" s="223">
        <v>0.00019000000000000001</v>
      </c>
      <c r="R741" s="223">
        <f>Q741*H741</f>
        <v>0.03149573</v>
      </c>
      <c r="S741" s="223">
        <v>0</v>
      </c>
      <c r="T741" s="224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25" t="s">
        <v>269</v>
      </c>
      <c r="AT741" s="225" t="s">
        <v>155</v>
      </c>
      <c r="AU741" s="225" t="s">
        <v>81</v>
      </c>
      <c r="AY741" s="19" t="s">
        <v>152</v>
      </c>
      <c r="BE741" s="226">
        <f>IF(N741="základní",J741,0)</f>
        <v>0</v>
      </c>
      <c r="BF741" s="226">
        <f>IF(N741="snížená",J741,0)</f>
        <v>0</v>
      </c>
      <c r="BG741" s="226">
        <f>IF(N741="zákl. přenesená",J741,0)</f>
        <v>0</v>
      </c>
      <c r="BH741" s="226">
        <f>IF(N741="sníž. přenesená",J741,0)</f>
        <v>0</v>
      </c>
      <c r="BI741" s="226">
        <f>IF(N741="nulová",J741,0)</f>
        <v>0</v>
      </c>
      <c r="BJ741" s="19" t="s">
        <v>79</v>
      </c>
      <c r="BK741" s="226">
        <f>ROUND(I741*H741,2)</f>
        <v>0</v>
      </c>
      <c r="BL741" s="19" t="s">
        <v>269</v>
      </c>
      <c r="BM741" s="225" t="s">
        <v>1111</v>
      </c>
    </row>
    <row r="742" s="15" customFormat="1">
      <c r="A742" s="15"/>
      <c r="B742" s="250"/>
      <c r="C742" s="251"/>
      <c r="D742" s="229" t="s">
        <v>165</v>
      </c>
      <c r="E742" s="252" t="s">
        <v>19</v>
      </c>
      <c r="F742" s="253" t="s">
        <v>990</v>
      </c>
      <c r="G742" s="251"/>
      <c r="H742" s="252" t="s">
        <v>19</v>
      </c>
      <c r="I742" s="254"/>
      <c r="J742" s="251"/>
      <c r="K742" s="251"/>
      <c r="L742" s="255"/>
      <c r="M742" s="256"/>
      <c r="N742" s="257"/>
      <c r="O742" s="257"/>
      <c r="P742" s="257"/>
      <c r="Q742" s="257"/>
      <c r="R742" s="257"/>
      <c r="S742" s="257"/>
      <c r="T742" s="258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9" t="s">
        <v>165</v>
      </c>
      <c r="AU742" s="259" t="s">
        <v>81</v>
      </c>
      <c r="AV742" s="15" t="s">
        <v>79</v>
      </c>
      <c r="AW742" s="15" t="s">
        <v>33</v>
      </c>
      <c r="AX742" s="15" t="s">
        <v>72</v>
      </c>
      <c r="AY742" s="259" t="s">
        <v>152</v>
      </c>
    </row>
    <row r="743" s="13" customFormat="1">
      <c r="A743" s="13"/>
      <c r="B743" s="227"/>
      <c r="C743" s="228"/>
      <c r="D743" s="229" t="s">
        <v>165</v>
      </c>
      <c r="E743" s="230" t="s">
        <v>19</v>
      </c>
      <c r="F743" s="231" t="s">
        <v>1112</v>
      </c>
      <c r="G743" s="228"/>
      <c r="H743" s="232">
        <v>125.42700000000001</v>
      </c>
      <c r="I743" s="233"/>
      <c r="J743" s="228"/>
      <c r="K743" s="228"/>
      <c r="L743" s="234"/>
      <c r="M743" s="235"/>
      <c r="N743" s="236"/>
      <c r="O743" s="236"/>
      <c r="P743" s="236"/>
      <c r="Q743" s="236"/>
      <c r="R743" s="236"/>
      <c r="S743" s="236"/>
      <c r="T743" s="237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8" t="s">
        <v>165</v>
      </c>
      <c r="AU743" s="238" t="s">
        <v>81</v>
      </c>
      <c r="AV743" s="13" t="s">
        <v>81</v>
      </c>
      <c r="AW743" s="13" t="s">
        <v>33</v>
      </c>
      <c r="AX743" s="13" t="s">
        <v>72</v>
      </c>
      <c r="AY743" s="238" t="s">
        <v>152</v>
      </c>
    </row>
    <row r="744" s="13" customFormat="1">
      <c r="A744" s="13"/>
      <c r="B744" s="227"/>
      <c r="C744" s="228"/>
      <c r="D744" s="229" t="s">
        <v>165</v>
      </c>
      <c r="E744" s="230" t="s">
        <v>19</v>
      </c>
      <c r="F744" s="231" t="s">
        <v>1113</v>
      </c>
      <c r="G744" s="228"/>
      <c r="H744" s="232">
        <v>40.340000000000003</v>
      </c>
      <c r="I744" s="233"/>
      <c r="J744" s="228"/>
      <c r="K744" s="228"/>
      <c r="L744" s="234"/>
      <c r="M744" s="235"/>
      <c r="N744" s="236"/>
      <c r="O744" s="236"/>
      <c r="P744" s="236"/>
      <c r="Q744" s="236"/>
      <c r="R744" s="236"/>
      <c r="S744" s="236"/>
      <c r="T744" s="237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8" t="s">
        <v>165</v>
      </c>
      <c r="AU744" s="238" t="s">
        <v>81</v>
      </c>
      <c r="AV744" s="13" t="s">
        <v>81</v>
      </c>
      <c r="AW744" s="13" t="s">
        <v>33</v>
      </c>
      <c r="AX744" s="13" t="s">
        <v>72</v>
      </c>
      <c r="AY744" s="238" t="s">
        <v>152</v>
      </c>
    </row>
    <row r="745" s="14" customFormat="1">
      <c r="A745" s="14"/>
      <c r="B745" s="239"/>
      <c r="C745" s="240"/>
      <c r="D745" s="229" t="s">
        <v>165</v>
      </c>
      <c r="E745" s="241" t="s">
        <v>19</v>
      </c>
      <c r="F745" s="242" t="s">
        <v>167</v>
      </c>
      <c r="G745" s="240"/>
      <c r="H745" s="243">
        <v>165.767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9" t="s">
        <v>165</v>
      </c>
      <c r="AU745" s="249" t="s">
        <v>81</v>
      </c>
      <c r="AV745" s="14" t="s">
        <v>153</v>
      </c>
      <c r="AW745" s="14" t="s">
        <v>33</v>
      </c>
      <c r="AX745" s="14" t="s">
        <v>79</v>
      </c>
      <c r="AY745" s="249" t="s">
        <v>152</v>
      </c>
    </row>
    <row r="746" s="2" customFormat="1" ht="16.5" customHeight="1">
      <c r="A746" s="40"/>
      <c r="B746" s="41"/>
      <c r="C746" s="271" t="s">
        <v>1114</v>
      </c>
      <c r="D746" s="271" t="s">
        <v>261</v>
      </c>
      <c r="E746" s="272" t="s">
        <v>1115</v>
      </c>
      <c r="F746" s="273" t="s">
        <v>1116</v>
      </c>
      <c r="G746" s="274" t="s">
        <v>176</v>
      </c>
      <c r="H746" s="275">
        <v>193.20099999999999</v>
      </c>
      <c r="I746" s="276"/>
      <c r="J746" s="277">
        <f>ROUND(I746*H746,2)</f>
        <v>0</v>
      </c>
      <c r="K746" s="273" t="s">
        <v>163</v>
      </c>
      <c r="L746" s="278"/>
      <c r="M746" s="279" t="s">
        <v>19</v>
      </c>
      <c r="N746" s="280" t="s">
        <v>43</v>
      </c>
      <c r="O746" s="86"/>
      <c r="P746" s="223">
        <f>O746*H746</f>
        <v>0</v>
      </c>
      <c r="Q746" s="223">
        <v>0.00019000000000000001</v>
      </c>
      <c r="R746" s="223">
        <f>Q746*H746</f>
        <v>0.036708190000000002</v>
      </c>
      <c r="S746" s="223">
        <v>0</v>
      </c>
      <c r="T746" s="224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25" t="s">
        <v>362</v>
      </c>
      <c r="AT746" s="225" t="s">
        <v>261</v>
      </c>
      <c r="AU746" s="225" t="s">
        <v>81</v>
      </c>
      <c r="AY746" s="19" t="s">
        <v>152</v>
      </c>
      <c r="BE746" s="226">
        <f>IF(N746="základní",J746,0)</f>
        <v>0</v>
      </c>
      <c r="BF746" s="226">
        <f>IF(N746="snížená",J746,0)</f>
        <v>0</v>
      </c>
      <c r="BG746" s="226">
        <f>IF(N746="zákl. přenesená",J746,0)</f>
        <v>0</v>
      </c>
      <c r="BH746" s="226">
        <f>IF(N746="sníž. přenesená",J746,0)</f>
        <v>0</v>
      </c>
      <c r="BI746" s="226">
        <f>IF(N746="nulová",J746,0)</f>
        <v>0</v>
      </c>
      <c r="BJ746" s="19" t="s">
        <v>79</v>
      </c>
      <c r="BK746" s="226">
        <f>ROUND(I746*H746,2)</f>
        <v>0</v>
      </c>
      <c r="BL746" s="19" t="s">
        <v>269</v>
      </c>
      <c r="BM746" s="225" t="s">
        <v>1117</v>
      </c>
    </row>
    <row r="747" s="13" customFormat="1">
      <c r="A747" s="13"/>
      <c r="B747" s="227"/>
      <c r="C747" s="228"/>
      <c r="D747" s="229" t="s">
        <v>165</v>
      </c>
      <c r="E747" s="228"/>
      <c r="F747" s="231" t="s">
        <v>1118</v>
      </c>
      <c r="G747" s="228"/>
      <c r="H747" s="232">
        <v>193.20099999999999</v>
      </c>
      <c r="I747" s="233"/>
      <c r="J747" s="228"/>
      <c r="K747" s="228"/>
      <c r="L747" s="234"/>
      <c r="M747" s="235"/>
      <c r="N747" s="236"/>
      <c r="O747" s="236"/>
      <c r="P747" s="236"/>
      <c r="Q747" s="236"/>
      <c r="R747" s="236"/>
      <c r="S747" s="236"/>
      <c r="T747" s="23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8" t="s">
        <v>165</v>
      </c>
      <c r="AU747" s="238" t="s">
        <v>81</v>
      </c>
      <c r="AV747" s="13" t="s">
        <v>81</v>
      </c>
      <c r="AW747" s="13" t="s">
        <v>4</v>
      </c>
      <c r="AX747" s="13" t="s">
        <v>79</v>
      </c>
      <c r="AY747" s="238" t="s">
        <v>152</v>
      </c>
    </row>
    <row r="748" s="2" customFormat="1">
      <c r="A748" s="40"/>
      <c r="B748" s="41"/>
      <c r="C748" s="214" t="s">
        <v>1119</v>
      </c>
      <c r="D748" s="214" t="s">
        <v>155</v>
      </c>
      <c r="E748" s="215" t="s">
        <v>1120</v>
      </c>
      <c r="F748" s="216" t="s">
        <v>1121</v>
      </c>
      <c r="G748" s="217" t="s">
        <v>176</v>
      </c>
      <c r="H748" s="218">
        <v>18.18</v>
      </c>
      <c r="I748" s="219"/>
      <c r="J748" s="220">
        <f>ROUND(I748*H748,2)</f>
        <v>0</v>
      </c>
      <c r="K748" s="216" t="s">
        <v>163</v>
      </c>
      <c r="L748" s="46"/>
      <c r="M748" s="221" t="s">
        <v>19</v>
      </c>
      <c r="N748" s="222" t="s">
        <v>43</v>
      </c>
      <c r="O748" s="86"/>
      <c r="P748" s="223">
        <f>O748*H748</f>
        <v>0</v>
      </c>
      <c r="Q748" s="223">
        <v>0.0060000000000000001</v>
      </c>
      <c r="R748" s="223">
        <f>Q748*H748</f>
        <v>0.10908</v>
      </c>
      <c r="S748" s="223">
        <v>0</v>
      </c>
      <c r="T748" s="224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25" t="s">
        <v>269</v>
      </c>
      <c r="AT748" s="225" t="s">
        <v>155</v>
      </c>
      <c r="AU748" s="225" t="s">
        <v>81</v>
      </c>
      <c r="AY748" s="19" t="s">
        <v>152</v>
      </c>
      <c r="BE748" s="226">
        <f>IF(N748="základní",J748,0)</f>
        <v>0</v>
      </c>
      <c r="BF748" s="226">
        <f>IF(N748="snížená",J748,0)</f>
        <v>0</v>
      </c>
      <c r="BG748" s="226">
        <f>IF(N748="zákl. přenesená",J748,0)</f>
        <v>0</v>
      </c>
      <c r="BH748" s="226">
        <f>IF(N748="sníž. přenesená",J748,0)</f>
        <v>0</v>
      </c>
      <c r="BI748" s="226">
        <f>IF(N748="nulová",J748,0)</f>
        <v>0</v>
      </c>
      <c r="BJ748" s="19" t="s">
        <v>79</v>
      </c>
      <c r="BK748" s="226">
        <f>ROUND(I748*H748,2)</f>
        <v>0</v>
      </c>
      <c r="BL748" s="19" t="s">
        <v>269</v>
      </c>
      <c r="BM748" s="225" t="s">
        <v>1122</v>
      </c>
    </row>
    <row r="749" s="15" customFormat="1">
      <c r="A749" s="15"/>
      <c r="B749" s="250"/>
      <c r="C749" s="251"/>
      <c r="D749" s="229" t="s">
        <v>165</v>
      </c>
      <c r="E749" s="252" t="s">
        <v>19</v>
      </c>
      <c r="F749" s="253" t="s">
        <v>1123</v>
      </c>
      <c r="G749" s="251"/>
      <c r="H749" s="252" t="s">
        <v>19</v>
      </c>
      <c r="I749" s="254"/>
      <c r="J749" s="251"/>
      <c r="K749" s="251"/>
      <c r="L749" s="255"/>
      <c r="M749" s="256"/>
      <c r="N749" s="257"/>
      <c r="O749" s="257"/>
      <c r="P749" s="257"/>
      <c r="Q749" s="257"/>
      <c r="R749" s="257"/>
      <c r="S749" s="257"/>
      <c r="T749" s="258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T749" s="259" t="s">
        <v>165</v>
      </c>
      <c r="AU749" s="259" t="s">
        <v>81</v>
      </c>
      <c r="AV749" s="15" t="s">
        <v>79</v>
      </c>
      <c r="AW749" s="15" t="s">
        <v>33</v>
      </c>
      <c r="AX749" s="15" t="s">
        <v>72</v>
      </c>
      <c r="AY749" s="259" t="s">
        <v>152</v>
      </c>
    </row>
    <row r="750" s="15" customFormat="1">
      <c r="A750" s="15"/>
      <c r="B750" s="250"/>
      <c r="C750" s="251"/>
      <c r="D750" s="229" t="s">
        <v>165</v>
      </c>
      <c r="E750" s="252" t="s">
        <v>19</v>
      </c>
      <c r="F750" s="253" t="s">
        <v>1124</v>
      </c>
      <c r="G750" s="251"/>
      <c r="H750" s="252" t="s">
        <v>19</v>
      </c>
      <c r="I750" s="254"/>
      <c r="J750" s="251"/>
      <c r="K750" s="251"/>
      <c r="L750" s="255"/>
      <c r="M750" s="256"/>
      <c r="N750" s="257"/>
      <c r="O750" s="257"/>
      <c r="P750" s="257"/>
      <c r="Q750" s="257"/>
      <c r="R750" s="257"/>
      <c r="S750" s="257"/>
      <c r="T750" s="258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T750" s="259" t="s">
        <v>165</v>
      </c>
      <c r="AU750" s="259" t="s">
        <v>81</v>
      </c>
      <c r="AV750" s="15" t="s">
        <v>79</v>
      </c>
      <c r="AW750" s="15" t="s">
        <v>33</v>
      </c>
      <c r="AX750" s="15" t="s">
        <v>72</v>
      </c>
      <c r="AY750" s="259" t="s">
        <v>152</v>
      </c>
    </row>
    <row r="751" s="13" customFormat="1">
      <c r="A751" s="13"/>
      <c r="B751" s="227"/>
      <c r="C751" s="228"/>
      <c r="D751" s="229" t="s">
        <v>165</v>
      </c>
      <c r="E751" s="230" t="s">
        <v>19</v>
      </c>
      <c r="F751" s="231" t="s">
        <v>1125</v>
      </c>
      <c r="G751" s="228"/>
      <c r="H751" s="232">
        <v>11.74</v>
      </c>
      <c r="I751" s="233"/>
      <c r="J751" s="228"/>
      <c r="K751" s="228"/>
      <c r="L751" s="234"/>
      <c r="M751" s="235"/>
      <c r="N751" s="236"/>
      <c r="O751" s="236"/>
      <c r="P751" s="236"/>
      <c r="Q751" s="236"/>
      <c r="R751" s="236"/>
      <c r="S751" s="236"/>
      <c r="T751" s="23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8" t="s">
        <v>165</v>
      </c>
      <c r="AU751" s="238" t="s">
        <v>81</v>
      </c>
      <c r="AV751" s="13" t="s">
        <v>81</v>
      </c>
      <c r="AW751" s="13" t="s">
        <v>33</v>
      </c>
      <c r="AX751" s="13" t="s">
        <v>72</v>
      </c>
      <c r="AY751" s="238" t="s">
        <v>152</v>
      </c>
    </row>
    <row r="752" s="13" customFormat="1">
      <c r="A752" s="13"/>
      <c r="B752" s="227"/>
      <c r="C752" s="228"/>
      <c r="D752" s="229" t="s">
        <v>165</v>
      </c>
      <c r="E752" s="230" t="s">
        <v>19</v>
      </c>
      <c r="F752" s="231" t="s">
        <v>1126</v>
      </c>
      <c r="G752" s="228"/>
      <c r="H752" s="232">
        <v>6.4400000000000004</v>
      </c>
      <c r="I752" s="233"/>
      <c r="J752" s="228"/>
      <c r="K752" s="228"/>
      <c r="L752" s="234"/>
      <c r="M752" s="235"/>
      <c r="N752" s="236"/>
      <c r="O752" s="236"/>
      <c r="P752" s="236"/>
      <c r="Q752" s="236"/>
      <c r="R752" s="236"/>
      <c r="S752" s="236"/>
      <c r="T752" s="23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8" t="s">
        <v>165</v>
      </c>
      <c r="AU752" s="238" t="s">
        <v>81</v>
      </c>
      <c r="AV752" s="13" t="s">
        <v>81</v>
      </c>
      <c r="AW752" s="13" t="s">
        <v>33</v>
      </c>
      <c r="AX752" s="13" t="s">
        <v>72</v>
      </c>
      <c r="AY752" s="238" t="s">
        <v>152</v>
      </c>
    </row>
    <row r="753" s="14" customFormat="1">
      <c r="A753" s="14"/>
      <c r="B753" s="239"/>
      <c r="C753" s="240"/>
      <c r="D753" s="229" t="s">
        <v>165</v>
      </c>
      <c r="E753" s="241" t="s">
        <v>19</v>
      </c>
      <c r="F753" s="242" t="s">
        <v>167</v>
      </c>
      <c r="G753" s="240"/>
      <c r="H753" s="243">
        <v>18.18</v>
      </c>
      <c r="I753" s="244"/>
      <c r="J753" s="240"/>
      <c r="K753" s="240"/>
      <c r="L753" s="245"/>
      <c r="M753" s="246"/>
      <c r="N753" s="247"/>
      <c r="O753" s="247"/>
      <c r="P753" s="247"/>
      <c r="Q753" s="247"/>
      <c r="R753" s="247"/>
      <c r="S753" s="247"/>
      <c r="T753" s="248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9" t="s">
        <v>165</v>
      </c>
      <c r="AU753" s="249" t="s">
        <v>81</v>
      </c>
      <c r="AV753" s="14" t="s">
        <v>153</v>
      </c>
      <c r="AW753" s="14" t="s">
        <v>33</v>
      </c>
      <c r="AX753" s="14" t="s">
        <v>79</v>
      </c>
      <c r="AY753" s="249" t="s">
        <v>152</v>
      </c>
    </row>
    <row r="754" s="2" customFormat="1" ht="16.5" customHeight="1">
      <c r="A754" s="40"/>
      <c r="B754" s="41"/>
      <c r="C754" s="271" t="s">
        <v>1127</v>
      </c>
      <c r="D754" s="271" t="s">
        <v>261</v>
      </c>
      <c r="E754" s="272" t="s">
        <v>1128</v>
      </c>
      <c r="F754" s="273" t="s">
        <v>1129</v>
      </c>
      <c r="G754" s="274" t="s">
        <v>176</v>
      </c>
      <c r="H754" s="275">
        <v>19.088999999999999</v>
      </c>
      <c r="I754" s="276"/>
      <c r="J754" s="277">
        <f>ROUND(I754*H754,2)</f>
        <v>0</v>
      </c>
      <c r="K754" s="273" t="s">
        <v>163</v>
      </c>
      <c r="L754" s="278"/>
      <c r="M754" s="279" t="s">
        <v>19</v>
      </c>
      <c r="N754" s="280" t="s">
        <v>43</v>
      </c>
      <c r="O754" s="86"/>
      <c r="P754" s="223">
        <f>O754*H754</f>
        <v>0</v>
      </c>
      <c r="Q754" s="223">
        <v>0.00115</v>
      </c>
      <c r="R754" s="223">
        <f>Q754*H754</f>
        <v>0.021952349999999999</v>
      </c>
      <c r="S754" s="223">
        <v>0</v>
      </c>
      <c r="T754" s="224">
        <f>S754*H754</f>
        <v>0</v>
      </c>
      <c r="U754" s="40"/>
      <c r="V754" s="40"/>
      <c r="W754" s="40"/>
      <c r="X754" s="40"/>
      <c r="Y754" s="40"/>
      <c r="Z754" s="40"/>
      <c r="AA754" s="40"/>
      <c r="AB754" s="40"/>
      <c r="AC754" s="40"/>
      <c r="AD754" s="40"/>
      <c r="AE754" s="40"/>
      <c r="AR754" s="225" t="s">
        <v>362</v>
      </c>
      <c r="AT754" s="225" t="s">
        <v>261</v>
      </c>
      <c r="AU754" s="225" t="s">
        <v>81</v>
      </c>
      <c r="AY754" s="19" t="s">
        <v>152</v>
      </c>
      <c r="BE754" s="226">
        <f>IF(N754="základní",J754,0)</f>
        <v>0</v>
      </c>
      <c r="BF754" s="226">
        <f>IF(N754="snížená",J754,0)</f>
        <v>0</v>
      </c>
      <c r="BG754" s="226">
        <f>IF(N754="zákl. přenesená",J754,0)</f>
        <v>0</v>
      </c>
      <c r="BH754" s="226">
        <f>IF(N754="sníž. přenesená",J754,0)</f>
        <v>0</v>
      </c>
      <c r="BI754" s="226">
        <f>IF(N754="nulová",J754,0)</f>
        <v>0</v>
      </c>
      <c r="BJ754" s="19" t="s">
        <v>79</v>
      </c>
      <c r="BK754" s="226">
        <f>ROUND(I754*H754,2)</f>
        <v>0</v>
      </c>
      <c r="BL754" s="19" t="s">
        <v>269</v>
      </c>
      <c r="BM754" s="225" t="s">
        <v>1130</v>
      </c>
    </row>
    <row r="755" s="13" customFormat="1">
      <c r="A755" s="13"/>
      <c r="B755" s="227"/>
      <c r="C755" s="228"/>
      <c r="D755" s="229" t="s">
        <v>165</v>
      </c>
      <c r="E755" s="228"/>
      <c r="F755" s="231" t="s">
        <v>1131</v>
      </c>
      <c r="G755" s="228"/>
      <c r="H755" s="232">
        <v>19.088999999999999</v>
      </c>
      <c r="I755" s="233"/>
      <c r="J755" s="228"/>
      <c r="K755" s="228"/>
      <c r="L755" s="234"/>
      <c r="M755" s="235"/>
      <c r="N755" s="236"/>
      <c r="O755" s="236"/>
      <c r="P755" s="236"/>
      <c r="Q755" s="236"/>
      <c r="R755" s="236"/>
      <c r="S755" s="236"/>
      <c r="T755" s="237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8" t="s">
        <v>165</v>
      </c>
      <c r="AU755" s="238" t="s">
        <v>81</v>
      </c>
      <c r="AV755" s="13" t="s">
        <v>81</v>
      </c>
      <c r="AW755" s="13" t="s">
        <v>4</v>
      </c>
      <c r="AX755" s="13" t="s">
        <v>79</v>
      </c>
      <c r="AY755" s="238" t="s">
        <v>152</v>
      </c>
    </row>
    <row r="756" s="2" customFormat="1">
      <c r="A756" s="40"/>
      <c r="B756" s="41"/>
      <c r="C756" s="214" t="s">
        <v>1132</v>
      </c>
      <c r="D756" s="214" t="s">
        <v>155</v>
      </c>
      <c r="E756" s="215" t="s">
        <v>1133</v>
      </c>
      <c r="F756" s="216" t="s">
        <v>1134</v>
      </c>
      <c r="G756" s="217" t="s">
        <v>176</v>
      </c>
      <c r="H756" s="218">
        <v>15.478999999999999</v>
      </c>
      <c r="I756" s="219"/>
      <c r="J756" s="220">
        <f>ROUND(I756*H756,2)</f>
        <v>0</v>
      </c>
      <c r="K756" s="216" t="s">
        <v>163</v>
      </c>
      <c r="L756" s="46"/>
      <c r="M756" s="221" t="s">
        <v>19</v>
      </c>
      <c r="N756" s="222" t="s">
        <v>43</v>
      </c>
      <c r="O756" s="86"/>
      <c r="P756" s="223">
        <f>O756*H756</f>
        <v>0</v>
      </c>
      <c r="Q756" s="223">
        <v>0.01396</v>
      </c>
      <c r="R756" s="223">
        <f>Q756*H756</f>
        <v>0.21608684</v>
      </c>
      <c r="S756" s="223">
        <v>0</v>
      </c>
      <c r="T756" s="22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5" t="s">
        <v>269</v>
      </c>
      <c r="AT756" s="225" t="s">
        <v>155</v>
      </c>
      <c r="AU756" s="225" t="s">
        <v>81</v>
      </c>
      <c r="AY756" s="19" t="s">
        <v>152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9" t="s">
        <v>79</v>
      </c>
      <c r="BK756" s="226">
        <f>ROUND(I756*H756,2)</f>
        <v>0</v>
      </c>
      <c r="BL756" s="19" t="s">
        <v>269</v>
      </c>
      <c r="BM756" s="225" t="s">
        <v>1135</v>
      </c>
    </row>
    <row r="757" s="13" customFormat="1">
      <c r="A757" s="13"/>
      <c r="B757" s="227"/>
      <c r="C757" s="228"/>
      <c r="D757" s="229" t="s">
        <v>165</v>
      </c>
      <c r="E757" s="230" t="s">
        <v>19</v>
      </c>
      <c r="F757" s="231" t="s">
        <v>1136</v>
      </c>
      <c r="G757" s="228"/>
      <c r="H757" s="232">
        <v>15.478999999999999</v>
      </c>
      <c r="I757" s="233"/>
      <c r="J757" s="228"/>
      <c r="K757" s="228"/>
      <c r="L757" s="234"/>
      <c r="M757" s="235"/>
      <c r="N757" s="236"/>
      <c r="O757" s="236"/>
      <c r="P757" s="236"/>
      <c r="Q757" s="236"/>
      <c r="R757" s="236"/>
      <c r="S757" s="236"/>
      <c r="T757" s="237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8" t="s">
        <v>165</v>
      </c>
      <c r="AU757" s="238" t="s">
        <v>81</v>
      </c>
      <c r="AV757" s="13" t="s">
        <v>81</v>
      </c>
      <c r="AW757" s="13" t="s">
        <v>33</v>
      </c>
      <c r="AX757" s="13" t="s">
        <v>72</v>
      </c>
      <c r="AY757" s="238" t="s">
        <v>152</v>
      </c>
    </row>
    <row r="758" s="14" customFormat="1">
      <c r="A758" s="14"/>
      <c r="B758" s="239"/>
      <c r="C758" s="240"/>
      <c r="D758" s="229" t="s">
        <v>165</v>
      </c>
      <c r="E758" s="241" t="s">
        <v>19</v>
      </c>
      <c r="F758" s="242" t="s">
        <v>167</v>
      </c>
      <c r="G758" s="240"/>
      <c r="H758" s="243">
        <v>15.478999999999999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9" t="s">
        <v>165</v>
      </c>
      <c r="AU758" s="249" t="s">
        <v>81</v>
      </c>
      <c r="AV758" s="14" t="s">
        <v>153</v>
      </c>
      <c r="AW758" s="14" t="s">
        <v>33</v>
      </c>
      <c r="AX758" s="14" t="s">
        <v>79</v>
      </c>
      <c r="AY758" s="249" t="s">
        <v>152</v>
      </c>
    </row>
    <row r="759" s="2" customFormat="1" ht="21.75" customHeight="1">
      <c r="A759" s="40"/>
      <c r="B759" s="41"/>
      <c r="C759" s="214" t="s">
        <v>1137</v>
      </c>
      <c r="D759" s="214" t="s">
        <v>155</v>
      </c>
      <c r="E759" s="215" t="s">
        <v>1073</v>
      </c>
      <c r="F759" s="216" t="s">
        <v>1074</v>
      </c>
      <c r="G759" s="217" t="s">
        <v>170</v>
      </c>
      <c r="H759" s="218">
        <v>0.34100000000000003</v>
      </c>
      <c r="I759" s="219"/>
      <c r="J759" s="220">
        <f>ROUND(I759*H759,2)</f>
        <v>0</v>
      </c>
      <c r="K759" s="216" t="s">
        <v>163</v>
      </c>
      <c r="L759" s="46"/>
      <c r="M759" s="221" t="s">
        <v>19</v>
      </c>
      <c r="N759" s="222" t="s">
        <v>43</v>
      </c>
      <c r="O759" s="86"/>
      <c r="P759" s="223">
        <f>O759*H759</f>
        <v>0</v>
      </c>
      <c r="Q759" s="223">
        <v>0.023369999999999998</v>
      </c>
      <c r="R759" s="223">
        <f>Q759*H759</f>
        <v>0.0079691699999999994</v>
      </c>
      <c r="S759" s="223">
        <v>0</v>
      </c>
      <c r="T759" s="224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25" t="s">
        <v>269</v>
      </c>
      <c r="AT759" s="225" t="s">
        <v>155</v>
      </c>
      <c r="AU759" s="225" t="s">
        <v>81</v>
      </c>
      <c r="AY759" s="19" t="s">
        <v>152</v>
      </c>
      <c r="BE759" s="226">
        <f>IF(N759="základní",J759,0)</f>
        <v>0</v>
      </c>
      <c r="BF759" s="226">
        <f>IF(N759="snížená",J759,0)</f>
        <v>0</v>
      </c>
      <c r="BG759" s="226">
        <f>IF(N759="zákl. přenesená",J759,0)</f>
        <v>0</v>
      </c>
      <c r="BH759" s="226">
        <f>IF(N759="sníž. přenesená",J759,0)</f>
        <v>0</v>
      </c>
      <c r="BI759" s="226">
        <f>IF(N759="nulová",J759,0)</f>
        <v>0</v>
      </c>
      <c r="BJ759" s="19" t="s">
        <v>79</v>
      </c>
      <c r="BK759" s="226">
        <f>ROUND(I759*H759,2)</f>
        <v>0</v>
      </c>
      <c r="BL759" s="19" t="s">
        <v>269</v>
      </c>
      <c r="BM759" s="225" t="s">
        <v>1138</v>
      </c>
    </row>
    <row r="760" s="13" customFormat="1">
      <c r="A760" s="13"/>
      <c r="B760" s="227"/>
      <c r="C760" s="228"/>
      <c r="D760" s="229" t="s">
        <v>165</v>
      </c>
      <c r="E760" s="230" t="s">
        <v>19</v>
      </c>
      <c r="F760" s="231" t="s">
        <v>1139</v>
      </c>
      <c r="G760" s="228"/>
      <c r="H760" s="232">
        <v>0.34100000000000003</v>
      </c>
      <c r="I760" s="233"/>
      <c r="J760" s="228"/>
      <c r="K760" s="228"/>
      <c r="L760" s="234"/>
      <c r="M760" s="235"/>
      <c r="N760" s="236"/>
      <c r="O760" s="236"/>
      <c r="P760" s="236"/>
      <c r="Q760" s="236"/>
      <c r="R760" s="236"/>
      <c r="S760" s="236"/>
      <c r="T760" s="23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8" t="s">
        <v>165</v>
      </c>
      <c r="AU760" s="238" t="s">
        <v>81</v>
      </c>
      <c r="AV760" s="13" t="s">
        <v>81</v>
      </c>
      <c r="AW760" s="13" t="s">
        <v>33</v>
      </c>
      <c r="AX760" s="13" t="s">
        <v>72</v>
      </c>
      <c r="AY760" s="238" t="s">
        <v>152</v>
      </c>
    </row>
    <row r="761" s="14" customFormat="1">
      <c r="A761" s="14"/>
      <c r="B761" s="239"/>
      <c r="C761" s="240"/>
      <c r="D761" s="229" t="s">
        <v>165</v>
      </c>
      <c r="E761" s="241" t="s">
        <v>19</v>
      </c>
      <c r="F761" s="242" t="s">
        <v>167</v>
      </c>
      <c r="G761" s="240"/>
      <c r="H761" s="243">
        <v>0.34100000000000003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9" t="s">
        <v>165</v>
      </c>
      <c r="AU761" s="249" t="s">
        <v>81</v>
      </c>
      <c r="AV761" s="14" t="s">
        <v>153</v>
      </c>
      <c r="AW761" s="14" t="s">
        <v>33</v>
      </c>
      <c r="AX761" s="14" t="s">
        <v>79</v>
      </c>
      <c r="AY761" s="249" t="s">
        <v>152</v>
      </c>
    </row>
    <row r="762" s="2" customFormat="1">
      <c r="A762" s="40"/>
      <c r="B762" s="41"/>
      <c r="C762" s="214" t="s">
        <v>1140</v>
      </c>
      <c r="D762" s="214" t="s">
        <v>155</v>
      </c>
      <c r="E762" s="215" t="s">
        <v>1141</v>
      </c>
      <c r="F762" s="216" t="s">
        <v>1142</v>
      </c>
      <c r="G762" s="217" t="s">
        <v>235</v>
      </c>
      <c r="H762" s="218">
        <v>25.57</v>
      </c>
      <c r="I762" s="219"/>
      <c r="J762" s="220">
        <f>ROUND(I762*H762,2)</f>
        <v>0</v>
      </c>
      <c r="K762" s="216" t="s">
        <v>163</v>
      </c>
      <c r="L762" s="46"/>
      <c r="M762" s="221" t="s">
        <v>19</v>
      </c>
      <c r="N762" s="222" t="s">
        <v>43</v>
      </c>
      <c r="O762" s="86"/>
      <c r="P762" s="223">
        <f>O762*H762</f>
        <v>0</v>
      </c>
      <c r="Q762" s="223">
        <v>0.00016000000000000001</v>
      </c>
      <c r="R762" s="223">
        <f>Q762*H762</f>
        <v>0.0040912000000000006</v>
      </c>
      <c r="S762" s="223">
        <v>0</v>
      </c>
      <c r="T762" s="224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25" t="s">
        <v>269</v>
      </c>
      <c r="AT762" s="225" t="s">
        <v>155</v>
      </c>
      <c r="AU762" s="225" t="s">
        <v>81</v>
      </c>
      <c r="AY762" s="19" t="s">
        <v>152</v>
      </c>
      <c r="BE762" s="226">
        <f>IF(N762="základní",J762,0)</f>
        <v>0</v>
      </c>
      <c r="BF762" s="226">
        <f>IF(N762="snížená",J762,0)</f>
        <v>0</v>
      </c>
      <c r="BG762" s="226">
        <f>IF(N762="zákl. přenesená",J762,0)</f>
        <v>0</v>
      </c>
      <c r="BH762" s="226">
        <f>IF(N762="sníž. přenesená",J762,0)</f>
        <v>0</v>
      </c>
      <c r="BI762" s="226">
        <f>IF(N762="nulová",J762,0)</f>
        <v>0</v>
      </c>
      <c r="BJ762" s="19" t="s">
        <v>79</v>
      </c>
      <c r="BK762" s="226">
        <f>ROUND(I762*H762,2)</f>
        <v>0</v>
      </c>
      <c r="BL762" s="19" t="s">
        <v>269</v>
      </c>
      <c r="BM762" s="225" t="s">
        <v>1143</v>
      </c>
    </row>
    <row r="763" s="13" customFormat="1">
      <c r="A763" s="13"/>
      <c r="B763" s="227"/>
      <c r="C763" s="228"/>
      <c r="D763" s="229" t="s">
        <v>165</v>
      </c>
      <c r="E763" s="230" t="s">
        <v>19</v>
      </c>
      <c r="F763" s="231" t="s">
        <v>1144</v>
      </c>
      <c r="G763" s="228"/>
      <c r="H763" s="232">
        <v>25.57</v>
      </c>
      <c r="I763" s="233"/>
      <c r="J763" s="228"/>
      <c r="K763" s="228"/>
      <c r="L763" s="234"/>
      <c r="M763" s="235"/>
      <c r="N763" s="236"/>
      <c r="O763" s="236"/>
      <c r="P763" s="236"/>
      <c r="Q763" s="236"/>
      <c r="R763" s="236"/>
      <c r="S763" s="236"/>
      <c r="T763" s="237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8" t="s">
        <v>165</v>
      </c>
      <c r="AU763" s="238" t="s">
        <v>81</v>
      </c>
      <c r="AV763" s="13" t="s">
        <v>81</v>
      </c>
      <c r="AW763" s="13" t="s">
        <v>33</v>
      </c>
      <c r="AX763" s="13" t="s">
        <v>72</v>
      </c>
      <c r="AY763" s="238" t="s">
        <v>152</v>
      </c>
    </row>
    <row r="764" s="14" customFormat="1">
      <c r="A764" s="14"/>
      <c r="B764" s="239"/>
      <c r="C764" s="240"/>
      <c r="D764" s="229" t="s">
        <v>165</v>
      </c>
      <c r="E764" s="241" t="s">
        <v>19</v>
      </c>
      <c r="F764" s="242" t="s">
        <v>167</v>
      </c>
      <c r="G764" s="240"/>
      <c r="H764" s="243">
        <v>25.57</v>
      </c>
      <c r="I764" s="244"/>
      <c r="J764" s="240"/>
      <c r="K764" s="240"/>
      <c r="L764" s="245"/>
      <c r="M764" s="246"/>
      <c r="N764" s="247"/>
      <c r="O764" s="247"/>
      <c r="P764" s="247"/>
      <c r="Q764" s="247"/>
      <c r="R764" s="247"/>
      <c r="S764" s="247"/>
      <c r="T764" s="248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9" t="s">
        <v>165</v>
      </c>
      <c r="AU764" s="249" t="s">
        <v>81</v>
      </c>
      <c r="AV764" s="14" t="s">
        <v>153</v>
      </c>
      <c r="AW764" s="14" t="s">
        <v>33</v>
      </c>
      <c r="AX764" s="14" t="s">
        <v>79</v>
      </c>
      <c r="AY764" s="249" t="s">
        <v>152</v>
      </c>
    </row>
    <row r="765" s="2" customFormat="1" ht="16.5" customHeight="1">
      <c r="A765" s="40"/>
      <c r="B765" s="41"/>
      <c r="C765" s="271" t="s">
        <v>1145</v>
      </c>
      <c r="D765" s="271" t="s">
        <v>261</v>
      </c>
      <c r="E765" s="272" t="s">
        <v>1146</v>
      </c>
      <c r="F765" s="273" t="s">
        <v>1147</v>
      </c>
      <c r="G765" s="274" t="s">
        <v>170</v>
      </c>
      <c r="H765" s="275">
        <v>0.432</v>
      </c>
      <c r="I765" s="276"/>
      <c r="J765" s="277">
        <f>ROUND(I765*H765,2)</f>
        <v>0</v>
      </c>
      <c r="K765" s="273" t="s">
        <v>163</v>
      </c>
      <c r="L765" s="278"/>
      <c r="M765" s="279" t="s">
        <v>19</v>
      </c>
      <c r="N765" s="280" t="s">
        <v>43</v>
      </c>
      <c r="O765" s="86"/>
      <c r="P765" s="223">
        <f>O765*H765</f>
        <v>0</v>
      </c>
      <c r="Q765" s="223">
        <v>0.02</v>
      </c>
      <c r="R765" s="223">
        <f>Q765*H765</f>
        <v>0.0086400000000000001</v>
      </c>
      <c r="S765" s="223">
        <v>0</v>
      </c>
      <c r="T765" s="224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25" t="s">
        <v>362</v>
      </c>
      <c r="AT765" s="225" t="s">
        <v>261</v>
      </c>
      <c r="AU765" s="225" t="s">
        <v>81</v>
      </c>
      <c r="AY765" s="19" t="s">
        <v>152</v>
      </c>
      <c r="BE765" s="226">
        <f>IF(N765="základní",J765,0)</f>
        <v>0</v>
      </c>
      <c r="BF765" s="226">
        <f>IF(N765="snížená",J765,0)</f>
        <v>0</v>
      </c>
      <c r="BG765" s="226">
        <f>IF(N765="zákl. přenesená",J765,0)</f>
        <v>0</v>
      </c>
      <c r="BH765" s="226">
        <f>IF(N765="sníž. přenesená",J765,0)</f>
        <v>0</v>
      </c>
      <c r="BI765" s="226">
        <f>IF(N765="nulová",J765,0)</f>
        <v>0</v>
      </c>
      <c r="BJ765" s="19" t="s">
        <v>79</v>
      </c>
      <c r="BK765" s="226">
        <f>ROUND(I765*H765,2)</f>
        <v>0</v>
      </c>
      <c r="BL765" s="19" t="s">
        <v>269</v>
      </c>
      <c r="BM765" s="225" t="s">
        <v>1148</v>
      </c>
    </row>
    <row r="766" s="13" customFormat="1">
      <c r="A766" s="13"/>
      <c r="B766" s="227"/>
      <c r="C766" s="228"/>
      <c r="D766" s="229" t="s">
        <v>165</v>
      </c>
      <c r="E766" s="230" t="s">
        <v>19</v>
      </c>
      <c r="F766" s="231" t="s">
        <v>1149</v>
      </c>
      <c r="G766" s="228"/>
      <c r="H766" s="232">
        <v>0.432</v>
      </c>
      <c r="I766" s="233"/>
      <c r="J766" s="228"/>
      <c r="K766" s="228"/>
      <c r="L766" s="234"/>
      <c r="M766" s="235"/>
      <c r="N766" s="236"/>
      <c r="O766" s="236"/>
      <c r="P766" s="236"/>
      <c r="Q766" s="236"/>
      <c r="R766" s="236"/>
      <c r="S766" s="236"/>
      <c r="T766" s="237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38" t="s">
        <v>165</v>
      </c>
      <c r="AU766" s="238" t="s">
        <v>81</v>
      </c>
      <c r="AV766" s="13" t="s">
        <v>81</v>
      </c>
      <c r="AW766" s="13" t="s">
        <v>33</v>
      </c>
      <c r="AX766" s="13" t="s">
        <v>72</v>
      </c>
      <c r="AY766" s="238" t="s">
        <v>152</v>
      </c>
    </row>
    <row r="767" s="14" customFormat="1">
      <c r="A767" s="14"/>
      <c r="B767" s="239"/>
      <c r="C767" s="240"/>
      <c r="D767" s="229" t="s">
        <v>165</v>
      </c>
      <c r="E767" s="241" t="s">
        <v>19</v>
      </c>
      <c r="F767" s="242" t="s">
        <v>167</v>
      </c>
      <c r="G767" s="240"/>
      <c r="H767" s="243">
        <v>0.432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9" t="s">
        <v>165</v>
      </c>
      <c r="AU767" s="249" t="s">
        <v>81</v>
      </c>
      <c r="AV767" s="14" t="s">
        <v>153</v>
      </c>
      <c r="AW767" s="14" t="s">
        <v>33</v>
      </c>
      <c r="AX767" s="14" t="s">
        <v>79</v>
      </c>
      <c r="AY767" s="249" t="s">
        <v>152</v>
      </c>
    </row>
    <row r="768" s="2" customFormat="1" ht="16.5" customHeight="1">
      <c r="A768" s="40"/>
      <c r="B768" s="41"/>
      <c r="C768" s="271" t="s">
        <v>1150</v>
      </c>
      <c r="D768" s="271" t="s">
        <v>261</v>
      </c>
      <c r="E768" s="272" t="s">
        <v>1151</v>
      </c>
      <c r="F768" s="273" t="s">
        <v>1152</v>
      </c>
      <c r="G768" s="274" t="s">
        <v>170</v>
      </c>
      <c r="H768" s="275">
        <v>0.085000000000000006</v>
      </c>
      <c r="I768" s="276"/>
      <c r="J768" s="277">
        <f>ROUND(I768*H768,2)</f>
        <v>0</v>
      </c>
      <c r="K768" s="273" t="s">
        <v>163</v>
      </c>
      <c r="L768" s="278"/>
      <c r="M768" s="279" t="s">
        <v>19</v>
      </c>
      <c r="N768" s="280" t="s">
        <v>43</v>
      </c>
      <c r="O768" s="86"/>
      <c r="P768" s="223">
        <f>O768*H768</f>
        <v>0</v>
      </c>
      <c r="Q768" s="223">
        <v>0.55000000000000004</v>
      </c>
      <c r="R768" s="223">
        <f>Q768*H768</f>
        <v>0.046750000000000007</v>
      </c>
      <c r="S768" s="223">
        <v>0</v>
      </c>
      <c r="T768" s="224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25" t="s">
        <v>362</v>
      </c>
      <c r="AT768" s="225" t="s">
        <v>261</v>
      </c>
      <c r="AU768" s="225" t="s">
        <v>81</v>
      </c>
      <c r="AY768" s="19" t="s">
        <v>152</v>
      </c>
      <c r="BE768" s="226">
        <f>IF(N768="základní",J768,0)</f>
        <v>0</v>
      </c>
      <c r="BF768" s="226">
        <f>IF(N768="snížená",J768,0)</f>
        <v>0</v>
      </c>
      <c r="BG768" s="226">
        <f>IF(N768="zákl. přenesená",J768,0)</f>
        <v>0</v>
      </c>
      <c r="BH768" s="226">
        <f>IF(N768="sníž. přenesená",J768,0)</f>
        <v>0</v>
      </c>
      <c r="BI768" s="226">
        <f>IF(N768="nulová",J768,0)</f>
        <v>0</v>
      </c>
      <c r="BJ768" s="19" t="s">
        <v>79</v>
      </c>
      <c r="BK768" s="226">
        <f>ROUND(I768*H768,2)</f>
        <v>0</v>
      </c>
      <c r="BL768" s="19" t="s">
        <v>269</v>
      </c>
      <c r="BM768" s="225" t="s">
        <v>1153</v>
      </c>
    </row>
    <row r="769" s="13" customFormat="1">
      <c r="A769" s="13"/>
      <c r="B769" s="227"/>
      <c r="C769" s="228"/>
      <c r="D769" s="229" t="s">
        <v>165</v>
      </c>
      <c r="E769" s="230" t="s">
        <v>19</v>
      </c>
      <c r="F769" s="231" t="s">
        <v>1154</v>
      </c>
      <c r="G769" s="228"/>
      <c r="H769" s="232">
        <v>0.076999999999999999</v>
      </c>
      <c r="I769" s="233"/>
      <c r="J769" s="228"/>
      <c r="K769" s="228"/>
      <c r="L769" s="234"/>
      <c r="M769" s="235"/>
      <c r="N769" s="236"/>
      <c r="O769" s="236"/>
      <c r="P769" s="236"/>
      <c r="Q769" s="236"/>
      <c r="R769" s="236"/>
      <c r="S769" s="236"/>
      <c r="T769" s="23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8" t="s">
        <v>165</v>
      </c>
      <c r="AU769" s="238" t="s">
        <v>81</v>
      </c>
      <c r="AV769" s="13" t="s">
        <v>81</v>
      </c>
      <c r="AW769" s="13" t="s">
        <v>33</v>
      </c>
      <c r="AX769" s="13" t="s">
        <v>72</v>
      </c>
      <c r="AY769" s="238" t="s">
        <v>152</v>
      </c>
    </row>
    <row r="770" s="14" customFormat="1">
      <c r="A770" s="14"/>
      <c r="B770" s="239"/>
      <c r="C770" s="240"/>
      <c r="D770" s="229" t="s">
        <v>165</v>
      </c>
      <c r="E770" s="241" t="s">
        <v>19</v>
      </c>
      <c r="F770" s="242" t="s">
        <v>167</v>
      </c>
      <c r="G770" s="240"/>
      <c r="H770" s="243">
        <v>0.076999999999999999</v>
      </c>
      <c r="I770" s="244"/>
      <c r="J770" s="240"/>
      <c r="K770" s="240"/>
      <c r="L770" s="245"/>
      <c r="M770" s="246"/>
      <c r="N770" s="247"/>
      <c r="O770" s="247"/>
      <c r="P770" s="247"/>
      <c r="Q770" s="247"/>
      <c r="R770" s="247"/>
      <c r="S770" s="247"/>
      <c r="T770" s="248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49" t="s">
        <v>165</v>
      </c>
      <c r="AU770" s="249" t="s">
        <v>81</v>
      </c>
      <c r="AV770" s="14" t="s">
        <v>153</v>
      </c>
      <c r="AW770" s="14" t="s">
        <v>33</v>
      </c>
      <c r="AX770" s="14" t="s">
        <v>79</v>
      </c>
      <c r="AY770" s="249" t="s">
        <v>152</v>
      </c>
    </row>
    <row r="771" s="13" customFormat="1">
      <c r="A771" s="13"/>
      <c r="B771" s="227"/>
      <c r="C771" s="228"/>
      <c r="D771" s="229" t="s">
        <v>165</v>
      </c>
      <c r="E771" s="228"/>
      <c r="F771" s="231" t="s">
        <v>1155</v>
      </c>
      <c r="G771" s="228"/>
      <c r="H771" s="232">
        <v>0.085000000000000006</v>
      </c>
      <c r="I771" s="233"/>
      <c r="J771" s="228"/>
      <c r="K771" s="228"/>
      <c r="L771" s="234"/>
      <c r="M771" s="235"/>
      <c r="N771" s="236"/>
      <c r="O771" s="236"/>
      <c r="P771" s="236"/>
      <c r="Q771" s="236"/>
      <c r="R771" s="236"/>
      <c r="S771" s="236"/>
      <c r="T771" s="237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8" t="s">
        <v>165</v>
      </c>
      <c r="AU771" s="238" t="s">
        <v>81</v>
      </c>
      <c r="AV771" s="13" t="s">
        <v>81</v>
      </c>
      <c r="AW771" s="13" t="s">
        <v>4</v>
      </c>
      <c r="AX771" s="13" t="s">
        <v>79</v>
      </c>
      <c r="AY771" s="238" t="s">
        <v>152</v>
      </c>
    </row>
    <row r="772" s="2" customFormat="1">
      <c r="A772" s="40"/>
      <c r="B772" s="41"/>
      <c r="C772" s="214" t="s">
        <v>1156</v>
      </c>
      <c r="D772" s="214" t="s">
        <v>155</v>
      </c>
      <c r="E772" s="215" t="s">
        <v>1091</v>
      </c>
      <c r="F772" s="216" t="s">
        <v>1092</v>
      </c>
      <c r="G772" s="217" t="s">
        <v>176</v>
      </c>
      <c r="H772" s="218">
        <v>8.1820000000000004</v>
      </c>
      <c r="I772" s="219"/>
      <c r="J772" s="220">
        <f>ROUND(I772*H772,2)</f>
        <v>0</v>
      </c>
      <c r="K772" s="216" t="s">
        <v>163</v>
      </c>
      <c r="L772" s="46"/>
      <c r="M772" s="221" t="s">
        <v>19</v>
      </c>
      <c r="N772" s="222" t="s">
        <v>43</v>
      </c>
      <c r="O772" s="86"/>
      <c r="P772" s="223">
        <f>O772*H772</f>
        <v>0</v>
      </c>
      <c r="Q772" s="223">
        <v>0.00022000000000000001</v>
      </c>
      <c r="R772" s="223">
        <f>Q772*H772</f>
        <v>0.0018000400000000002</v>
      </c>
      <c r="S772" s="223">
        <v>0</v>
      </c>
      <c r="T772" s="224">
        <f>S772*H772</f>
        <v>0</v>
      </c>
      <c r="U772" s="40"/>
      <c r="V772" s="40"/>
      <c r="W772" s="40"/>
      <c r="X772" s="40"/>
      <c r="Y772" s="40"/>
      <c r="Z772" s="40"/>
      <c r="AA772" s="40"/>
      <c r="AB772" s="40"/>
      <c r="AC772" s="40"/>
      <c r="AD772" s="40"/>
      <c r="AE772" s="40"/>
      <c r="AR772" s="225" t="s">
        <v>269</v>
      </c>
      <c r="AT772" s="225" t="s">
        <v>155</v>
      </c>
      <c r="AU772" s="225" t="s">
        <v>81</v>
      </c>
      <c r="AY772" s="19" t="s">
        <v>152</v>
      </c>
      <c r="BE772" s="226">
        <f>IF(N772="základní",J772,0)</f>
        <v>0</v>
      </c>
      <c r="BF772" s="226">
        <f>IF(N772="snížená",J772,0)</f>
        <v>0</v>
      </c>
      <c r="BG772" s="226">
        <f>IF(N772="zákl. přenesená",J772,0)</f>
        <v>0</v>
      </c>
      <c r="BH772" s="226">
        <f>IF(N772="sníž. přenesená",J772,0)</f>
        <v>0</v>
      </c>
      <c r="BI772" s="226">
        <f>IF(N772="nulová",J772,0)</f>
        <v>0</v>
      </c>
      <c r="BJ772" s="19" t="s">
        <v>79</v>
      </c>
      <c r="BK772" s="226">
        <f>ROUND(I772*H772,2)</f>
        <v>0</v>
      </c>
      <c r="BL772" s="19" t="s">
        <v>269</v>
      </c>
      <c r="BM772" s="225" t="s">
        <v>1157</v>
      </c>
    </row>
    <row r="773" s="13" customFormat="1">
      <c r="A773" s="13"/>
      <c r="B773" s="227"/>
      <c r="C773" s="228"/>
      <c r="D773" s="229" t="s">
        <v>165</v>
      </c>
      <c r="E773" s="230" t="s">
        <v>19</v>
      </c>
      <c r="F773" s="231" t="s">
        <v>1158</v>
      </c>
      <c r="G773" s="228"/>
      <c r="H773" s="232">
        <v>8.1820000000000004</v>
      </c>
      <c r="I773" s="233"/>
      <c r="J773" s="228"/>
      <c r="K773" s="228"/>
      <c r="L773" s="234"/>
      <c r="M773" s="235"/>
      <c r="N773" s="236"/>
      <c r="O773" s="236"/>
      <c r="P773" s="236"/>
      <c r="Q773" s="236"/>
      <c r="R773" s="236"/>
      <c r="S773" s="236"/>
      <c r="T773" s="237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8" t="s">
        <v>165</v>
      </c>
      <c r="AU773" s="238" t="s">
        <v>81</v>
      </c>
      <c r="AV773" s="13" t="s">
        <v>81</v>
      </c>
      <c r="AW773" s="13" t="s">
        <v>33</v>
      </c>
      <c r="AX773" s="13" t="s">
        <v>72</v>
      </c>
      <c r="AY773" s="238" t="s">
        <v>152</v>
      </c>
    </row>
    <row r="774" s="14" customFormat="1">
      <c r="A774" s="14"/>
      <c r="B774" s="239"/>
      <c r="C774" s="240"/>
      <c r="D774" s="229" t="s">
        <v>165</v>
      </c>
      <c r="E774" s="241" t="s">
        <v>19</v>
      </c>
      <c r="F774" s="242" t="s">
        <v>167</v>
      </c>
      <c r="G774" s="240"/>
      <c r="H774" s="243">
        <v>8.1820000000000004</v>
      </c>
      <c r="I774" s="244"/>
      <c r="J774" s="240"/>
      <c r="K774" s="240"/>
      <c r="L774" s="245"/>
      <c r="M774" s="246"/>
      <c r="N774" s="247"/>
      <c r="O774" s="247"/>
      <c r="P774" s="247"/>
      <c r="Q774" s="247"/>
      <c r="R774" s="247"/>
      <c r="S774" s="247"/>
      <c r="T774" s="248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49" t="s">
        <v>165</v>
      </c>
      <c r="AU774" s="249" t="s">
        <v>81</v>
      </c>
      <c r="AV774" s="14" t="s">
        <v>153</v>
      </c>
      <c r="AW774" s="14" t="s">
        <v>33</v>
      </c>
      <c r="AX774" s="14" t="s">
        <v>79</v>
      </c>
      <c r="AY774" s="249" t="s">
        <v>152</v>
      </c>
    </row>
    <row r="775" s="2" customFormat="1">
      <c r="A775" s="40"/>
      <c r="B775" s="41"/>
      <c r="C775" s="214" t="s">
        <v>1159</v>
      </c>
      <c r="D775" s="214" t="s">
        <v>155</v>
      </c>
      <c r="E775" s="215" t="s">
        <v>1160</v>
      </c>
      <c r="F775" s="216" t="s">
        <v>1161</v>
      </c>
      <c r="G775" s="217" t="s">
        <v>513</v>
      </c>
      <c r="H775" s="218">
        <v>2.3359999999999999</v>
      </c>
      <c r="I775" s="219"/>
      <c r="J775" s="220">
        <f>ROUND(I775*H775,2)</f>
        <v>0</v>
      </c>
      <c r="K775" s="216" t="s">
        <v>163</v>
      </c>
      <c r="L775" s="46"/>
      <c r="M775" s="221" t="s">
        <v>19</v>
      </c>
      <c r="N775" s="222" t="s">
        <v>43</v>
      </c>
      <c r="O775" s="86"/>
      <c r="P775" s="223">
        <f>O775*H775</f>
        <v>0</v>
      </c>
      <c r="Q775" s="223">
        <v>0</v>
      </c>
      <c r="R775" s="223">
        <f>Q775*H775</f>
        <v>0</v>
      </c>
      <c r="S775" s="223">
        <v>0</v>
      </c>
      <c r="T775" s="224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25" t="s">
        <v>269</v>
      </c>
      <c r="AT775" s="225" t="s">
        <v>155</v>
      </c>
      <c r="AU775" s="225" t="s">
        <v>81</v>
      </c>
      <c r="AY775" s="19" t="s">
        <v>152</v>
      </c>
      <c r="BE775" s="226">
        <f>IF(N775="základní",J775,0)</f>
        <v>0</v>
      </c>
      <c r="BF775" s="226">
        <f>IF(N775="snížená",J775,0)</f>
        <v>0</v>
      </c>
      <c r="BG775" s="226">
        <f>IF(N775="zákl. přenesená",J775,0)</f>
        <v>0</v>
      </c>
      <c r="BH775" s="226">
        <f>IF(N775="sníž. přenesená",J775,0)</f>
        <v>0</v>
      </c>
      <c r="BI775" s="226">
        <f>IF(N775="nulová",J775,0)</f>
        <v>0</v>
      </c>
      <c r="BJ775" s="19" t="s">
        <v>79</v>
      </c>
      <c r="BK775" s="226">
        <f>ROUND(I775*H775,2)</f>
        <v>0</v>
      </c>
      <c r="BL775" s="19" t="s">
        <v>269</v>
      </c>
      <c r="BM775" s="225" t="s">
        <v>1162</v>
      </c>
    </row>
    <row r="776" s="12" customFormat="1" ht="22.8" customHeight="1">
      <c r="A776" s="12"/>
      <c r="B776" s="198"/>
      <c r="C776" s="199"/>
      <c r="D776" s="200" t="s">
        <v>71</v>
      </c>
      <c r="E776" s="212" t="s">
        <v>1163</v>
      </c>
      <c r="F776" s="212" t="s">
        <v>1164</v>
      </c>
      <c r="G776" s="199"/>
      <c r="H776" s="199"/>
      <c r="I776" s="202"/>
      <c r="J776" s="213">
        <f>BK776</f>
        <v>0</v>
      </c>
      <c r="K776" s="199"/>
      <c r="L776" s="204"/>
      <c r="M776" s="205"/>
      <c r="N776" s="206"/>
      <c r="O776" s="206"/>
      <c r="P776" s="207">
        <f>SUM(P777:P809)</f>
        <v>0</v>
      </c>
      <c r="Q776" s="206"/>
      <c r="R776" s="207">
        <f>SUM(R777:R809)</f>
        <v>0.20880567999999999</v>
      </c>
      <c r="S776" s="206"/>
      <c r="T776" s="208">
        <f>SUM(T777:T809)</f>
        <v>0.0087840000000000001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09" t="s">
        <v>81</v>
      </c>
      <c r="AT776" s="210" t="s">
        <v>71</v>
      </c>
      <c r="AU776" s="210" t="s">
        <v>79</v>
      </c>
      <c r="AY776" s="209" t="s">
        <v>152</v>
      </c>
      <c r="BK776" s="211">
        <f>SUM(BK777:BK809)</f>
        <v>0</v>
      </c>
    </row>
    <row r="777" s="2" customFormat="1" ht="21.75" customHeight="1">
      <c r="A777" s="40"/>
      <c r="B777" s="41"/>
      <c r="C777" s="214" t="s">
        <v>1165</v>
      </c>
      <c r="D777" s="214" t="s">
        <v>155</v>
      </c>
      <c r="E777" s="215" t="s">
        <v>1166</v>
      </c>
      <c r="F777" s="216" t="s">
        <v>1167</v>
      </c>
      <c r="G777" s="217" t="s">
        <v>235</v>
      </c>
      <c r="H777" s="218">
        <v>24.399999999999999</v>
      </c>
      <c r="I777" s="219"/>
      <c r="J777" s="220">
        <f>ROUND(I777*H777,2)</f>
        <v>0</v>
      </c>
      <c r="K777" s="216" t="s">
        <v>19</v>
      </c>
      <c r="L777" s="46"/>
      <c r="M777" s="221" t="s">
        <v>19</v>
      </c>
      <c r="N777" s="222" t="s">
        <v>43</v>
      </c>
      <c r="O777" s="86"/>
      <c r="P777" s="223">
        <f>O777*H777</f>
        <v>0</v>
      </c>
      <c r="Q777" s="223">
        <v>0</v>
      </c>
      <c r="R777" s="223">
        <f>Q777*H777</f>
        <v>0</v>
      </c>
      <c r="S777" s="223">
        <v>0</v>
      </c>
      <c r="T777" s="224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5" t="s">
        <v>269</v>
      </c>
      <c r="AT777" s="225" t="s">
        <v>155</v>
      </c>
      <c r="AU777" s="225" t="s">
        <v>81</v>
      </c>
      <c r="AY777" s="19" t="s">
        <v>152</v>
      </c>
      <c r="BE777" s="226">
        <f>IF(N777="základní",J777,0)</f>
        <v>0</v>
      </c>
      <c r="BF777" s="226">
        <f>IF(N777="snížená",J777,0)</f>
        <v>0</v>
      </c>
      <c r="BG777" s="226">
        <f>IF(N777="zákl. přenesená",J777,0)</f>
        <v>0</v>
      </c>
      <c r="BH777" s="226">
        <f>IF(N777="sníž. přenesená",J777,0)</f>
        <v>0</v>
      </c>
      <c r="BI777" s="226">
        <f>IF(N777="nulová",J777,0)</f>
        <v>0</v>
      </c>
      <c r="BJ777" s="19" t="s">
        <v>79</v>
      </c>
      <c r="BK777" s="226">
        <f>ROUND(I777*H777,2)</f>
        <v>0</v>
      </c>
      <c r="BL777" s="19" t="s">
        <v>269</v>
      </c>
      <c r="BM777" s="225" t="s">
        <v>1168</v>
      </c>
    </row>
    <row r="778" s="13" customFormat="1">
      <c r="A778" s="13"/>
      <c r="B778" s="227"/>
      <c r="C778" s="228"/>
      <c r="D778" s="229" t="s">
        <v>165</v>
      </c>
      <c r="E778" s="230" t="s">
        <v>19</v>
      </c>
      <c r="F778" s="231" t="s">
        <v>1169</v>
      </c>
      <c r="G778" s="228"/>
      <c r="H778" s="232">
        <v>24.399999999999999</v>
      </c>
      <c r="I778" s="233"/>
      <c r="J778" s="228"/>
      <c r="K778" s="228"/>
      <c r="L778" s="234"/>
      <c r="M778" s="235"/>
      <c r="N778" s="236"/>
      <c r="O778" s="236"/>
      <c r="P778" s="236"/>
      <c r="Q778" s="236"/>
      <c r="R778" s="236"/>
      <c r="S778" s="236"/>
      <c r="T778" s="237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8" t="s">
        <v>165</v>
      </c>
      <c r="AU778" s="238" t="s">
        <v>81</v>
      </c>
      <c r="AV778" s="13" t="s">
        <v>81</v>
      </c>
      <c r="AW778" s="13" t="s">
        <v>33</v>
      </c>
      <c r="AX778" s="13" t="s">
        <v>72</v>
      </c>
      <c r="AY778" s="238" t="s">
        <v>152</v>
      </c>
    </row>
    <row r="779" s="14" customFormat="1">
      <c r="A779" s="14"/>
      <c r="B779" s="239"/>
      <c r="C779" s="240"/>
      <c r="D779" s="229" t="s">
        <v>165</v>
      </c>
      <c r="E779" s="241" t="s">
        <v>19</v>
      </c>
      <c r="F779" s="242" t="s">
        <v>167</v>
      </c>
      <c r="G779" s="240"/>
      <c r="H779" s="243">
        <v>24.399999999999999</v>
      </c>
      <c r="I779" s="244"/>
      <c r="J779" s="240"/>
      <c r="K779" s="240"/>
      <c r="L779" s="245"/>
      <c r="M779" s="246"/>
      <c r="N779" s="247"/>
      <c r="O779" s="247"/>
      <c r="P779" s="247"/>
      <c r="Q779" s="247"/>
      <c r="R779" s="247"/>
      <c r="S779" s="247"/>
      <c r="T779" s="248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9" t="s">
        <v>165</v>
      </c>
      <c r="AU779" s="249" t="s">
        <v>81</v>
      </c>
      <c r="AV779" s="14" t="s">
        <v>153</v>
      </c>
      <c r="AW779" s="14" t="s">
        <v>33</v>
      </c>
      <c r="AX779" s="14" t="s">
        <v>79</v>
      </c>
      <c r="AY779" s="249" t="s">
        <v>152</v>
      </c>
    </row>
    <row r="780" s="2" customFormat="1">
      <c r="A780" s="40"/>
      <c r="B780" s="41"/>
      <c r="C780" s="214" t="s">
        <v>1170</v>
      </c>
      <c r="D780" s="214" t="s">
        <v>155</v>
      </c>
      <c r="E780" s="215" t="s">
        <v>1171</v>
      </c>
      <c r="F780" s="216" t="s">
        <v>1172</v>
      </c>
      <c r="G780" s="217" t="s">
        <v>176</v>
      </c>
      <c r="H780" s="218">
        <v>4.8799999999999999</v>
      </c>
      <c r="I780" s="219"/>
      <c r="J780" s="220">
        <f>ROUND(I780*H780,2)</f>
        <v>0</v>
      </c>
      <c r="K780" s="216" t="s">
        <v>163</v>
      </c>
      <c r="L780" s="46"/>
      <c r="M780" s="221" t="s">
        <v>19</v>
      </c>
      <c r="N780" s="222" t="s">
        <v>43</v>
      </c>
      <c r="O780" s="86"/>
      <c r="P780" s="223">
        <f>O780*H780</f>
        <v>0</v>
      </c>
      <c r="Q780" s="223">
        <v>0</v>
      </c>
      <c r="R780" s="223">
        <f>Q780*H780</f>
        <v>0</v>
      </c>
      <c r="S780" s="223">
        <v>0.0018</v>
      </c>
      <c r="T780" s="224">
        <f>S780*H780</f>
        <v>0.0087840000000000001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5" t="s">
        <v>269</v>
      </c>
      <c r="AT780" s="225" t="s">
        <v>155</v>
      </c>
      <c r="AU780" s="225" t="s">
        <v>81</v>
      </c>
      <c r="AY780" s="19" t="s">
        <v>152</v>
      </c>
      <c r="BE780" s="226">
        <f>IF(N780="základní",J780,0)</f>
        <v>0</v>
      </c>
      <c r="BF780" s="226">
        <f>IF(N780="snížená",J780,0)</f>
        <v>0</v>
      </c>
      <c r="BG780" s="226">
        <f>IF(N780="zákl. přenesená",J780,0)</f>
        <v>0</v>
      </c>
      <c r="BH780" s="226">
        <f>IF(N780="sníž. přenesená",J780,0)</f>
        <v>0</v>
      </c>
      <c r="BI780" s="226">
        <f>IF(N780="nulová",J780,0)</f>
        <v>0</v>
      </c>
      <c r="BJ780" s="19" t="s">
        <v>79</v>
      </c>
      <c r="BK780" s="226">
        <f>ROUND(I780*H780,2)</f>
        <v>0</v>
      </c>
      <c r="BL780" s="19" t="s">
        <v>269</v>
      </c>
      <c r="BM780" s="225" t="s">
        <v>1173</v>
      </c>
    </row>
    <row r="781" s="15" customFormat="1">
      <c r="A781" s="15"/>
      <c r="B781" s="250"/>
      <c r="C781" s="251"/>
      <c r="D781" s="229" t="s">
        <v>165</v>
      </c>
      <c r="E781" s="252" t="s">
        <v>19</v>
      </c>
      <c r="F781" s="253" t="s">
        <v>1174</v>
      </c>
      <c r="G781" s="251"/>
      <c r="H781" s="252" t="s">
        <v>19</v>
      </c>
      <c r="I781" s="254"/>
      <c r="J781" s="251"/>
      <c r="K781" s="251"/>
      <c r="L781" s="255"/>
      <c r="M781" s="256"/>
      <c r="N781" s="257"/>
      <c r="O781" s="257"/>
      <c r="P781" s="257"/>
      <c r="Q781" s="257"/>
      <c r="R781" s="257"/>
      <c r="S781" s="257"/>
      <c r="T781" s="258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59" t="s">
        <v>165</v>
      </c>
      <c r="AU781" s="259" t="s">
        <v>81</v>
      </c>
      <c r="AV781" s="15" t="s">
        <v>79</v>
      </c>
      <c r="AW781" s="15" t="s">
        <v>33</v>
      </c>
      <c r="AX781" s="15" t="s">
        <v>72</v>
      </c>
      <c r="AY781" s="259" t="s">
        <v>152</v>
      </c>
    </row>
    <row r="782" s="13" customFormat="1">
      <c r="A782" s="13"/>
      <c r="B782" s="227"/>
      <c r="C782" s="228"/>
      <c r="D782" s="229" t="s">
        <v>165</v>
      </c>
      <c r="E782" s="230" t="s">
        <v>19</v>
      </c>
      <c r="F782" s="231" t="s">
        <v>1175</v>
      </c>
      <c r="G782" s="228"/>
      <c r="H782" s="232">
        <v>4.8799999999999999</v>
      </c>
      <c r="I782" s="233"/>
      <c r="J782" s="228"/>
      <c r="K782" s="228"/>
      <c r="L782" s="234"/>
      <c r="M782" s="235"/>
      <c r="N782" s="236"/>
      <c r="O782" s="236"/>
      <c r="P782" s="236"/>
      <c r="Q782" s="236"/>
      <c r="R782" s="236"/>
      <c r="S782" s="236"/>
      <c r="T782" s="23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8" t="s">
        <v>165</v>
      </c>
      <c r="AU782" s="238" t="s">
        <v>81</v>
      </c>
      <c r="AV782" s="13" t="s">
        <v>81</v>
      </c>
      <c r="AW782" s="13" t="s">
        <v>33</v>
      </c>
      <c r="AX782" s="13" t="s">
        <v>72</v>
      </c>
      <c r="AY782" s="238" t="s">
        <v>152</v>
      </c>
    </row>
    <row r="783" s="14" customFormat="1">
      <c r="A783" s="14"/>
      <c r="B783" s="239"/>
      <c r="C783" s="240"/>
      <c r="D783" s="229" t="s">
        <v>165</v>
      </c>
      <c r="E783" s="241" t="s">
        <v>19</v>
      </c>
      <c r="F783" s="242" t="s">
        <v>167</v>
      </c>
      <c r="G783" s="240"/>
      <c r="H783" s="243">
        <v>4.8799999999999999</v>
      </c>
      <c r="I783" s="244"/>
      <c r="J783" s="240"/>
      <c r="K783" s="240"/>
      <c r="L783" s="245"/>
      <c r="M783" s="246"/>
      <c r="N783" s="247"/>
      <c r="O783" s="247"/>
      <c r="P783" s="247"/>
      <c r="Q783" s="247"/>
      <c r="R783" s="247"/>
      <c r="S783" s="247"/>
      <c r="T783" s="248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9" t="s">
        <v>165</v>
      </c>
      <c r="AU783" s="249" t="s">
        <v>81</v>
      </c>
      <c r="AV783" s="14" t="s">
        <v>153</v>
      </c>
      <c r="AW783" s="14" t="s">
        <v>33</v>
      </c>
      <c r="AX783" s="14" t="s">
        <v>79</v>
      </c>
      <c r="AY783" s="249" t="s">
        <v>152</v>
      </c>
    </row>
    <row r="784" s="2" customFormat="1">
      <c r="A784" s="40"/>
      <c r="B784" s="41"/>
      <c r="C784" s="214" t="s">
        <v>1176</v>
      </c>
      <c r="D784" s="214" t="s">
        <v>155</v>
      </c>
      <c r="E784" s="215" t="s">
        <v>1177</v>
      </c>
      <c r="F784" s="216" t="s">
        <v>1178</v>
      </c>
      <c r="G784" s="217" t="s">
        <v>176</v>
      </c>
      <c r="H784" s="218">
        <v>4.8799999999999999</v>
      </c>
      <c r="I784" s="219"/>
      <c r="J784" s="220">
        <f>ROUND(I784*H784,2)</f>
        <v>0</v>
      </c>
      <c r="K784" s="216" t="s">
        <v>163</v>
      </c>
      <c r="L784" s="46"/>
      <c r="M784" s="221" t="s">
        <v>19</v>
      </c>
      <c r="N784" s="222" t="s">
        <v>43</v>
      </c>
      <c r="O784" s="86"/>
      <c r="P784" s="223">
        <f>O784*H784</f>
        <v>0</v>
      </c>
      <c r="Q784" s="223">
        <v>9.0000000000000006E-05</v>
      </c>
      <c r="R784" s="223">
        <f>Q784*H784</f>
        <v>0.0004392</v>
      </c>
      <c r="S784" s="223">
        <v>0</v>
      </c>
      <c r="T784" s="224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25" t="s">
        <v>269</v>
      </c>
      <c r="AT784" s="225" t="s">
        <v>155</v>
      </c>
      <c r="AU784" s="225" t="s">
        <v>81</v>
      </c>
      <c r="AY784" s="19" t="s">
        <v>152</v>
      </c>
      <c r="BE784" s="226">
        <f>IF(N784="základní",J784,0)</f>
        <v>0</v>
      </c>
      <c r="BF784" s="226">
        <f>IF(N784="snížená",J784,0)</f>
        <v>0</v>
      </c>
      <c r="BG784" s="226">
        <f>IF(N784="zákl. přenesená",J784,0)</f>
        <v>0</v>
      </c>
      <c r="BH784" s="226">
        <f>IF(N784="sníž. přenesená",J784,0)</f>
        <v>0</v>
      </c>
      <c r="BI784" s="226">
        <f>IF(N784="nulová",J784,0)</f>
        <v>0</v>
      </c>
      <c r="BJ784" s="19" t="s">
        <v>79</v>
      </c>
      <c r="BK784" s="226">
        <f>ROUND(I784*H784,2)</f>
        <v>0</v>
      </c>
      <c r="BL784" s="19" t="s">
        <v>269</v>
      </c>
      <c r="BM784" s="225" t="s">
        <v>1179</v>
      </c>
    </row>
    <row r="785" s="15" customFormat="1">
      <c r="A785" s="15"/>
      <c r="B785" s="250"/>
      <c r="C785" s="251"/>
      <c r="D785" s="229" t="s">
        <v>165</v>
      </c>
      <c r="E785" s="252" t="s">
        <v>19</v>
      </c>
      <c r="F785" s="253" t="s">
        <v>1180</v>
      </c>
      <c r="G785" s="251"/>
      <c r="H785" s="252" t="s">
        <v>19</v>
      </c>
      <c r="I785" s="254"/>
      <c r="J785" s="251"/>
      <c r="K785" s="251"/>
      <c r="L785" s="255"/>
      <c r="M785" s="256"/>
      <c r="N785" s="257"/>
      <c r="O785" s="257"/>
      <c r="P785" s="257"/>
      <c r="Q785" s="257"/>
      <c r="R785" s="257"/>
      <c r="S785" s="257"/>
      <c r="T785" s="258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59" t="s">
        <v>165</v>
      </c>
      <c r="AU785" s="259" t="s">
        <v>81</v>
      </c>
      <c r="AV785" s="15" t="s">
        <v>79</v>
      </c>
      <c r="AW785" s="15" t="s">
        <v>33</v>
      </c>
      <c r="AX785" s="15" t="s">
        <v>72</v>
      </c>
      <c r="AY785" s="259" t="s">
        <v>152</v>
      </c>
    </row>
    <row r="786" s="15" customFormat="1">
      <c r="A786" s="15"/>
      <c r="B786" s="250"/>
      <c r="C786" s="251"/>
      <c r="D786" s="229" t="s">
        <v>165</v>
      </c>
      <c r="E786" s="252" t="s">
        <v>19</v>
      </c>
      <c r="F786" s="253" t="s">
        <v>1181</v>
      </c>
      <c r="G786" s="251"/>
      <c r="H786" s="252" t="s">
        <v>19</v>
      </c>
      <c r="I786" s="254"/>
      <c r="J786" s="251"/>
      <c r="K786" s="251"/>
      <c r="L786" s="255"/>
      <c r="M786" s="256"/>
      <c r="N786" s="257"/>
      <c r="O786" s="257"/>
      <c r="P786" s="257"/>
      <c r="Q786" s="257"/>
      <c r="R786" s="257"/>
      <c r="S786" s="257"/>
      <c r="T786" s="258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T786" s="259" t="s">
        <v>165</v>
      </c>
      <c r="AU786" s="259" t="s">
        <v>81</v>
      </c>
      <c r="AV786" s="15" t="s">
        <v>79</v>
      </c>
      <c r="AW786" s="15" t="s">
        <v>33</v>
      </c>
      <c r="AX786" s="15" t="s">
        <v>72</v>
      </c>
      <c r="AY786" s="259" t="s">
        <v>152</v>
      </c>
    </row>
    <row r="787" s="13" customFormat="1">
      <c r="A787" s="13"/>
      <c r="B787" s="227"/>
      <c r="C787" s="228"/>
      <c r="D787" s="229" t="s">
        <v>165</v>
      </c>
      <c r="E787" s="230" t="s">
        <v>19</v>
      </c>
      <c r="F787" s="231" t="s">
        <v>1175</v>
      </c>
      <c r="G787" s="228"/>
      <c r="H787" s="232">
        <v>4.8799999999999999</v>
      </c>
      <c r="I787" s="233"/>
      <c r="J787" s="228"/>
      <c r="K787" s="228"/>
      <c r="L787" s="234"/>
      <c r="M787" s="235"/>
      <c r="N787" s="236"/>
      <c r="O787" s="236"/>
      <c r="P787" s="236"/>
      <c r="Q787" s="236"/>
      <c r="R787" s="236"/>
      <c r="S787" s="236"/>
      <c r="T787" s="237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8" t="s">
        <v>165</v>
      </c>
      <c r="AU787" s="238" t="s">
        <v>81</v>
      </c>
      <c r="AV787" s="13" t="s">
        <v>81</v>
      </c>
      <c r="AW787" s="13" t="s">
        <v>33</v>
      </c>
      <c r="AX787" s="13" t="s">
        <v>72</v>
      </c>
      <c r="AY787" s="238" t="s">
        <v>152</v>
      </c>
    </row>
    <row r="788" s="14" customFormat="1">
      <c r="A788" s="14"/>
      <c r="B788" s="239"/>
      <c r="C788" s="240"/>
      <c r="D788" s="229" t="s">
        <v>165</v>
      </c>
      <c r="E788" s="241" t="s">
        <v>19</v>
      </c>
      <c r="F788" s="242" t="s">
        <v>167</v>
      </c>
      <c r="G788" s="240"/>
      <c r="H788" s="243">
        <v>4.8799999999999999</v>
      </c>
      <c r="I788" s="244"/>
      <c r="J788" s="240"/>
      <c r="K788" s="240"/>
      <c r="L788" s="245"/>
      <c r="M788" s="246"/>
      <c r="N788" s="247"/>
      <c r="O788" s="247"/>
      <c r="P788" s="247"/>
      <c r="Q788" s="247"/>
      <c r="R788" s="247"/>
      <c r="S788" s="247"/>
      <c r="T788" s="248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49" t="s">
        <v>165</v>
      </c>
      <c r="AU788" s="249" t="s">
        <v>81</v>
      </c>
      <c r="AV788" s="14" t="s">
        <v>153</v>
      </c>
      <c r="AW788" s="14" t="s">
        <v>33</v>
      </c>
      <c r="AX788" s="14" t="s">
        <v>79</v>
      </c>
      <c r="AY788" s="249" t="s">
        <v>152</v>
      </c>
    </row>
    <row r="789" s="2" customFormat="1" ht="16.5" customHeight="1">
      <c r="A789" s="40"/>
      <c r="B789" s="41"/>
      <c r="C789" s="271" t="s">
        <v>1182</v>
      </c>
      <c r="D789" s="271" t="s">
        <v>261</v>
      </c>
      <c r="E789" s="272" t="s">
        <v>1183</v>
      </c>
      <c r="F789" s="273" t="s">
        <v>1184</v>
      </c>
      <c r="G789" s="274" t="s">
        <v>170</v>
      </c>
      <c r="H789" s="275">
        <v>1.0249999999999999</v>
      </c>
      <c r="I789" s="276"/>
      <c r="J789" s="277">
        <f>ROUND(I789*H789,2)</f>
        <v>0</v>
      </c>
      <c r="K789" s="273" t="s">
        <v>163</v>
      </c>
      <c r="L789" s="278"/>
      <c r="M789" s="279" t="s">
        <v>19</v>
      </c>
      <c r="N789" s="280" t="s">
        <v>43</v>
      </c>
      <c r="O789" s="86"/>
      <c r="P789" s="223">
        <f>O789*H789</f>
        <v>0</v>
      </c>
      <c r="Q789" s="223">
        <v>0.032000000000000001</v>
      </c>
      <c r="R789" s="223">
        <f>Q789*H789</f>
        <v>0.032799999999999996</v>
      </c>
      <c r="S789" s="223">
        <v>0</v>
      </c>
      <c r="T789" s="224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25" t="s">
        <v>362</v>
      </c>
      <c r="AT789" s="225" t="s">
        <v>261</v>
      </c>
      <c r="AU789" s="225" t="s">
        <v>81</v>
      </c>
      <c r="AY789" s="19" t="s">
        <v>152</v>
      </c>
      <c r="BE789" s="226">
        <f>IF(N789="základní",J789,0)</f>
        <v>0</v>
      </c>
      <c r="BF789" s="226">
        <f>IF(N789="snížená",J789,0)</f>
        <v>0</v>
      </c>
      <c r="BG789" s="226">
        <f>IF(N789="zákl. přenesená",J789,0)</f>
        <v>0</v>
      </c>
      <c r="BH789" s="226">
        <f>IF(N789="sníž. přenesená",J789,0)</f>
        <v>0</v>
      </c>
      <c r="BI789" s="226">
        <f>IF(N789="nulová",J789,0)</f>
        <v>0</v>
      </c>
      <c r="BJ789" s="19" t="s">
        <v>79</v>
      </c>
      <c r="BK789" s="226">
        <f>ROUND(I789*H789,2)</f>
        <v>0</v>
      </c>
      <c r="BL789" s="19" t="s">
        <v>269</v>
      </c>
      <c r="BM789" s="225" t="s">
        <v>1185</v>
      </c>
    </row>
    <row r="790" s="13" customFormat="1">
      <c r="A790" s="13"/>
      <c r="B790" s="227"/>
      <c r="C790" s="228"/>
      <c r="D790" s="229" t="s">
        <v>165</v>
      </c>
      <c r="E790" s="230" t="s">
        <v>19</v>
      </c>
      <c r="F790" s="231" t="s">
        <v>1186</v>
      </c>
      <c r="G790" s="228"/>
      <c r="H790" s="232">
        <v>1.0249999999999999</v>
      </c>
      <c r="I790" s="233"/>
      <c r="J790" s="228"/>
      <c r="K790" s="228"/>
      <c r="L790" s="234"/>
      <c r="M790" s="235"/>
      <c r="N790" s="236"/>
      <c r="O790" s="236"/>
      <c r="P790" s="236"/>
      <c r="Q790" s="236"/>
      <c r="R790" s="236"/>
      <c r="S790" s="236"/>
      <c r="T790" s="23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8" t="s">
        <v>165</v>
      </c>
      <c r="AU790" s="238" t="s">
        <v>81</v>
      </c>
      <c r="AV790" s="13" t="s">
        <v>81</v>
      </c>
      <c r="AW790" s="13" t="s">
        <v>33</v>
      </c>
      <c r="AX790" s="13" t="s">
        <v>72</v>
      </c>
      <c r="AY790" s="238" t="s">
        <v>152</v>
      </c>
    </row>
    <row r="791" s="14" customFormat="1">
      <c r="A791" s="14"/>
      <c r="B791" s="239"/>
      <c r="C791" s="240"/>
      <c r="D791" s="229" t="s">
        <v>165</v>
      </c>
      <c r="E791" s="241" t="s">
        <v>19</v>
      </c>
      <c r="F791" s="242" t="s">
        <v>167</v>
      </c>
      <c r="G791" s="240"/>
      <c r="H791" s="243">
        <v>1.0249999999999999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49" t="s">
        <v>165</v>
      </c>
      <c r="AU791" s="249" t="s">
        <v>81</v>
      </c>
      <c r="AV791" s="14" t="s">
        <v>153</v>
      </c>
      <c r="AW791" s="14" t="s">
        <v>33</v>
      </c>
      <c r="AX791" s="14" t="s">
        <v>79</v>
      </c>
      <c r="AY791" s="249" t="s">
        <v>152</v>
      </c>
    </row>
    <row r="792" s="2" customFormat="1">
      <c r="A792" s="40"/>
      <c r="B792" s="41"/>
      <c r="C792" s="214" t="s">
        <v>1187</v>
      </c>
      <c r="D792" s="214" t="s">
        <v>155</v>
      </c>
      <c r="E792" s="215" t="s">
        <v>1188</v>
      </c>
      <c r="F792" s="216" t="s">
        <v>1189</v>
      </c>
      <c r="G792" s="217" t="s">
        <v>176</v>
      </c>
      <c r="H792" s="218">
        <v>9.7599999999999998</v>
      </c>
      <c r="I792" s="219"/>
      <c r="J792" s="220">
        <f>ROUND(I792*H792,2)</f>
        <v>0</v>
      </c>
      <c r="K792" s="216" t="s">
        <v>163</v>
      </c>
      <c r="L792" s="46"/>
      <c r="M792" s="221" t="s">
        <v>19</v>
      </c>
      <c r="N792" s="222" t="s">
        <v>43</v>
      </c>
      <c r="O792" s="86"/>
      <c r="P792" s="223">
        <f>O792*H792</f>
        <v>0</v>
      </c>
      <c r="Q792" s="223">
        <v>6.9999999999999994E-05</v>
      </c>
      <c r="R792" s="223">
        <f>Q792*H792</f>
        <v>0.00068319999999999991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269</v>
      </c>
      <c r="AT792" s="225" t="s">
        <v>155</v>
      </c>
      <c r="AU792" s="225" t="s">
        <v>81</v>
      </c>
      <c r="AY792" s="19" t="s">
        <v>152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79</v>
      </c>
      <c r="BK792" s="226">
        <f>ROUND(I792*H792,2)</f>
        <v>0</v>
      </c>
      <c r="BL792" s="19" t="s">
        <v>269</v>
      </c>
      <c r="BM792" s="225" t="s">
        <v>1190</v>
      </c>
    </row>
    <row r="793" s="15" customFormat="1">
      <c r="A793" s="15"/>
      <c r="B793" s="250"/>
      <c r="C793" s="251"/>
      <c r="D793" s="229" t="s">
        <v>165</v>
      </c>
      <c r="E793" s="252" t="s">
        <v>19</v>
      </c>
      <c r="F793" s="253" t="s">
        <v>1180</v>
      </c>
      <c r="G793" s="251"/>
      <c r="H793" s="252" t="s">
        <v>19</v>
      </c>
      <c r="I793" s="254"/>
      <c r="J793" s="251"/>
      <c r="K793" s="251"/>
      <c r="L793" s="255"/>
      <c r="M793" s="256"/>
      <c r="N793" s="257"/>
      <c r="O793" s="257"/>
      <c r="P793" s="257"/>
      <c r="Q793" s="257"/>
      <c r="R793" s="257"/>
      <c r="S793" s="257"/>
      <c r="T793" s="258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9" t="s">
        <v>165</v>
      </c>
      <c r="AU793" s="259" t="s">
        <v>81</v>
      </c>
      <c r="AV793" s="15" t="s">
        <v>79</v>
      </c>
      <c r="AW793" s="15" t="s">
        <v>33</v>
      </c>
      <c r="AX793" s="15" t="s">
        <v>72</v>
      </c>
      <c r="AY793" s="259" t="s">
        <v>152</v>
      </c>
    </row>
    <row r="794" s="15" customFormat="1">
      <c r="A794" s="15"/>
      <c r="B794" s="250"/>
      <c r="C794" s="251"/>
      <c r="D794" s="229" t="s">
        <v>165</v>
      </c>
      <c r="E794" s="252" t="s">
        <v>19</v>
      </c>
      <c r="F794" s="253" t="s">
        <v>1191</v>
      </c>
      <c r="G794" s="251"/>
      <c r="H794" s="252" t="s">
        <v>19</v>
      </c>
      <c r="I794" s="254"/>
      <c r="J794" s="251"/>
      <c r="K794" s="251"/>
      <c r="L794" s="255"/>
      <c r="M794" s="256"/>
      <c r="N794" s="257"/>
      <c r="O794" s="257"/>
      <c r="P794" s="257"/>
      <c r="Q794" s="257"/>
      <c r="R794" s="257"/>
      <c r="S794" s="257"/>
      <c r="T794" s="258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T794" s="259" t="s">
        <v>165</v>
      </c>
      <c r="AU794" s="259" t="s">
        <v>81</v>
      </c>
      <c r="AV794" s="15" t="s">
        <v>79</v>
      </c>
      <c r="AW794" s="15" t="s">
        <v>33</v>
      </c>
      <c r="AX794" s="15" t="s">
        <v>72</v>
      </c>
      <c r="AY794" s="259" t="s">
        <v>152</v>
      </c>
    </row>
    <row r="795" s="13" customFormat="1">
      <c r="A795" s="13"/>
      <c r="B795" s="227"/>
      <c r="C795" s="228"/>
      <c r="D795" s="229" t="s">
        <v>165</v>
      </c>
      <c r="E795" s="230" t="s">
        <v>19</v>
      </c>
      <c r="F795" s="231" t="s">
        <v>1192</v>
      </c>
      <c r="G795" s="228"/>
      <c r="H795" s="232">
        <v>9.7599999999999998</v>
      </c>
      <c r="I795" s="233"/>
      <c r="J795" s="228"/>
      <c r="K795" s="228"/>
      <c r="L795" s="234"/>
      <c r="M795" s="235"/>
      <c r="N795" s="236"/>
      <c r="O795" s="236"/>
      <c r="P795" s="236"/>
      <c r="Q795" s="236"/>
      <c r="R795" s="236"/>
      <c r="S795" s="236"/>
      <c r="T795" s="23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8" t="s">
        <v>165</v>
      </c>
      <c r="AU795" s="238" t="s">
        <v>81</v>
      </c>
      <c r="AV795" s="13" t="s">
        <v>81</v>
      </c>
      <c r="AW795" s="13" t="s">
        <v>33</v>
      </c>
      <c r="AX795" s="13" t="s">
        <v>72</v>
      </c>
      <c r="AY795" s="238" t="s">
        <v>152</v>
      </c>
    </row>
    <row r="796" s="14" customFormat="1">
      <c r="A796" s="14"/>
      <c r="B796" s="239"/>
      <c r="C796" s="240"/>
      <c r="D796" s="229" t="s">
        <v>165</v>
      </c>
      <c r="E796" s="241" t="s">
        <v>19</v>
      </c>
      <c r="F796" s="242" t="s">
        <v>167</v>
      </c>
      <c r="G796" s="240"/>
      <c r="H796" s="243">
        <v>9.7599999999999998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9" t="s">
        <v>165</v>
      </c>
      <c r="AU796" s="249" t="s">
        <v>81</v>
      </c>
      <c r="AV796" s="14" t="s">
        <v>153</v>
      </c>
      <c r="AW796" s="14" t="s">
        <v>33</v>
      </c>
      <c r="AX796" s="14" t="s">
        <v>79</v>
      </c>
      <c r="AY796" s="249" t="s">
        <v>152</v>
      </c>
    </row>
    <row r="797" s="2" customFormat="1" ht="16.5" customHeight="1">
      <c r="A797" s="40"/>
      <c r="B797" s="41"/>
      <c r="C797" s="271" t="s">
        <v>1193</v>
      </c>
      <c r="D797" s="271" t="s">
        <v>261</v>
      </c>
      <c r="E797" s="272" t="s">
        <v>1194</v>
      </c>
      <c r="F797" s="273" t="s">
        <v>1195</v>
      </c>
      <c r="G797" s="274" t="s">
        <v>176</v>
      </c>
      <c r="H797" s="275">
        <v>10.736000000000001</v>
      </c>
      <c r="I797" s="276"/>
      <c r="J797" s="277">
        <f>ROUND(I797*H797,2)</f>
        <v>0</v>
      </c>
      <c r="K797" s="273" t="s">
        <v>163</v>
      </c>
      <c r="L797" s="278"/>
      <c r="M797" s="279" t="s">
        <v>19</v>
      </c>
      <c r="N797" s="280" t="s">
        <v>43</v>
      </c>
      <c r="O797" s="86"/>
      <c r="P797" s="223">
        <f>O797*H797</f>
        <v>0</v>
      </c>
      <c r="Q797" s="223">
        <v>0.014500000000000001</v>
      </c>
      <c r="R797" s="223">
        <f>Q797*H797</f>
        <v>0.15567200000000001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362</v>
      </c>
      <c r="AT797" s="225" t="s">
        <v>261</v>
      </c>
      <c r="AU797" s="225" t="s">
        <v>81</v>
      </c>
      <c r="AY797" s="19" t="s">
        <v>152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79</v>
      </c>
      <c r="BK797" s="226">
        <f>ROUND(I797*H797,2)</f>
        <v>0</v>
      </c>
      <c r="BL797" s="19" t="s">
        <v>269</v>
      </c>
      <c r="BM797" s="225" t="s">
        <v>1196</v>
      </c>
    </row>
    <row r="798" s="13" customFormat="1">
      <c r="A798" s="13"/>
      <c r="B798" s="227"/>
      <c r="C798" s="228"/>
      <c r="D798" s="229" t="s">
        <v>165</v>
      </c>
      <c r="E798" s="228"/>
      <c r="F798" s="231" t="s">
        <v>1197</v>
      </c>
      <c r="G798" s="228"/>
      <c r="H798" s="232">
        <v>10.736000000000001</v>
      </c>
      <c r="I798" s="233"/>
      <c r="J798" s="228"/>
      <c r="K798" s="228"/>
      <c r="L798" s="234"/>
      <c r="M798" s="235"/>
      <c r="N798" s="236"/>
      <c r="O798" s="236"/>
      <c r="P798" s="236"/>
      <c r="Q798" s="236"/>
      <c r="R798" s="236"/>
      <c r="S798" s="236"/>
      <c r="T798" s="237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8" t="s">
        <v>165</v>
      </c>
      <c r="AU798" s="238" t="s">
        <v>81</v>
      </c>
      <c r="AV798" s="13" t="s">
        <v>81</v>
      </c>
      <c r="AW798" s="13" t="s">
        <v>4</v>
      </c>
      <c r="AX798" s="13" t="s">
        <v>79</v>
      </c>
      <c r="AY798" s="238" t="s">
        <v>152</v>
      </c>
    </row>
    <row r="799" s="2" customFormat="1" ht="21.75" customHeight="1">
      <c r="A799" s="40"/>
      <c r="B799" s="41"/>
      <c r="C799" s="214" t="s">
        <v>1198</v>
      </c>
      <c r="D799" s="214" t="s">
        <v>155</v>
      </c>
      <c r="E799" s="215" t="s">
        <v>1073</v>
      </c>
      <c r="F799" s="216" t="s">
        <v>1074</v>
      </c>
      <c r="G799" s="217" t="s">
        <v>170</v>
      </c>
      <c r="H799" s="218">
        <v>0.244</v>
      </c>
      <c r="I799" s="219"/>
      <c r="J799" s="220">
        <f>ROUND(I799*H799,2)</f>
        <v>0</v>
      </c>
      <c r="K799" s="216" t="s">
        <v>163</v>
      </c>
      <c r="L799" s="46"/>
      <c r="M799" s="221" t="s">
        <v>19</v>
      </c>
      <c r="N799" s="222" t="s">
        <v>43</v>
      </c>
      <c r="O799" s="86"/>
      <c r="P799" s="223">
        <f>O799*H799</f>
        <v>0</v>
      </c>
      <c r="Q799" s="223">
        <v>0.023369999999999998</v>
      </c>
      <c r="R799" s="223">
        <f>Q799*H799</f>
        <v>0.0057022799999999997</v>
      </c>
      <c r="S799" s="223">
        <v>0</v>
      </c>
      <c r="T799" s="224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5" t="s">
        <v>269</v>
      </c>
      <c r="AT799" s="225" t="s">
        <v>155</v>
      </c>
      <c r="AU799" s="225" t="s">
        <v>81</v>
      </c>
      <c r="AY799" s="19" t="s">
        <v>152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9" t="s">
        <v>79</v>
      </c>
      <c r="BK799" s="226">
        <f>ROUND(I799*H799,2)</f>
        <v>0</v>
      </c>
      <c r="BL799" s="19" t="s">
        <v>269</v>
      </c>
      <c r="BM799" s="225" t="s">
        <v>1199</v>
      </c>
    </row>
    <row r="800" s="13" customFormat="1">
      <c r="A800" s="13"/>
      <c r="B800" s="227"/>
      <c r="C800" s="228"/>
      <c r="D800" s="229" t="s">
        <v>165</v>
      </c>
      <c r="E800" s="230" t="s">
        <v>19</v>
      </c>
      <c r="F800" s="231" t="s">
        <v>1200</v>
      </c>
      <c r="G800" s="228"/>
      <c r="H800" s="232">
        <v>0.244</v>
      </c>
      <c r="I800" s="233"/>
      <c r="J800" s="228"/>
      <c r="K800" s="228"/>
      <c r="L800" s="234"/>
      <c r="M800" s="235"/>
      <c r="N800" s="236"/>
      <c r="O800" s="236"/>
      <c r="P800" s="236"/>
      <c r="Q800" s="236"/>
      <c r="R800" s="236"/>
      <c r="S800" s="236"/>
      <c r="T800" s="23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8" t="s">
        <v>165</v>
      </c>
      <c r="AU800" s="238" t="s">
        <v>81</v>
      </c>
      <c r="AV800" s="13" t="s">
        <v>81</v>
      </c>
      <c r="AW800" s="13" t="s">
        <v>33</v>
      </c>
      <c r="AX800" s="13" t="s">
        <v>72</v>
      </c>
      <c r="AY800" s="238" t="s">
        <v>152</v>
      </c>
    </row>
    <row r="801" s="14" customFormat="1">
      <c r="A801" s="14"/>
      <c r="B801" s="239"/>
      <c r="C801" s="240"/>
      <c r="D801" s="229" t="s">
        <v>165</v>
      </c>
      <c r="E801" s="241" t="s">
        <v>19</v>
      </c>
      <c r="F801" s="242" t="s">
        <v>167</v>
      </c>
      <c r="G801" s="240"/>
      <c r="H801" s="243">
        <v>0.244</v>
      </c>
      <c r="I801" s="244"/>
      <c r="J801" s="240"/>
      <c r="K801" s="240"/>
      <c r="L801" s="245"/>
      <c r="M801" s="246"/>
      <c r="N801" s="247"/>
      <c r="O801" s="247"/>
      <c r="P801" s="247"/>
      <c r="Q801" s="247"/>
      <c r="R801" s="247"/>
      <c r="S801" s="247"/>
      <c r="T801" s="248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49" t="s">
        <v>165</v>
      </c>
      <c r="AU801" s="249" t="s">
        <v>81</v>
      </c>
      <c r="AV801" s="14" t="s">
        <v>153</v>
      </c>
      <c r="AW801" s="14" t="s">
        <v>33</v>
      </c>
      <c r="AX801" s="14" t="s">
        <v>79</v>
      </c>
      <c r="AY801" s="249" t="s">
        <v>152</v>
      </c>
    </row>
    <row r="802" s="2" customFormat="1">
      <c r="A802" s="40"/>
      <c r="B802" s="41"/>
      <c r="C802" s="214" t="s">
        <v>1201</v>
      </c>
      <c r="D802" s="214" t="s">
        <v>155</v>
      </c>
      <c r="E802" s="215" t="s">
        <v>1202</v>
      </c>
      <c r="F802" s="216" t="s">
        <v>1203</v>
      </c>
      <c r="G802" s="217" t="s">
        <v>176</v>
      </c>
      <c r="H802" s="218">
        <v>6.0999999999999996</v>
      </c>
      <c r="I802" s="219"/>
      <c r="J802" s="220">
        <f>ROUND(I802*H802,2)</f>
        <v>0</v>
      </c>
      <c r="K802" s="216" t="s">
        <v>163</v>
      </c>
      <c r="L802" s="46"/>
      <c r="M802" s="221" t="s">
        <v>19</v>
      </c>
      <c r="N802" s="222" t="s">
        <v>43</v>
      </c>
      <c r="O802" s="86"/>
      <c r="P802" s="223">
        <f>O802*H802</f>
        <v>0</v>
      </c>
      <c r="Q802" s="223">
        <v>0</v>
      </c>
      <c r="R802" s="223">
        <f>Q802*H802</f>
        <v>0</v>
      </c>
      <c r="S802" s="223">
        <v>0</v>
      </c>
      <c r="T802" s="224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5" t="s">
        <v>269</v>
      </c>
      <c r="AT802" s="225" t="s">
        <v>155</v>
      </c>
      <c r="AU802" s="225" t="s">
        <v>81</v>
      </c>
      <c r="AY802" s="19" t="s">
        <v>152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19" t="s">
        <v>79</v>
      </c>
      <c r="BK802" s="226">
        <f>ROUND(I802*H802,2)</f>
        <v>0</v>
      </c>
      <c r="BL802" s="19" t="s">
        <v>269</v>
      </c>
      <c r="BM802" s="225" t="s">
        <v>1204</v>
      </c>
    </row>
    <row r="803" s="15" customFormat="1">
      <c r="A803" s="15"/>
      <c r="B803" s="250"/>
      <c r="C803" s="251"/>
      <c r="D803" s="229" t="s">
        <v>165</v>
      </c>
      <c r="E803" s="252" t="s">
        <v>19</v>
      </c>
      <c r="F803" s="253" t="s">
        <v>1180</v>
      </c>
      <c r="G803" s="251"/>
      <c r="H803" s="252" t="s">
        <v>19</v>
      </c>
      <c r="I803" s="254"/>
      <c r="J803" s="251"/>
      <c r="K803" s="251"/>
      <c r="L803" s="255"/>
      <c r="M803" s="256"/>
      <c r="N803" s="257"/>
      <c r="O803" s="257"/>
      <c r="P803" s="257"/>
      <c r="Q803" s="257"/>
      <c r="R803" s="257"/>
      <c r="S803" s="257"/>
      <c r="T803" s="258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59" t="s">
        <v>165</v>
      </c>
      <c r="AU803" s="259" t="s">
        <v>81</v>
      </c>
      <c r="AV803" s="15" t="s">
        <v>79</v>
      </c>
      <c r="AW803" s="15" t="s">
        <v>33</v>
      </c>
      <c r="AX803" s="15" t="s">
        <v>72</v>
      </c>
      <c r="AY803" s="259" t="s">
        <v>152</v>
      </c>
    </row>
    <row r="804" s="15" customFormat="1">
      <c r="A804" s="15"/>
      <c r="B804" s="250"/>
      <c r="C804" s="251"/>
      <c r="D804" s="229" t="s">
        <v>165</v>
      </c>
      <c r="E804" s="252" t="s">
        <v>19</v>
      </c>
      <c r="F804" s="253" t="s">
        <v>1205</v>
      </c>
      <c r="G804" s="251"/>
      <c r="H804" s="252" t="s">
        <v>19</v>
      </c>
      <c r="I804" s="254"/>
      <c r="J804" s="251"/>
      <c r="K804" s="251"/>
      <c r="L804" s="255"/>
      <c r="M804" s="256"/>
      <c r="N804" s="257"/>
      <c r="O804" s="257"/>
      <c r="P804" s="257"/>
      <c r="Q804" s="257"/>
      <c r="R804" s="257"/>
      <c r="S804" s="257"/>
      <c r="T804" s="258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59" t="s">
        <v>165</v>
      </c>
      <c r="AU804" s="259" t="s">
        <v>81</v>
      </c>
      <c r="AV804" s="15" t="s">
        <v>79</v>
      </c>
      <c r="AW804" s="15" t="s">
        <v>33</v>
      </c>
      <c r="AX804" s="15" t="s">
        <v>72</v>
      </c>
      <c r="AY804" s="259" t="s">
        <v>152</v>
      </c>
    </row>
    <row r="805" s="13" customFormat="1">
      <c r="A805" s="13"/>
      <c r="B805" s="227"/>
      <c r="C805" s="228"/>
      <c r="D805" s="229" t="s">
        <v>165</v>
      </c>
      <c r="E805" s="230" t="s">
        <v>19</v>
      </c>
      <c r="F805" s="231" t="s">
        <v>1206</v>
      </c>
      <c r="G805" s="228"/>
      <c r="H805" s="232">
        <v>6.0999999999999996</v>
      </c>
      <c r="I805" s="233"/>
      <c r="J805" s="228"/>
      <c r="K805" s="228"/>
      <c r="L805" s="234"/>
      <c r="M805" s="235"/>
      <c r="N805" s="236"/>
      <c r="O805" s="236"/>
      <c r="P805" s="236"/>
      <c r="Q805" s="236"/>
      <c r="R805" s="236"/>
      <c r="S805" s="236"/>
      <c r="T805" s="23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8" t="s">
        <v>165</v>
      </c>
      <c r="AU805" s="238" t="s">
        <v>81</v>
      </c>
      <c r="AV805" s="13" t="s">
        <v>81</v>
      </c>
      <c r="AW805" s="13" t="s">
        <v>33</v>
      </c>
      <c r="AX805" s="13" t="s">
        <v>72</v>
      </c>
      <c r="AY805" s="238" t="s">
        <v>152</v>
      </c>
    </row>
    <row r="806" s="14" customFormat="1">
      <c r="A806" s="14"/>
      <c r="B806" s="239"/>
      <c r="C806" s="240"/>
      <c r="D806" s="229" t="s">
        <v>165</v>
      </c>
      <c r="E806" s="241" t="s">
        <v>19</v>
      </c>
      <c r="F806" s="242" t="s">
        <v>167</v>
      </c>
      <c r="G806" s="240"/>
      <c r="H806" s="243">
        <v>6.0999999999999996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9" t="s">
        <v>165</v>
      </c>
      <c r="AU806" s="249" t="s">
        <v>81</v>
      </c>
      <c r="AV806" s="14" t="s">
        <v>153</v>
      </c>
      <c r="AW806" s="14" t="s">
        <v>33</v>
      </c>
      <c r="AX806" s="14" t="s">
        <v>79</v>
      </c>
      <c r="AY806" s="249" t="s">
        <v>152</v>
      </c>
    </row>
    <row r="807" s="2" customFormat="1">
      <c r="A807" s="40"/>
      <c r="B807" s="41"/>
      <c r="C807" s="271" t="s">
        <v>1207</v>
      </c>
      <c r="D807" s="271" t="s">
        <v>261</v>
      </c>
      <c r="E807" s="272" t="s">
        <v>982</v>
      </c>
      <c r="F807" s="273" t="s">
        <v>983</v>
      </c>
      <c r="G807" s="274" t="s">
        <v>176</v>
      </c>
      <c r="H807" s="275">
        <v>7.1100000000000003</v>
      </c>
      <c r="I807" s="276"/>
      <c r="J807" s="277">
        <f>ROUND(I807*H807,2)</f>
        <v>0</v>
      </c>
      <c r="K807" s="273" t="s">
        <v>163</v>
      </c>
      <c r="L807" s="278"/>
      <c r="M807" s="279" t="s">
        <v>19</v>
      </c>
      <c r="N807" s="280" t="s">
        <v>43</v>
      </c>
      <c r="O807" s="86"/>
      <c r="P807" s="223">
        <f>O807*H807</f>
        <v>0</v>
      </c>
      <c r="Q807" s="223">
        <v>0.0019</v>
      </c>
      <c r="R807" s="223">
        <f>Q807*H807</f>
        <v>0.013509</v>
      </c>
      <c r="S807" s="223">
        <v>0</v>
      </c>
      <c r="T807" s="22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25" t="s">
        <v>362</v>
      </c>
      <c r="AT807" s="225" t="s">
        <v>261</v>
      </c>
      <c r="AU807" s="225" t="s">
        <v>81</v>
      </c>
      <c r="AY807" s="19" t="s">
        <v>152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9" t="s">
        <v>79</v>
      </c>
      <c r="BK807" s="226">
        <f>ROUND(I807*H807,2)</f>
        <v>0</v>
      </c>
      <c r="BL807" s="19" t="s">
        <v>269</v>
      </c>
      <c r="BM807" s="225" t="s">
        <v>1208</v>
      </c>
    </row>
    <row r="808" s="13" customFormat="1">
      <c r="A808" s="13"/>
      <c r="B808" s="227"/>
      <c r="C808" s="228"/>
      <c r="D808" s="229" t="s">
        <v>165</v>
      </c>
      <c r="E808" s="228"/>
      <c r="F808" s="231" t="s">
        <v>1209</v>
      </c>
      <c r="G808" s="228"/>
      <c r="H808" s="232">
        <v>7.1100000000000003</v>
      </c>
      <c r="I808" s="233"/>
      <c r="J808" s="228"/>
      <c r="K808" s="228"/>
      <c r="L808" s="234"/>
      <c r="M808" s="235"/>
      <c r="N808" s="236"/>
      <c r="O808" s="236"/>
      <c r="P808" s="236"/>
      <c r="Q808" s="236"/>
      <c r="R808" s="236"/>
      <c r="S808" s="236"/>
      <c r="T808" s="23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8" t="s">
        <v>165</v>
      </c>
      <c r="AU808" s="238" t="s">
        <v>81</v>
      </c>
      <c r="AV808" s="13" t="s">
        <v>81</v>
      </c>
      <c r="AW808" s="13" t="s">
        <v>4</v>
      </c>
      <c r="AX808" s="13" t="s">
        <v>79</v>
      </c>
      <c r="AY808" s="238" t="s">
        <v>152</v>
      </c>
    </row>
    <row r="809" s="2" customFormat="1">
      <c r="A809" s="40"/>
      <c r="B809" s="41"/>
      <c r="C809" s="214" t="s">
        <v>1210</v>
      </c>
      <c r="D809" s="214" t="s">
        <v>155</v>
      </c>
      <c r="E809" s="215" t="s">
        <v>1211</v>
      </c>
      <c r="F809" s="216" t="s">
        <v>1212</v>
      </c>
      <c r="G809" s="217" t="s">
        <v>513</v>
      </c>
      <c r="H809" s="218">
        <v>0.20899999999999999</v>
      </c>
      <c r="I809" s="219"/>
      <c r="J809" s="220">
        <f>ROUND(I809*H809,2)</f>
        <v>0</v>
      </c>
      <c r="K809" s="216" t="s">
        <v>163</v>
      </c>
      <c r="L809" s="46"/>
      <c r="M809" s="221" t="s">
        <v>19</v>
      </c>
      <c r="N809" s="222" t="s">
        <v>43</v>
      </c>
      <c r="O809" s="86"/>
      <c r="P809" s="223">
        <f>O809*H809</f>
        <v>0</v>
      </c>
      <c r="Q809" s="223">
        <v>0</v>
      </c>
      <c r="R809" s="223">
        <f>Q809*H809</f>
        <v>0</v>
      </c>
      <c r="S809" s="223">
        <v>0</v>
      </c>
      <c r="T809" s="224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269</v>
      </c>
      <c r="AT809" s="225" t="s">
        <v>155</v>
      </c>
      <c r="AU809" s="225" t="s">
        <v>81</v>
      </c>
      <c r="AY809" s="19" t="s">
        <v>152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9" t="s">
        <v>79</v>
      </c>
      <c r="BK809" s="226">
        <f>ROUND(I809*H809,2)</f>
        <v>0</v>
      </c>
      <c r="BL809" s="19" t="s">
        <v>269</v>
      </c>
      <c r="BM809" s="225" t="s">
        <v>1213</v>
      </c>
    </row>
    <row r="810" s="12" customFormat="1" ht="22.8" customHeight="1">
      <c r="A810" s="12"/>
      <c r="B810" s="198"/>
      <c r="C810" s="199"/>
      <c r="D810" s="200" t="s">
        <v>71</v>
      </c>
      <c r="E810" s="212" t="s">
        <v>1214</v>
      </c>
      <c r="F810" s="212" t="s">
        <v>1215</v>
      </c>
      <c r="G810" s="199"/>
      <c r="H810" s="199"/>
      <c r="I810" s="202"/>
      <c r="J810" s="213">
        <f>BK810</f>
        <v>0</v>
      </c>
      <c r="K810" s="199"/>
      <c r="L810" s="204"/>
      <c r="M810" s="205"/>
      <c r="N810" s="206"/>
      <c r="O810" s="206"/>
      <c r="P810" s="207">
        <f>SUM(P811:P834)</f>
        <v>0</v>
      </c>
      <c r="Q810" s="206"/>
      <c r="R810" s="207">
        <f>SUM(R811:R834)</f>
        <v>2.5027798699999999</v>
      </c>
      <c r="S810" s="206"/>
      <c r="T810" s="208">
        <f>SUM(T811:T834)</f>
        <v>0</v>
      </c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R810" s="209" t="s">
        <v>81</v>
      </c>
      <c r="AT810" s="210" t="s">
        <v>71</v>
      </c>
      <c r="AU810" s="210" t="s">
        <v>79</v>
      </c>
      <c r="AY810" s="209" t="s">
        <v>152</v>
      </c>
      <c r="BK810" s="211">
        <f>SUM(BK811:BK834)</f>
        <v>0</v>
      </c>
    </row>
    <row r="811" s="2" customFormat="1" ht="16.5" customHeight="1">
      <c r="A811" s="40"/>
      <c r="B811" s="41"/>
      <c r="C811" s="214" t="s">
        <v>1216</v>
      </c>
      <c r="D811" s="214" t="s">
        <v>155</v>
      </c>
      <c r="E811" s="215" t="s">
        <v>1217</v>
      </c>
      <c r="F811" s="216" t="s">
        <v>1218</v>
      </c>
      <c r="G811" s="217" t="s">
        <v>176</v>
      </c>
      <c r="H811" s="218">
        <v>257.57999999999998</v>
      </c>
      <c r="I811" s="219"/>
      <c r="J811" s="220">
        <f>ROUND(I811*H811,2)</f>
        <v>0</v>
      </c>
      <c r="K811" s="216" t="s">
        <v>163</v>
      </c>
      <c r="L811" s="46"/>
      <c r="M811" s="221" t="s">
        <v>19</v>
      </c>
      <c r="N811" s="222" t="s">
        <v>43</v>
      </c>
      <c r="O811" s="86"/>
      <c r="P811" s="223">
        <f>O811*H811</f>
        <v>0</v>
      </c>
      <c r="Q811" s="223">
        <v>0</v>
      </c>
      <c r="R811" s="223">
        <f>Q811*H811</f>
        <v>0</v>
      </c>
      <c r="S811" s="223">
        <v>0</v>
      </c>
      <c r="T811" s="224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25" t="s">
        <v>269</v>
      </c>
      <c r="AT811" s="225" t="s">
        <v>155</v>
      </c>
      <c r="AU811" s="225" t="s">
        <v>81</v>
      </c>
      <c r="AY811" s="19" t="s">
        <v>152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9" t="s">
        <v>79</v>
      </c>
      <c r="BK811" s="226">
        <f>ROUND(I811*H811,2)</f>
        <v>0</v>
      </c>
      <c r="BL811" s="19" t="s">
        <v>269</v>
      </c>
      <c r="BM811" s="225" t="s">
        <v>1219</v>
      </c>
    </row>
    <row r="812" s="15" customFormat="1">
      <c r="A812" s="15"/>
      <c r="B812" s="250"/>
      <c r="C812" s="251"/>
      <c r="D812" s="229" t="s">
        <v>165</v>
      </c>
      <c r="E812" s="252" t="s">
        <v>19</v>
      </c>
      <c r="F812" s="253" t="s">
        <v>1220</v>
      </c>
      <c r="G812" s="251"/>
      <c r="H812" s="252" t="s">
        <v>19</v>
      </c>
      <c r="I812" s="254"/>
      <c r="J812" s="251"/>
      <c r="K812" s="251"/>
      <c r="L812" s="255"/>
      <c r="M812" s="256"/>
      <c r="N812" s="257"/>
      <c r="O812" s="257"/>
      <c r="P812" s="257"/>
      <c r="Q812" s="257"/>
      <c r="R812" s="257"/>
      <c r="S812" s="257"/>
      <c r="T812" s="258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59" t="s">
        <v>165</v>
      </c>
      <c r="AU812" s="259" t="s">
        <v>81</v>
      </c>
      <c r="AV812" s="15" t="s">
        <v>79</v>
      </c>
      <c r="AW812" s="15" t="s">
        <v>33</v>
      </c>
      <c r="AX812" s="15" t="s">
        <v>72</v>
      </c>
      <c r="AY812" s="259" t="s">
        <v>152</v>
      </c>
    </row>
    <row r="813" s="13" customFormat="1">
      <c r="A813" s="13"/>
      <c r="B813" s="227"/>
      <c r="C813" s="228"/>
      <c r="D813" s="229" t="s">
        <v>165</v>
      </c>
      <c r="E813" s="230" t="s">
        <v>19</v>
      </c>
      <c r="F813" s="231" t="s">
        <v>1221</v>
      </c>
      <c r="G813" s="228"/>
      <c r="H813" s="232">
        <v>257.57999999999998</v>
      </c>
      <c r="I813" s="233"/>
      <c r="J813" s="228"/>
      <c r="K813" s="228"/>
      <c r="L813" s="234"/>
      <c r="M813" s="235"/>
      <c r="N813" s="236"/>
      <c r="O813" s="236"/>
      <c r="P813" s="236"/>
      <c r="Q813" s="236"/>
      <c r="R813" s="236"/>
      <c r="S813" s="236"/>
      <c r="T813" s="237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38" t="s">
        <v>165</v>
      </c>
      <c r="AU813" s="238" t="s">
        <v>81</v>
      </c>
      <c r="AV813" s="13" t="s">
        <v>81</v>
      </c>
      <c r="AW813" s="13" t="s">
        <v>33</v>
      </c>
      <c r="AX813" s="13" t="s">
        <v>72</v>
      </c>
      <c r="AY813" s="238" t="s">
        <v>152</v>
      </c>
    </row>
    <row r="814" s="14" customFormat="1">
      <c r="A814" s="14"/>
      <c r="B814" s="239"/>
      <c r="C814" s="240"/>
      <c r="D814" s="229" t="s">
        <v>165</v>
      </c>
      <c r="E814" s="241" t="s">
        <v>19</v>
      </c>
      <c r="F814" s="242" t="s">
        <v>167</v>
      </c>
      <c r="G814" s="240"/>
      <c r="H814" s="243">
        <v>257.57999999999998</v>
      </c>
      <c r="I814" s="244"/>
      <c r="J814" s="240"/>
      <c r="K814" s="240"/>
      <c r="L814" s="245"/>
      <c r="M814" s="246"/>
      <c r="N814" s="247"/>
      <c r="O814" s="247"/>
      <c r="P814" s="247"/>
      <c r="Q814" s="247"/>
      <c r="R814" s="247"/>
      <c r="S814" s="247"/>
      <c r="T814" s="248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49" t="s">
        <v>165</v>
      </c>
      <c r="AU814" s="249" t="s">
        <v>81</v>
      </c>
      <c r="AV814" s="14" t="s">
        <v>153</v>
      </c>
      <c r="AW814" s="14" t="s">
        <v>33</v>
      </c>
      <c r="AX814" s="14" t="s">
        <v>79</v>
      </c>
      <c r="AY814" s="249" t="s">
        <v>152</v>
      </c>
    </row>
    <row r="815" s="2" customFormat="1" ht="16.5" customHeight="1">
      <c r="A815" s="40"/>
      <c r="B815" s="41"/>
      <c r="C815" s="214" t="s">
        <v>1222</v>
      </c>
      <c r="D815" s="214" t="s">
        <v>155</v>
      </c>
      <c r="E815" s="215" t="s">
        <v>1223</v>
      </c>
      <c r="F815" s="216" t="s">
        <v>1224</v>
      </c>
      <c r="G815" s="217" t="s">
        <v>176</v>
      </c>
      <c r="H815" s="218">
        <v>257.57999999999998</v>
      </c>
      <c r="I815" s="219"/>
      <c r="J815" s="220">
        <f>ROUND(I815*H815,2)</f>
        <v>0</v>
      </c>
      <c r="K815" s="216" t="s">
        <v>163</v>
      </c>
      <c r="L815" s="46"/>
      <c r="M815" s="221" t="s">
        <v>19</v>
      </c>
      <c r="N815" s="222" t="s">
        <v>43</v>
      </c>
      <c r="O815" s="86"/>
      <c r="P815" s="223">
        <f>O815*H815</f>
        <v>0</v>
      </c>
      <c r="Q815" s="223">
        <v>0</v>
      </c>
      <c r="R815" s="223">
        <f>Q815*H815</f>
        <v>0</v>
      </c>
      <c r="S815" s="223">
        <v>0</v>
      </c>
      <c r="T815" s="224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25" t="s">
        <v>269</v>
      </c>
      <c r="AT815" s="225" t="s">
        <v>155</v>
      </c>
      <c r="AU815" s="225" t="s">
        <v>81</v>
      </c>
      <c r="AY815" s="19" t="s">
        <v>152</v>
      </c>
      <c r="BE815" s="226">
        <f>IF(N815="základní",J815,0)</f>
        <v>0</v>
      </c>
      <c r="BF815" s="226">
        <f>IF(N815="snížená",J815,0)</f>
        <v>0</v>
      </c>
      <c r="BG815" s="226">
        <f>IF(N815="zákl. přenesená",J815,0)</f>
        <v>0</v>
      </c>
      <c r="BH815" s="226">
        <f>IF(N815="sníž. přenesená",J815,0)</f>
        <v>0</v>
      </c>
      <c r="BI815" s="226">
        <f>IF(N815="nulová",J815,0)</f>
        <v>0</v>
      </c>
      <c r="BJ815" s="19" t="s">
        <v>79</v>
      </c>
      <c r="BK815" s="226">
        <f>ROUND(I815*H815,2)</f>
        <v>0</v>
      </c>
      <c r="BL815" s="19" t="s">
        <v>269</v>
      </c>
      <c r="BM815" s="225" t="s">
        <v>1225</v>
      </c>
    </row>
    <row r="816" s="15" customFormat="1">
      <c r="A816" s="15"/>
      <c r="B816" s="250"/>
      <c r="C816" s="251"/>
      <c r="D816" s="229" t="s">
        <v>165</v>
      </c>
      <c r="E816" s="252" t="s">
        <v>19</v>
      </c>
      <c r="F816" s="253" t="s">
        <v>1220</v>
      </c>
      <c r="G816" s="251"/>
      <c r="H816" s="252" t="s">
        <v>19</v>
      </c>
      <c r="I816" s="254"/>
      <c r="J816" s="251"/>
      <c r="K816" s="251"/>
      <c r="L816" s="255"/>
      <c r="M816" s="256"/>
      <c r="N816" s="257"/>
      <c r="O816" s="257"/>
      <c r="P816" s="257"/>
      <c r="Q816" s="257"/>
      <c r="R816" s="257"/>
      <c r="S816" s="257"/>
      <c r="T816" s="258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59" t="s">
        <v>165</v>
      </c>
      <c r="AU816" s="259" t="s">
        <v>81</v>
      </c>
      <c r="AV816" s="15" t="s">
        <v>79</v>
      </c>
      <c r="AW816" s="15" t="s">
        <v>33</v>
      </c>
      <c r="AX816" s="15" t="s">
        <v>72</v>
      </c>
      <c r="AY816" s="259" t="s">
        <v>152</v>
      </c>
    </row>
    <row r="817" s="13" customFormat="1">
      <c r="A817" s="13"/>
      <c r="B817" s="227"/>
      <c r="C817" s="228"/>
      <c r="D817" s="229" t="s">
        <v>165</v>
      </c>
      <c r="E817" s="230" t="s">
        <v>19</v>
      </c>
      <c r="F817" s="231" t="s">
        <v>1221</v>
      </c>
      <c r="G817" s="228"/>
      <c r="H817" s="232">
        <v>257.57999999999998</v>
      </c>
      <c r="I817" s="233"/>
      <c r="J817" s="228"/>
      <c r="K817" s="228"/>
      <c r="L817" s="234"/>
      <c r="M817" s="235"/>
      <c r="N817" s="236"/>
      <c r="O817" s="236"/>
      <c r="P817" s="236"/>
      <c r="Q817" s="236"/>
      <c r="R817" s="236"/>
      <c r="S817" s="236"/>
      <c r="T817" s="237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38" t="s">
        <v>165</v>
      </c>
      <c r="AU817" s="238" t="s">
        <v>81</v>
      </c>
      <c r="AV817" s="13" t="s">
        <v>81</v>
      </c>
      <c r="AW817" s="13" t="s">
        <v>33</v>
      </c>
      <c r="AX817" s="13" t="s">
        <v>72</v>
      </c>
      <c r="AY817" s="238" t="s">
        <v>152</v>
      </c>
    </row>
    <row r="818" s="14" customFormat="1">
      <c r="A818" s="14"/>
      <c r="B818" s="239"/>
      <c r="C818" s="240"/>
      <c r="D818" s="229" t="s">
        <v>165</v>
      </c>
      <c r="E818" s="241" t="s">
        <v>19</v>
      </c>
      <c r="F818" s="242" t="s">
        <v>167</v>
      </c>
      <c r="G818" s="240"/>
      <c r="H818" s="243">
        <v>257.57999999999998</v>
      </c>
      <c r="I818" s="244"/>
      <c r="J818" s="240"/>
      <c r="K818" s="240"/>
      <c r="L818" s="245"/>
      <c r="M818" s="246"/>
      <c r="N818" s="247"/>
      <c r="O818" s="247"/>
      <c r="P818" s="247"/>
      <c r="Q818" s="247"/>
      <c r="R818" s="247"/>
      <c r="S818" s="247"/>
      <c r="T818" s="248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9" t="s">
        <v>165</v>
      </c>
      <c r="AU818" s="249" t="s">
        <v>81</v>
      </c>
      <c r="AV818" s="14" t="s">
        <v>153</v>
      </c>
      <c r="AW818" s="14" t="s">
        <v>33</v>
      </c>
      <c r="AX818" s="14" t="s">
        <v>79</v>
      </c>
      <c r="AY818" s="249" t="s">
        <v>152</v>
      </c>
    </row>
    <row r="819" s="2" customFormat="1">
      <c r="A819" s="40"/>
      <c r="B819" s="41"/>
      <c r="C819" s="214" t="s">
        <v>1226</v>
      </c>
      <c r="D819" s="214" t="s">
        <v>155</v>
      </c>
      <c r="E819" s="215" t="s">
        <v>1227</v>
      </c>
      <c r="F819" s="216" t="s">
        <v>1228</v>
      </c>
      <c r="G819" s="217" t="s">
        <v>176</v>
      </c>
      <c r="H819" s="218">
        <v>257.57999999999998</v>
      </c>
      <c r="I819" s="219"/>
      <c r="J819" s="220">
        <f>ROUND(I819*H819,2)</f>
        <v>0</v>
      </c>
      <c r="K819" s="216" t="s">
        <v>163</v>
      </c>
      <c r="L819" s="46"/>
      <c r="M819" s="221" t="s">
        <v>19</v>
      </c>
      <c r="N819" s="222" t="s">
        <v>43</v>
      </c>
      <c r="O819" s="86"/>
      <c r="P819" s="223">
        <f>O819*H819</f>
        <v>0</v>
      </c>
      <c r="Q819" s="223">
        <v>0</v>
      </c>
      <c r="R819" s="223">
        <f>Q819*H819</f>
        <v>0</v>
      </c>
      <c r="S819" s="223">
        <v>0</v>
      </c>
      <c r="T819" s="224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25" t="s">
        <v>269</v>
      </c>
      <c r="AT819" s="225" t="s">
        <v>155</v>
      </c>
      <c r="AU819" s="225" t="s">
        <v>81</v>
      </c>
      <c r="AY819" s="19" t="s">
        <v>152</v>
      </c>
      <c r="BE819" s="226">
        <f>IF(N819="základní",J819,0)</f>
        <v>0</v>
      </c>
      <c r="BF819" s="226">
        <f>IF(N819="snížená",J819,0)</f>
        <v>0</v>
      </c>
      <c r="BG819" s="226">
        <f>IF(N819="zákl. přenesená",J819,0)</f>
        <v>0</v>
      </c>
      <c r="BH819" s="226">
        <f>IF(N819="sníž. přenesená",J819,0)</f>
        <v>0</v>
      </c>
      <c r="BI819" s="226">
        <f>IF(N819="nulová",J819,0)</f>
        <v>0</v>
      </c>
      <c r="BJ819" s="19" t="s">
        <v>79</v>
      </c>
      <c r="BK819" s="226">
        <f>ROUND(I819*H819,2)</f>
        <v>0</v>
      </c>
      <c r="BL819" s="19" t="s">
        <v>269</v>
      </c>
      <c r="BM819" s="225" t="s">
        <v>1229</v>
      </c>
    </row>
    <row r="820" s="15" customFormat="1">
      <c r="A820" s="15"/>
      <c r="B820" s="250"/>
      <c r="C820" s="251"/>
      <c r="D820" s="229" t="s">
        <v>165</v>
      </c>
      <c r="E820" s="252" t="s">
        <v>19</v>
      </c>
      <c r="F820" s="253" t="s">
        <v>1220</v>
      </c>
      <c r="G820" s="251"/>
      <c r="H820" s="252" t="s">
        <v>19</v>
      </c>
      <c r="I820" s="254"/>
      <c r="J820" s="251"/>
      <c r="K820" s="251"/>
      <c r="L820" s="255"/>
      <c r="M820" s="256"/>
      <c r="N820" s="257"/>
      <c r="O820" s="257"/>
      <c r="P820" s="257"/>
      <c r="Q820" s="257"/>
      <c r="R820" s="257"/>
      <c r="S820" s="257"/>
      <c r="T820" s="258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59" t="s">
        <v>165</v>
      </c>
      <c r="AU820" s="259" t="s">
        <v>81</v>
      </c>
      <c r="AV820" s="15" t="s">
        <v>79</v>
      </c>
      <c r="AW820" s="15" t="s">
        <v>33</v>
      </c>
      <c r="AX820" s="15" t="s">
        <v>72</v>
      </c>
      <c r="AY820" s="259" t="s">
        <v>152</v>
      </c>
    </row>
    <row r="821" s="15" customFormat="1">
      <c r="A821" s="15"/>
      <c r="B821" s="250"/>
      <c r="C821" s="251"/>
      <c r="D821" s="229" t="s">
        <v>165</v>
      </c>
      <c r="E821" s="252" t="s">
        <v>19</v>
      </c>
      <c r="F821" s="253" t="s">
        <v>1230</v>
      </c>
      <c r="G821" s="251"/>
      <c r="H821" s="252" t="s">
        <v>19</v>
      </c>
      <c r="I821" s="254"/>
      <c r="J821" s="251"/>
      <c r="K821" s="251"/>
      <c r="L821" s="255"/>
      <c r="M821" s="256"/>
      <c r="N821" s="257"/>
      <c r="O821" s="257"/>
      <c r="P821" s="257"/>
      <c r="Q821" s="257"/>
      <c r="R821" s="257"/>
      <c r="S821" s="257"/>
      <c r="T821" s="258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59" t="s">
        <v>165</v>
      </c>
      <c r="AU821" s="259" t="s">
        <v>81</v>
      </c>
      <c r="AV821" s="15" t="s">
        <v>79</v>
      </c>
      <c r="AW821" s="15" t="s">
        <v>33</v>
      </c>
      <c r="AX821" s="15" t="s">
        <v>72</v>
      </c>
      <c r="AY821" s="259" t="s">
        <v>152</v>
      </c>
    </row>
    <row r="822" s="13" customFormat="1">
      <c r="A822" s="13"/>
      <c r="B822" s="227"/>
      <c r="C822" s="228"/>
      <c r="D822" s="229" t="s">
        <v>165</v>
      </c>
      <c r="E822" s="230" t="s">
        <v>19</v>
      </c>
      <c r="F822" s="231" t="s">
        <v>1221</v>
      </c>
      <c r="G822" s="228"/>
      <c r="H822" s="232">
        <v>257.57999999999998</v>
      </c>
      <c r="I822" s="233"/>
      <c r="J822" s="228"/>
      <c r="K822" s="228"/>
      <c r="L822" s="234"/>
      <c r="M822" s="235"/>
      <c r="N822" s="236"/>
      <c r="O822" s="236"/>
      <c r="P822" s="236"/>
      <c r="Q822" s="236"/>
      <c r="R822" s="236"/>
      <c r="S822" s="236"/>
      <c r="T822" s="23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8" t="s">
        <v>165</v>
      </c>
      <c r="AU822" s="238" t="s">
        <v>81</v>
      </c>
      <c r="AV822" s="13" t="s">
        <v>81</v>
      </c>
      <c r="AW822" s="13" t="s">
        <v>33</v>
      </c>
      <c r="AX822" s="13" t="s">
        <v>72</v>
      </c>
      <c r="AY822" s="238" t="s">
        <v>152</v>
      </c>
    </row>
    <row r="823" s="14" customFormat="1">
      <c r="A823" s="14"/>
      <c r="B823" s="239"/>
      <c r="C823" s="240"/>
      <c r="D823" s="229" t="s">
        <v>165</v>
      </c>
      <c r="E823" s="241" t="s">
        <v>19</v>
      </c>
      <c r="F823" s="242" t="s">
        <v>167</v>
      </c>
      <c r="G823" s="240"/>
      <c r="H823" s="243">
        <v>257.57999999999998</v>
      </c>
      <c r="I823" s="244"/>
      <c r="J823" s="240"/>
      <c r="K823" s="240"/>
      <c r="L823" s="245"/>
      <c r="M823" s="246"/>
      <c r="N823" s="247"/>
      <c r="O823" s="247"/>
      <c r="P823" s="247"/>
      <c r="Q823" s="247"/>
      <c r="R823" s="247"/>
      <c r="S823" s="247"/>
      <c r="T823" s="248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9" t="s">
        <v>165</v>
      </c>
      <c r="AU823" s="249" t="s">
        <v>81</v>
      </c>
      <c r="AV823" s="14" t="s">
        <v>153</v>
      </c>
      <c r="AW823" s="14" t="s">
        <v>33</v>
      </c>
      <c r="AX823" s="14" t="s">
        <v>79</v>
      </c>
      <c r="AY823" s="249" t="s">
        <v>152</v>
      </c>
    </row>
    <row r="824" s="2" customFormat="1" ht="16.5" customHeight="1">
      <c r="A824" s="40"/>
      <c r="B824" s="41"/>
      <c r="C824" s="271" t="s">
        <v>1231</v>
      </c>
      <c r="D824" s="271" t="s">
        <v>261</v>
      </c>
      <c r="E824" s="272" t="s">
        <v>1232</v>
      </c>
      <c r="F824" s="273" t="s">
        <v>1233</v>
      </c>
      <c r="G824" s="274" t="s">
        <v>176</v>
      </c>
      <c r="H824" s="275">
        <v>270.459</v>
      </c>
      <c r="I824" s="276"/>
      <c r="J824" s="277">
        <f>ROUND(I824*H824,2)</f>
        <v>0</v>
      </c>
      <c r="K824" s="273" t="s">
        <v>163</v>
      </c>
      <c r="L824" s="278"/>
      <c r="M824" s="279" t="s">
        <v>19</v>
      </c>
      <c r="N824" s="280" t="s">
        <v>43</v>
      </c>
      <c r="O824" s="86"/>
      <c r="P824" s="223">
        <f>O824*H824</f>
        <v>0</v>
      </c>
      <c r="Q824" s="223">
        <v>0.0041999999999999997</v>
      </c>
      <c r="R824" s="223">
        <f>Q824*H824</f>
        <v>1.1359277999999999</v>
      </c>
      <c r="S824" s="223">
        <v>0</v>
      </c>
      <c r="T824" s="224">
        <f>S824*H824</f>
        <v>0</v>
      </c>
      <c r="U824" s="40"/>
      <c r="V824" s="40"/>
      <c r="W824" s="40"/>
      <c r="X824" s="40"/>
      <c r="Y824" s="40"/>
      <c r="Z824" s="40"/>
      <c r="AA824" s="40"/>
      <c r="AB824" s="40"/>
      <c r="AC824" s="40"/>
      <c r="AD824" s="40"/>
      <c r="AE824" s="40"/>
      <c r="AR824" s="225" t="s">
        <v>362</v>
      </c>
      <c r="AT824" s="225" t="s">
        <v>261</v>
      </c>
      <c r="AU824" s="225" t="s">
        <v>81</v>
      </c>
      <c r="AY824" s="19" t="s">
        <v>152</v>
      </c>
      <c r="BE824" s="226">
        <f>IF(N824="základní",J824,0)</f>
        <v>0</v>
      </c>
      <c r="BF824" s="226">
        <f>IF(N824="snížená",J824,0)</f>
        <v>0</v>
      </c>
      <c r="BG824" s="226">
        <f>IF(N824="zákl. přenesená",J824,0)</f>
        <v>0</v>
      </c>
      <c r="BH824" s="226">
        <f>IF(N824="sníž. přenesená",J824,0)</f>
        <v>0</v>
      </c>
      <c r="BI824" s="226">
        <f>IF(N824="nulová",J824,0)</f>
        <v>0</v>
      </c>
      <c r="BJ824" s="19" t="s">
        <v>79</v>
      </c>
      <c r="BK824" s="226">
        <f>ROUND(I824*H824,2)</f>
        <v>0</v>
      </c>
      <c r="BL824" s="19" t="s">
        <v>269</v>
      </c>
      <c r="BM824" s="225" t="s">
        <v>1234</v>
      </c>
    </row>
    <row r="825" s="13" customFormat="1">
      <c r="A825" s="13"/>
      <c r="B825" s="227"/>
      <c r="C825" s="228"/>
      <c r="D825" s="229" t="s">
        <v>165</v>
      </c>
      <c r="E825" s="228"/>
      <c r="F825" s="231" t="s">
        <v>1235</v>
      </c>
      <c r="G825" s="228"/>
      <c r="H825" s="232">
        <v>270.459</v>
      </c>
      <c r="I825" s="233"/>
      <c r="J825" s="228"/>
      <c r="K825" s="228"/>
      <c r="L825" s="234"/>
      <c r="M825" s="235"/>
      <c r="N825" s="236"/>
      <c r="O825" s="236"/>
      <c r="P825" s="236"/>
      <c r="Q825" s="236"/>
      <c r="R825" s="236"/>
      <c r="S825" s="236"/>
      <c r="T825" s="23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8" t="s">
        <v>165</v>
      </c>
      <c r="AU825" s="238" t="s">
        <v>81</v>
      </c>
      <c r="AV825" s="13" t="s">
        <v>81</v>
      </c>
      <c r="AW825" s="13" t="s">
        <v>4</v>
      </c>
      <c r="AX825" s="13" t="s">
        <v>79</v>
      </c>
      <c r="AY825" s="238" t="s">
        <v>152</v>
      </c>
    </row>
    <row r="826" s="2" customFormat="1" ht="16.5" customHeight="1">
      <c r="A826" s="40"/>
      <c r="B826" s="41"/>
      <c r="C826" s="271" t="s">
        <v>1236</v>
      </c>
      <c r="D826" s="271" t="s">
        <v>261</v>
      </c>
      <c r="E826" s="272" t="s">
        <v>1237</v>
      </c>
      <c r="F826" s="273" t="s">
        <v>1238</v>
      </c>
      <c r="G826" s="274" t="s">
        <v>176</v>
      </c>
      <c r="H826" s="275">
        <v>270.459</v>
      </c>
      <c r="I826" s="276"/>
      <c r="J826" s="277">
        <f>ROUND(I826*H826,2)</f>
        <v>0</v>
      </c>
      <c r="K826" s="273" t="s">
        <v>163</v>
      </c>
      <c r="L826" s="278"/>
      <c r="M826" s="279" t="s">
        <v>19</v>
      </c>
      <c r="N826" s="280" t="s">
        <v>43</v>
      </c>
      <c r="O826" s="86"/>
      <c r="P826" s="223">
        <f>O826*H826</f>
        <v>0</v>
      </c>
      <c r="Q826" s="223">
        <v>0.0048999999999999998</v>
      </c>
      <c r="R826" s="223">
        <f>Q826*H826</f>
        <v>1.3252491</v>
      </c>
      <c r="S826" s="223">
        <v>0</v>
      </c>
      <c r="T826" s="224">
        <f>S826*H826</f>
        <v>0</v>
      </c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R826" s="225" t="s">
        <v>362</v>
      </c>
      <c r="AT826" s="225" t="s">
        <v>261</v>
      </c>
      <c r="AU826" s="225" t="s">
        <v>81</v>
      </c>
      <c r="AY826" s="19" t="s">
        <v>152</v>
      </c>
      <c r="BE826" s="226">
        <f>IF(N826="základní",J826,0)</f>
        <v>0</v>
      </c>
      <c r="BF826" s="226">
        <f>IF(N826="snížená",J826,0)</f>
        <v>0</v>
      </c>
      <c r="BG826" s="226">
        <f>IF(N826="zákl. přenesená",J826,0)</f>
        <v>0</v>
      </c>
      <c r="BH826" s="226">
        <f>IF(N826="sníž. přenesená",J826,0)</f>
        <v>0</v>
      </c>
      <c r="BI826" s="226">
        <f>IF(N826="nulová",J826,0)</f>
        <v>0</v>
      </c>
      <c r="BJ826" s="19" t="s">
        <v>79</v>
      </c>
      <c r="BK826" s="226">
        <f>ROUND(I826*H826,2)</f>
        <v>0</v>
      </c>
      <c r="BL826" s="19" t="s">
        <v>269</v>
      </c>
      <c r="BM826" s="225" t="s">
        <v>1239</v>
      </c>
    </row>
    <row r="827" s="13" customFormat="1">
      <c r="A827" s="13"/>
      <c r="B827" s="227"/>
      <c r="C827" s="228"/>
      <c r="D827" s="229" t="s">
        <v>165</v>
      </c>
      <c r="E827" s="228"/>
      <c r="F827" s="231" t="s">
        <v>1235</v>
      </c>
      <c r="G827" s="228"/>
      <c r="H827" s="232">
        <v>270.459</v>
      </c>
      <c r="I827" s="233"/>
      <c r="J827" s="228"/>
      <c r="K827" s="228"/>
      <c r="L827" s="234"/>
      <c r="M827" s="235"/>
      <c r="N827" s="236"/>
      <c r="O827" s="236"/>
      <c r="P827" s="236"/>
      <c r="Q827" s="236"/>
      <c r="R827" s="236"/>
      <c r="S827" s="236"/>
      <c r="T827" s="23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8" t="s">
        <v>165</v>
      </c>
      <c r="AU827" s="238" t="s">
        <v>81</v>
      </c>
      <c r="AV827" s="13" t="s">
        <v>81</v>
      </c>
      <c r="AW827" s="13" t="s">
        <v>4</v>
      </c>
      <c r="AX827" s="13" t="s">
        <v>79</v>
      </c>
      <c r="AY827" s="238" t="s">
        <v>152</v>
      </c>
    </row>
    <row r="828" s="2" customFormat="1">
      <c r="A828" s="40"/>
      <c r="B828" s="41"/>
      <c r="C828" s="214" t="s">
        <v>1240</v>
      </c>
      <c r="D828" s="214" t="s">
        <v>155</v>
      </c>
      <c r="E828" s="215" t="s">
        <v>1241</v>
      </c>
      <c r="F828" s="216" t="s">
        <v>1242</v>
      </c>
      <c r="G828" s="217" t="s">
        <v>176</v>
      </c>
      <c r="H828" s="218">
        <v>257.57999999999998</v>
      </c>
      <c r="I828" s="219"/>
      <c r="J828" s="220">
        <f>ROUND(I828*H828,2)</f>
        <v>0</v>
      </c>
      <c r="K828" s="216" t="s">
        <v>163</v>
      </c>
      <c r="L828" s="46"/>
      <c r="M828" s="221" t="s">
        <v>19</v>
      </c>
      <c r="N828" s="222" t="s">
        <v>43</v>
      </c>
      <c r="O828" s="86"/>
      <c r="P828" s="223">
        <f>O828*H828</f>
        <v>0</v>
      </c>
      <c r="Q828" s="223">
        <v>1.0000000000000001E-05</v>
      </c>
      <c r="R828" s="223">
        <f>Q828*H828</f>
        <v>0.0025758000000000001</v>
      </c>
      <c r="S828" s="223">
        <v>0</v>
      </c>
      <c r="T828" s="224">
        <f>S828*H828</f>
        <v>0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25" t="s">
        <v>269</v>
      </c>
      <c r="AT828" s="225" t="s">
        <v>155</v>
      </c>
      <c r="AU828" s="225" t="s">
        <v>81</v>
      </c>
      <c r="AY828" s="19" t="s">
        <v>152</v>
      </c>
      <c r="BE828" s="226">
        <f>IF(N828="základní",J828,0)</f>
        <v>0</v>
      </c>
      <c r="BF828" s="226">
        <f>IF(N828="snížená",J828,0)</f>
        <v>0</v>
      </c>
      <c r="BG828" s="226">
        <f>IF(N828="zákl. přenesená",J828,0)</f>
        <v>0</v>
      </c>
      <c r="BH828" s="226">
        <f>IF(N828="sníž. přenesená",J828,0)</f>
        <v>0</v>
      </c>
      <c r="BI828" s="226">
        <f>IF(N828="nulová",J828,0)</f>
        <v>0</v>
      </c>
      <c r="BJ828" s="19" t="s">
        <v>79</v>
      </c>
      <c r="BK828" s="226">
        <f>ROUND(I828*H828,2)</f>
        <v>0</v>
      </c>
      <c r="BL828" s="19" t="s">
        <v>269</v>
      </c>
      <c r="BM828" s="225" t="s">
        <v>1243</v>
      </c>
    </row>
    <row r="829" s="15" customFormat="1">
      <c r="A829" s="15"/>
      <c r="B829" s="250"/>
      <c r="C829" s="251"/>
      <c r="D829" s="229" t="s">
        <v>165</v>
      </c>
      <c r="E829" s="252" t="s">
        <v>19</v>
      </c>
      <c r="F829" s="253" t="s">
        <v>1220</v>
      </c>
      <c r="G829" s="251"/>
      <c r="H829" s="252" t="s">
        <v>19</v>
      </c>
      <c r="I829" s="254"/>
      <c r="J829" s="251"/>
      <c r="K829" s="251"/>
      <c r="L829" s="255"/>
      <c r="M829" s="256"/>
      <c r="N829" s="257"/>
      <c r="O829" s="257"/>
      <c r="P829" s="257"/>
      <c r="Q829" s="257"/>
      <c r="R829" s="257"/>
      <c r="S829" s="257"/>
      <c r="T829" s="258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9" t="s">
        <v>165</v>
      </c>
      <c r="AU829" s="259" t="s">
        <v>81</v>
      </c>
      <c r="AV829" s="15" t="s">
        <v>79</v>
      </c>
      <c r="AW829" s="15" t="s">
        <v>33</v>
      </c>
      <c r="AX829" s="15" t="s">
        <v>72</v>
      </c>
      <c r="AY829" s="259" t="s">
        <v>152</v>
      </c>
    </row>
    <row r="830" s="13" customFormat="1">
      <c r="A830" s="13"/>
      <c r="B830" s="227"/>
      <c r="C830" s="228"/>
      <c r="D830" s="229" t="s">
        <v>165</v>
      </c>
      <c r="E830" s="230" t="s">
        <v>19</v>
      </c>
      <c r="F830" s="231" t="s">
        <v>1221</v>
      </c>
      <c r="G830" s="228"/>
      <c r="H830" s="232">
        <v>257.57999999999998</v>
      </c>
      <c r="I830" s="233"/>
      <c r="J830" s="228"/>
      <c r="K830" s="228"/>
      <c r="L830" s="234"/>
      <c r="M830" s="235"/>
      <c r="N830" s="236"/>
      <c r="O830" s="236"/>
      <c r="P830" s="236"/>
      <c r="Q830" s="236"/>
      <c r="R830" s="236"/>
      <c r="S830" s="236"/>
      <c r="T830" s="237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8" t="s">
        <v>165</v>
      </c>
      <c r="AU830" s="238" t="s">
        <v>81</v>
      </c>
      <c r="AV830" s="13" t="s">
        <v>81</v>
      </c>
      <c r="AW830" s="13" t="s">
        <v>33</v>
      </c>
      <c r="AX830" s="13" t="s">
        <v>72</v>
      </c>
      <c r="AY830" s="238" t="s">
        <v>152</v>
      </c>
    </row>
    <row r="831" s="14" customFormat="1">
      <c r="A831" s="14"/>
      <c r="B831" s="239"/>
      <c r="C831" s="240"/>
      <c r="D831" s="229" t="s">
        <v>165</v>
      </c>
      <c r="E831" s="241" t="s">
        <v>19</v>
      </c>
      <c r="F831" s="242" t="s">
        <v>167</v>
      </c>
      <c r="G831" s="240"/>
      <c r="H831" s="243">
        <v>257.57999999999998</v>
      </c>
      <c r="I831" s="244"/>
      <c r="J831" s="240"/>
      <c r="K831" s="240"/>
      <c r="L831" s="245"/>
      <c r="M831" s="246"/>
      <c r="N831" s="247"/>
      <c r="O831" s="247"/>
      <c r="P831" s="247"/>
      <c r="Q831" s="247"/>
      <c r="R831" s="247"/>
      <c r="S831" s="247"/>
      <c r="T831" s="248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9" t="s">
        <v>165</v>
      </c>
      <c r="AU831" s="249" t="s">
        <v>81</v>
      </c>
      <c r="AV831" s="14" t="s">
        <v>153</v>
      </c>
      <c r="AW831" s="14" t="s">
        <v>33</v>
      </c>
      <c r="AX831" s="14" t="s">
        <v>79</v>
      </c>
      <c r="AY831" s="249" t="s">
        <v>152</v>
      </c>
    </row>
    <row r="832" s="2" customFormat="1">
      <c r="A832" s="40"/>
      <c r="B832" s="41"/>
      <c r="C832" s="271" t="s">
        <v>1244</v>
      </c>
      <c r="D832" s="271" t="s">
        <v>261</v>
      </c>
      <c r="E832" s="272" t="s">
        <v>1245</v>
      </c>
      <c r="F832" s="273" t="s">
        <v>1246</v>
      </c>
      <c r="G832" s="274" t="s">
        <v>176</v>
      </c>
      <c r="H832" s="275">
        <v>300.209</v>
      </c>
      <c r="I832" s="276"/>
      <c r="J832" s="277">
        <f>ROUND(I832*H832,2)</f>
        <v>0</v>
      </c>
      <c r="K832" s="273" t="s">
        <v>163</v>
      </c>
      <c r="L832" s="278"/>
      <c r="M832" s="279" t="s">
        <v>19</v>
      </c>
      <c r="N832" s="280" t="s">
        <v>43</v>
      </c>
      <c r="O832" s="86"/>
      <c r="P832" s="223">
        <f>O832*H832</f>
        <v>0</v>
      </c>
      <c r="Q832" s="223">
        <v>0.00012999999999999999</v>
      </c>
      <c r="R832" s="223">
        <f>Q832*H832</f>
        <v>0.03902717</v>
      </c>
      <c r="S832" s="223">
        <v>0</v>
      </c>
      <c r="T832" s="224">
        <f>S832*H832</f>
        <v>0</v>
      </c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R832" s="225" t="s">
        <v>362</v>
      </c>
      <c r="AT832" s="225" t="s">
        <v>261</v>
      </c>
      <c r="AU832" s="225" t="s">
        <v>81</v>
      </c>
      <c r="AY832" s="19" t="s">
        <v>152</v>
      </c>
      <c r="BE832" s="226">
        <f>IF(N832="základní",J832,0)</f>
        <v>0</v>
      </c>
      <c r="BF832" s="226">
        <f>IF(N832="snížená",J832,0)</f>
        <v>0</v>
      </c>
      <c r="BG832" s="226">
        <f>IF(N832="zákl. přenesená",J832,0)</f>
        <v>0</v>
      </c>
      <c r="BH832" s="226">
        <f>IF(N832="sníž. přenesená",J832,0)</f>
        <v>0</v>
      </c>
      <c r="BI832" s="226">
        <f>IF(N832="nulová",J832,0)</f>
        <v>0</v>
      </c>
      <c r="BJ832" s="19" t="s">
        <v>79</v>
      </c>
      <c r="BK832" s="226">
        <f>ROUND(I832*H832,2)</f>
        <v>0</v>
      </c>
      <c r="BL832" s="19" t="s">
        <v>269</v>
      </c>
      <c r="BM832" s="225" t="s">
        <v>1247</v>
      </c>
    </row>
    <row r="833" s="13" customFormat="1">
      <c r="A833" s="13"/>
      <c r="B833" s="227"/>
      <c r="C833" s="228"/>
      <c r="D833" s="229" t="s">
        <v>165</v>
      </c>
      <c r="E833" s="228"/>
      <c r="F833" s="231" t="s">
        <v>1248</v>
      </c>
      <c r="G833" s="228"/>
      <c r="H833" s="232">
        <v>300.209</v>
      </c>
      <c r="I833" s="233"/>
      <c r="J833" s="228"/>
      <c r="K833" s="228"/>
      <c r="L833" s="234"/>
      <c r="M833" s="235"/>
      <c r="N833" s="236"/>
      <c r="O833" s="236"/>
      <c r="P833" s="236"/>
      <c r="Q833" s="236"/>
      <c r="R833" s="236"/>
      <c r="S833" s="236"/>
      <c r="T833" s="237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38" t="s">
        <v>165</v>
      </c>
      <c r="AU833" s="238" t="s">
        <v>81</v>
      </c>
      <c r="AV833" s="13" t="s">
        <v>81</v>
      </c>
      <c r="AW833" s="13" t="s">
        <v>4</v>
      </c>
      <c r="AX833" s="13" t="s">
        <v>79</v>
      </c>
      <c r="AY833" s="238" t="s">
        <v>152</v>
      </c>
    </row>
    <row r="834" s="2" customFormat="1">
      <c r="A834" s="40"/>
      <c r="B834" s="41"/>
      <c r="C834" s="214" t="s">
        <v>1249</v>
      </c>
      <c r="D834" s="214" t="s">
        <v>155</v>
      </c>
      <c r="E834" s="215" t="s">
        <v>1211</v>
      </c>
      <c r="F834" s="216" t="s">
        <v>1212</v>
      </c>
      <c r="G834" s="217" t="s">
        <v>513</v>
      </c>
      <c r="H834" s="218">
        <v>2.5030000000000001</v>
      </c>
      <c r="I834" s="219"/>
      <c r="J834" s="220">
        <f>ROUND(I834*H834,2)</f>
        <v>0</v>
      </c>
      <c r="K834" s="216" t="s">
        <v>163</v>
      </c>
      <c r="L834" s="46"/>
      <c r="M834" s="221" t="s">
        <v>19</v>
      </c>
      <c r="N834" s="222" t="s">
        <v>43</v>
      </c>
      <c r="O834" s="86"/>
      <c r="P834" s="223">
        <f>O834*H834</f>
        <v>0</v>
      </c>
      <c r="Q834" s="223">
        <v>0</v>
      </c>
      <c r="R834" s="223">
        <f>Q834*H834</f>
        <v>0</v>
      </c>
      <c r="S834" s="223">
        <v>0</v>
      </c>
      <c r="T834" s="224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25" t="s">
        <v>269</v>
      </c>
      <c r="AT834" s="225" t="s">
        <v>155</v>
      </c>
      <c r="AU834" s="225" t="s">
        <v>81</v>
      </c>
      <c r="AY834" s="19" t="s">
        <v>152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9" t="s">
        <v>79</v>
      </c>
      <c r="BK834" s="226">
        <f>ROUND(I834*H834,2)</f>
        <v>0</v>
      </c>
      <c r="BL834" s="19" t="s">
        <v>269</v>
      </c>
      <c r="BM834" s="225" t="s">
        <v>1250</v>
      </c>
    </row>
    <row r="835" s="12" customFormat="1" ht="22.8" customHeight="1">
      <c r="A835" s="12"/>
      <c r="B835" s="198"/>
      <c r="C835" s="199"/>
      <c r="D835" s="200" t="s">
        <v>71</v>
      </c>
      <c r="E835" s="212" t="s">
        <v>1251</v>
      </c>
      <c r="F835" s="212" t="s">
        <v>1252</v>
      </c>
      <c r="G835" s="199"/>
      <c r="H835" s="199"/>
      <c r="I835" s="202"/>
      <c r="J835" s="213">
        <f>BK835</f>
        <v>0</v>
      </c>
      <c r="K835" s="199"/>
      <c r="L835" s="204"/>
      <c r="M835" s="205"/>
      <c r="N835" s="206"/>
      <c r="O835" s="206"/>
      <c r="P835" s="207">
        <f>SUM(P836:P879)</f>
        <v>0</v>
      </c>
      <c r="Q835" s="206"/>
      <c r="R835" s="207">
        <f>SUM(R836:R879)</f>
        <v>7.2475725400000002</v>
      </c>
      <c r="S835" s="206"/>
      <c r="T835" s="208">
        <f>SUM(T836:T879)</f>
        <v>2.5588032000000003</v>
      </c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R835" s="209" t="s">
        <v>81</v>
      </c>
      <c r="AT835" s="210" t="s">
        <v>71</v>
      </c>
      <c r="AU835" s="210" t="s">
        <v>79</v>
      </c>
      <c r="AY835" s="209" t="s">
        <v>152</v>
      </c>
      <c r="BK835" s="211">
        <f>SUM(BK836:BK879)</f>
        <v>0</v>
      </c>
    </row>
    <row r="836" s="2" customFormat="1" ht="16.5" customHeight="1">
      <c r="A836" s="40"/>
      <c r="B836" s="41"/>
      <c r="C836" s="214" t="s">
        <v>1253</v>
      </c>
      <c r="D836" s="214" t="s">
        <v>155</v>
      </c>
      <c r="E836" s="215" t="s">
        <v>1254</v>
      </c>
      <c r="F836" s="216" t="s">
        <v>1255</v>
      </c>
      <c r="G836" s="217" t="s">
        <v>1256</v>
      </c>
      <c r="H836" s="218">
        <v>50</v>
      </c>
      <c r="I836" s="219"/>
      <c r="J836" s="220">
        <f>ROUND(I836*H836,2)</f>
        <v>0</v>
      </c>
      <c r="K836" s="216" t="s">
        <v>163</v>
      </c>
      <c r="L836" s="46"/>
      <c r="M836" s="221" t="s">
        <v>19</v>
      </c>
      <c r="N836" s="222" t="s">
        <v>43</v>
      </c>
      <c r="O836" s="86"/>
      <c r="P836" s="223">
        <f>O836*H836</f>
        <v>0</v>
      </c>
      <c r="Q836" s="223">
        <v>0</v>
      </c>
      <c r="R836" s="223">
        <f>Q836*H836</f>
        <v>0</v>
      </c>
      <c r="S836" s="223">
        <v>0.0050000000000000001</v>
      </c>
      <c r="T836" s="224">
        <f>S836*H836</f>
        <v>0.25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25" t="s">
        <v>269</v>
      </c>
      <c r="AT836" s="225" t="s">
        <v>155</v>
      </c>
      <c r="AU836" s="225" t="s">
        <v>81</v>
      </c>
      <c r="AY836" s="19" t="s">
        <v>152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9" t="s">
        <v>79</v>
      </c>
      <c r="BK836" s="226">
        <f>ROUND(I836*H836,2)</f>
        <v>0</v>
      </c>
      <c r="BL836" s="19" t="s">
        <v>269</v>
      </c>
      <c r="BM836" s="225" t="s">
        <v>1257</v>
      </c>
    </row>
    <row r="837" s="2" customFormat="1">
      <c r="A837" s="40"/>
      <c r="B837" s="41"/>
      <c r="C837" s="214" t="s">
        <v>1258</v>
      </c>
      <c r="D837" s="214" t="s">
        <v>155</v>
      </c>
      <c r="E837" s="215" t="s">
        <v>1259</v>
      </c>
      <c r="F837" s="216" t="s">
        <v>1260</v>
      </c>
      <c r="G837" s="217" t="s">
        <v>235</v>
      </c>
      <c r="H837" s="218">
        <v>106.48</v>
      </c>
      <c r="I837" s="219"/>
      <c r="J837" s="220">
        <f>ROUND(I837*H837,2)</f>
        <v>0</v>
      </c>
      <c r="K837" s="216" t="s">
        <v>163</v>
      </c>
      <c r="L837" s="46"/>
      <c r="M837" s="221" t="s">
        <v>19</v>
      </c>
      <c r="N837" s="222" t="s">
        <v>43</v>
      </c>
      <c r="O837" s="86"/>
      <c r="P837" s="223">
        <f>O837*H837</f>
        <v>0</v>
      </c>
      <c r="Q837" s="223">
        <v>0</v>
      </c>
      <c r="R837" s="223">
        <f>Q837*H837</f>
        <v>0</v>
      </c>
      <c r="S837" s="223">
        <v>0.012319999999999999</v>
      </c>
      <c r="T837" s="224">
        <f>S837*H837</f>
        <v>1.3118335999999999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25" t="s">
        <v>269</v>
      </c>
      <c r="AT837" s="225" t="s">
        <v>155</v>
      </c>
      <c r="AU837" s="225" t="s">
        <v>81</v>
      </c>
      <c r="AY837" s="19" t="s">
        <v>152</v>
      </c>
      <c r="BE837" s="226">
        <f>IF(N837="základní",J837,0)</f>
        <v>0</v>
      </c>
      <c r="BF837" s="226">
        <f>IF(N837="snížená",J837,0)</f>
        <v>0</v>
      </c>
      <c r="BG837" s="226">
        <f>IF(N837="zákl. přenesená",J837,0)</f>
        <v>0</v>
      </c>
      <c r="BH837" s="226">
        <f>IF(N837="sníž. přenesená",J837,0)</f>
        <v>0</v>
      </c>
      <c r="BI837" s="226">
        <f>IF(N837="nulová",J837,0)</f>
        <v>0</v>
      </c>
      <c r="BJ837" s="19" t="s">
        <v>79</v>
      </c>
      <c r="BK837" s="226">
        <f>ROUND(I837*H837,2)</f>
        <v>0</v>
      </c>
      <c r="BL837" s="19" t="s">
        <v>269</v>
      </c>
      <c r="BM837" s="225" t="s">
        <v>1261</v>
      </c>
    </row>
    <row r="838" s="13" customFormat="1">
      <c r="A838" s="13"/>
      <c r="B838" s="227"/>
      <c r="C838" s="228"/>
      <c r="D838" s="229" t="s">
        <v>165</v>
      </c>
      <c r="E838" s="230" t="s">
        <v>19</v>
      </c>
      <c r="F838" s="231" t="s">
        <v>1262</v>
      </c>
      <c r="G838" s="228"/>
      <c r="H838" s="232">
        <v>106.48</v>
      </c>
      <c r="I838" s="233"/>
      <c r="J838" s="228"/>
      <c r="K838" s="228"/>
      <c r="L838" s="234"/>
      <c r="M838" s="235"/>
      <c r="N838" s="236"/>
      <c r="O838" s="236"/>
      <c r="P838" s="236"/>
      <c r="Q838" s="236"/>
      <c r="R838" s="236"/>
      <c r="S838" s="236"/>
      <c r="T838" s="237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8" t="s">
        <v>165</v>
      </c>
      <c r="AU838" s="238" t="s">
        <v>81</v>
      </c>
      <c r="AV838" s="13" t="s">
        <v>81</v>
      </c>
      <c r="AW838" s="13" t="s">
        <v>33</v>
      </c>
      <c r="AX838" s="13" t="s">
        <v>72</v>
      </c>
      <c r="AY838" s="238" t="s">
        <v>152</v>
      </c>
    </row>
    <row r="839" s="14" customFormat="1">
      <c r="A839" s="14"/>
      <c r="B839" s="239"/>
      <c r="C839" s="240"/>
      <c r="D839" s="229" t="s">
        <v>165</v>
      </c>
      <c r="E839" s="241" t="s">
        <v>19</v>
      </c>
      <c r="F839" s="242" t="s">
        <v>167</v>
      </c>
      <c r="G839" s="240"/>
      <c r="H839" s="243">
        <v>106.48</v>
      </c>
      <c r="I839" s="244"/>
      <c r="J839" s="240"/>
      <c r="K839" s="240"/>
      <c r="L839" s="245"/>
      <c r="M839" s="246"/>
      <c r="N839" s="247"/>
      <c r="O839" s="247"/>
      <c r="P839" s="247"/>
      <c r="Q839" s="247"/>
      <c r="R839" s="247"/>
      <c r="S839" s="247"/>
      <c r="T839" s="248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9" t="s">
        <v>165</v>
      </c>
      <c r="AU839" s="249" t="s">
        <v>81</v>
      </c>
      <c r="AV839" s="14" t="s">
        <v>153</v>
      </c>
      <c r="AW839" s="14" t="s">
        <v>33</v>
      </c>
      <c r="AX839" s="14" t="s">
        <v>79</v>
      </c>
      <c r="AY839" s="249" t="s">
        <v>152</v>
      </c>
    </row>
    <row r="840" s="2" customFormat="1">
      <c r="A840" s="40"/>
      <c r="B840" s="41"/>
      <c r="C840" s="214" t="s">
        <v>1263</v>
      </c>
      <c r="D840" s="214" t="s">
        <v>155</v>
      </c>
      <c r="E840" s="215" t="s">
        <v>1264</v>
      </c>
      <c r="F840" s="216" t="s">
        <v>1265</v>
      </c>
      <c r="G840" s="217" t="s">
        <v>235</v>
      </c>
      <c r="H840" s="218">
        <v>25.440000000000001</v>
      </c>
      <c r="I840" s="219"/>
      <c r="J840" s="220">
        <f>ROUND(I840*H840,2)</f>
        <v>0</v>
      </c>
      <c r="K840" s="216" t="s">
        <v>163</v>
      </c>
      <c r="L840" s="46"/>
      <c r="M840" s="221" t="s">
        <v>19</v>
      </c>
      <c r="N840" s="222" t="s">
        <v>43</v>
      </c>
      <c r="O840" s="86"/>
      <c r="P840" s="223">
        <f>O840*H840</f>
        <v>0</v>
      </c>
      <c r="Q840" s="223">
        <v>0</v>
      </c>
      <c r="R840" s="223">
        <f>Q840*H840</f>
        <v>0</v>
      </c>
      <c r="S840" s="223">
        <v>0.01584</v>
      </c>
      <c r="T840" s="224">
        <f>S840*H840</f>
        <v>0.40296960000000004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25" t="s">
        <v>269</v>
      </c>
      <c r="AT840" s="225" t="s">
        <v>155</v>
      </c>
      <c r="AU840" s="225" t="s">
        <v>81</v>
      </c>
      <c r="AY840" s="19" t="s">
        <v>152</v>
      </c>
      <c r="BE840" s="226">
        <f>IF(N840="základní",J840,0)</f>
        <v>0</v>
      </c>
      <c r="BF840" s="226">
        <f>IF(N840="snížená",J840,0)</f>
        <v>0</v>
      </c>
      <c r="BG840" s="226">
        <f>IF(N840="zákl. přenesená",J840,0)</f>
        <v>0</v>
      </c>
      <c r="BH840" s="226">
        <f>IF(N840="sníž. přenesená",J840,0)</f>
        <v>0</v>
      </c>
      <c r="BI840" s="226">
        <f>IF(N840="nulová",J840,0)</f>
        <v>0</v>
      </c>
      <c r="BJ840" s="19" t="s">
        <v>79</v>
      </c>
      <c r="BK840" s="226">
        <f>ROUND(I840*H840,2)</f>
        <v>0</v>
      </c>
      <c r="BL840" s="19" t="s">
        <v>269</v>
      </c>
      <c r="BM840" s="225" t="s">
        <v>1266</v>
      </c>
    </row>
    <row r="841" s="13" customFormat="1">
      <c r="A841" s="13"/>
      <c r="B841" s="227"/>
      <c r="C841" s="228"/>
      <c r="D841" s="229" t="s">
        <v>165</v>
      </c>
      <c r="E841" s="230" t="s">
        <v>19</v>
      </c>
      <c r="F841" s="231" t="s">
        <v>1267</v>
      </c>
      <c r="G841" s="228"/>
      <c r="H841" s="232">
        <v>12.720000000000001</v>
      </c>
      <c r="I841" s="233"/>
      <c r="J841" s="228"/>
      <c r="K841" s="228"/>
      <c r="L841" s="234"/>
      <c r="M841" s="235"/>
      <c r="N841" s="236"/>
      <c r="O841" s="236"/>
      <c r="P841" s="236"/>
      <c r="Q841" s="236"/>
      <c r="R841" s="236"/>
      <c r="S841" s="236"/>
      <c r="T841" s="237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8" t="s">
        <v>165</v>
      </c>
      <c r="AU841" s="238" t="s">
        <v>81</v>
      </c>
      <c r="AV841" s="13" t="s">
        <v>81</v>
      </c>
      <c r="AW841" s="13" t="s">
        <v>33</v>
      </c>
      <c r="AX841" s="13" t="s">
        <v>72</v>
      </c>
      <c r="AY841" s="238" t="s">
        <v>152</v>
      </c>
    </row>
    <row r="842" s="13" customFormat="1">
      <c r="A842" s="13"/>
      <c r="B842" s="227"/>
      <c r="C842" s="228"/>
      <c r="D842" s="229" t="s">
        <v>165</v>
      </c>
      <c r="E842" s="230" t="s">
        <v>19</v>
      </c>
      <c r="F842" s="231" t="s">
        <v>1268</v>
      </c>
      <c r="G842" s="228"/>
      <c r="H842" s="232">
        <v>12.720000000000001</v>
      </c>
      <c r="I842" s="233"/>
      <c r="J842" s="228"/>
      <c r="K842" s="228"/>
      <c r="L842" s="234"/>
      <c r="M842" s="235"/>
      <c r="N842" s="236"/>
      <c r="O842" s="236"/>
      <c r="P842" s="236"/>
      <c r="Q842" s="236"/>
      <c r="R842" s="236"/>
      <c r="S842" s="236"/>
      <c r="T842" s="23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8" t="s">
        <v>165</v>
      </c>
      <c r="AU842" s="238" t="s">
        <v>81</v>
      </c>
      <c r="AV842" s="13" t="s">
        <v>81</v>
      </c>
      <c r="AW842" s="13" t="s">
        <v>33</v>
      </c>
      <c r="AX842" s="13" t="s">
        <v>72</v>
      </c>
      <c r="AY842" s="238" t="s">
        <v>152</v>
      </c>
    </row>
    <row r="843" s="14" customFormat="1">
      <c r="A843" s="14"/>
      <c r="B843" s="239"/>
      <c r="C843" s="240"/>
      <c r="D843" s="229" t="s">
        <v>165</v>
      </c>
      <c r="E843" s="241" t="s">
        <v>19</v>
      </c>
      <c r="F843" s="242" t="s">
        <v>167</v>
      </c>
      <c r="G843" s="240"/>
      <c r="H843" s="243">
        <v>25.440000000000001</v>
      </c>
      <c r="I843" s="244"/>
      <c r="J843" s="240"/>
      <c r="K843" s="240"/>
      <c r="L843" s="245"/>
      <c r="M843" s="246"/>
      <c r="N843" s="247"/>
      <c r="O843" s="247"/>
      <c r="P843" s="247"/>
      <c r="Q843" s="247"/>
      <c r="R843" s="247"/>
      <c r="S843" s="247"/>
      <c r="T843" s="248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9" t="s">
        <v>165</v>
      </c>
      <c r="AU843" s="249" t="s">
        <v>81</v>
      </c>
      <c r="AV843" s="14" t="s">
        <v>153</v>
      </c>
      <c r="AW843" s="14" t="s">
        <v>33</v>
      </c>
      <c r="AX843" s="14" t="s">
        <v>79</v>
      </c>
      <c r="AY843" s="249" t="s">
        <v>152</v>
      </c>
    </row>
    <row r="844" s="2" customFormat="1">
      <c r="A844" s="40"/>
      <c r="B844" s="41"/>
      <c r="C844" s="214" t="s">
        <v>1269</v>
      </c>
      <c r="D844" s="214" t="s">
        <v>155</v>
      </c>
      <c r="E844" s="215" t="s">
        <v>1270</v>
      </c>
      <c r="F844" s="216" t="s">
        <v>1271</v>
      </c>
      <c r="G844" s="217" t="s">
        <v>235</v>
      </c>
      <c r="H844" s="218">
        <v>18</v>
      </c>
      <c r="I844" s="219"/>
      <c r="J844" s="220">
        <f>ROUND(I844*H844,2)</f>
        <v>0</v>
      </c>
      <c r="K844" s="216" t="s">
        <v>163</v>
      </c>
      <c r="L844" s="46"/>
      <c r="M844" s="221" t="s">
        <v>19</v>
      </c>
      <c r="N844" s="222" t="s">
        <v>43</v>
      </c>
      <c r="O844" s="86"/>
      <c r="P844" s="223">
        <f>O844*H844</f>
        <v>0</v>
      </c>
      <c r="Q844" s="223">
        <v>0</v>
      </c>
      <c r="R844" s="223">
        <f>Q844*H844</f>
        <v>0</v>
      </c>
      <c r="S844" s="223">
        <v>0.033000000000000002</v>
      </c>
      <c r="T844" s="224">
        <f>S844*H844</f>
        <v>0.59400000000000008</v>
      </c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R844" s="225" t="s">
        <v>269</v>
      </c>
      <c r="AT844" s="225" t="s">
        <v>155</v>
      </c>
      <c r="AU844" s="225" t="s">
        <v>81</v>
      </c>
      <c r="AY844" s="19" t="s">
        <v>152</v>
      </c>
      <c r="BE844" s="226">
        <f>IF(N844="základní",J844,0)</f>
        <v>0</v>
      </c>
      <c r="BF844" s="226">
        <f>IF(N844="snížená",J844,0)</f>
        <v>0</v>
      </c>
      <c r="BG844" s="226">
        <f>IF(N844="zákl. přenesená",J844,0)</f>
        <v>0</v>
      </c>
      <c r="BH844" s="226">
        <f>IF(N844="sníž. přenesená",J844,0)</f>
        <v>0</v>
      </c>
      <c r="BI844" s="226">
        <f>IF(N844="nulová",J844,0)</f>
        <v>0</v>
      </c>
      <c r="BJ844" s="19" t="s">
        <v>79</v>
      </c>
      <c r="BK844" s="226">
        <f>ROUND(I844*H844,2)</f>
        <v>0</v>
      </c>
      <c r="BL844" s="19" t="s">
        <v>269</v>
      </c>
      <c r="BM844" s="225" t="s">
        <v>1272</v>
      </c>
    </row>
    <row r="845" s="13" customFormat="1">
      <c r="A845" s="13"/>
      <c r="B845" s="227"/>
      <c r="C845" s="228"/>
      <c r="D845" s="229" t="s">
        <v>165</v>
      </c>
      <c r="E845" s="230" t="s">
        <v>19</v>
      </c>
      <c r="F845" s="231" t="s">
        <v>1273</v>
      </c>
      <c r="G845" s="228"/>
      <c r="H845" s="232">
        <v>18</v>
      </c>
      <c r="I845" s="233"/>
      <c r="J845" s="228"/>
      <c r="K845" s="228"/>
      <c r="L845" s="234"/>
      <c r="M845" s="235"/>
      <c r="N845" s="236"/>
      <c r="O845" s="236"/>
      <c r="P845" s="236"/>
      <c r="Q845" s="236"/>
      <c r="R845" s="236"/>
      <c r="S845" s="236"/>
      <c r="T845" s="237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8" t="s">
        <v>165</v>
      </c>
      <c r="AU845" s="238" t="s">
        <v>81</v>
      </c>
      <c r="AV845" s="13" t="s">
        <v>81</v>
      </c>
      <c r="AW845" s="13" t="s">
        <v>33</v>
      </c>
      <c r="AX845" s="13" t="s">
        <v>72</v>
      </c>
      <c r="AY845" s="238" t="s">
        <v>152</v>
      </c>
    </row>
    <row r="846" s="14" customFormat="1">
      <c r="A846" s="14"/>
      <c r="B846" s="239"/>
      <c r="C846" s="240"/>
      <c r="D846" s="229" t="s">
        <v>165</v>
      </c>
      <c r="E846" s="241" t="s">
        <v>19</v>
      </c>
      <c r="F846" s="242" t="s">
        <v>167</v>
      </c>
      <c r="G846" s="240"/>
      <c r="H846" s="243">
        <v>18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9" t="s">
        <v>165</v>
      </c>
      <c r="AU846" s="249" t="s">
        <v>81</v>
      </c>
      <c r="AV846" s="14" t="s">
        <v>153</v>
      </c>
      <c r="AW846" s="14" t="s">
        <v>33</v>
      </c>
      <c r="AX846" s="14" t="s">
        <v>79</v>
      </c>
      <c r="AY846" s="249" t="s">
        <v>152</v>
      </c>
    </row>
    <row r="847" s="2" customFormat="1">
      <c r="A847" s="40"/>
      <c r="B847" s="41"/>
      <c r="C847" s="214" t="s">
        <v>1274</v>
      </c>
      <c r="D847" s="214" t="s">
        <v>155</v>
      </c>
      <c r="E847" s="215" t="s">
        <v>1275</v>
      </c>
      <c r="F847" s="216" t="s">
        <v>1276</v>
      </c>
      <c r="G847" s="217" t="s">
        <v>1256</v>
      </c>
      <c r="H847" s="218">
        <v>50</v>
      </c>
      <c r="I847" s="219"/>
      <c r="J847" s="220">
        <f>ROUND(I847*H847,2)</f>
        <v>0</v>
      </c>
      <c r="K847" s="216" t="s">
        <v>163</v>
      </c>
      <c r="L847" s="46"/>
      <c r="M847" s="221" t="s">
        <v>19</v>
      </c>
      <c r="N847" s="222" t="s">
        <v>43</v>
      </c>
      <c r="O847" s="86"/>
      <c r="P847" s="223">
        <f>O847*H847</f>
        <v>0</v>
      </c>
      <c r="Q847" s="223">
        <v>0</v>
      </c>
      <c r="R847" s="223">
        <f>Q847*H847</f>
        <v>0</v>
      </c>
      <c r="S847" s="223">
        <v>0</v>
      </c>
      <c r="T847" s="224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25" t="s">
        <v>269</v>
      </c>
      <c r="AT847" s="225" t="s">
        <v>155</v>
      </c>
      <c r="AU847" s="225" t="s">
        <v>81</v>
      </c>
      <c r="AY847" s="19" t="s">
        <v>152</v>
      </c>
      <c r="BE847" s="226">
        <f>IF(N847="základní",J847,0)</f>
        <v>0</v>
      </c>
      <c r="BF847" s="226">
        <f>IF(N847="snížená",J847,0)</f>
        <v>0</v>
      </c>
      <c r="BG847" s="226">
        <f>IF(N847="zákl. přenesená",J847,0)</f>
        <v>0</v>
      </c>
      <c r="BH847" s="226">
        <f>IF(N847="sníž. přenesená",J847,0)</f>
        <v>0</v>
      </c>
      <c r="BI847" s="226">
        <f>IF(N847="nulová",J847,0)</f>
        <v>0</v>
      </c>
      <c r="BJ847" s="19" t="s">
        <v>79</v>
      </c>
      <c r="BK847" s="226">
        <f>ROUND(I847*H847,2)</f>
        <v>0</v>
      </c>
      <c r="BL847" s="19" t="s">
        <v>269</v>
      </c>
      <c r="BM847" s="225" t="s">
        <v>1277</v>
      </c>
    </row>
    <row r="848" s="2" customFormat="1" ht="16.5" customHeight="1">
      <c r="A848" s="40"/>
      <c r="B848" s="41"/>
      <c r="C848" s="214" t="s">
        <v>1278</v>
      </c>
      <c r="D848" s="214" t="s">
        <v>155</v>
      </c>
      <c r="E848" s="215" t="s">
        <v>1279</v>
      </c>
      <c r="F848" s="216" t="s">
        <v>1280</v>
      </c>
      <c r="G848" s="217" t="s">
        <v>235</v>
      </c>
      <c r="H848" s="218">
        <v>106.48</v>
      </c>
      <c r="I848" s="219"/>
      <c r="J848" s="220">
        <f>ROUND(I848*H848,2)</f>
        <v>0</v>
      </c>
      <c r="K848" s="216" t="s">
        <v>163</v>
      </c>
      <c r="L848" s="46"/>
      <c r="M848" s="221" t="s">
        <v>19</v>
      </c>
      <c r="N848" s="222" t="s">
        <v>43</v>
      </c>
      <c r="O848" s="86"/>
      <c r="P848" s="223">
        <f>O848*H848</f>
        <v>0</v>
      </c>
      <c r="Q848" s="223">
        <v>0.01363</v>
      </c>
      <c r="R848" s="223">
        <f>Q848*H848</f>
        <v>1.4513224</v>
      </c>
      <c r="S848" s="223">
        <v>0</v>
      </c>
      <c r="T848" s="224">
        <f>S848*H848</f>
        <v>0</v>
      </c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R848" s="225" t="s">
        <v>269</v>
      </c>
      <c r="AT848" s="225" t="s">
        <v>155</v>
      </c>
      <c r="AU848" s="225" t="s">
        <v>81</v>
      </c>
      <c r="AY848" s="19" t="s">
        <v>152</v>
      </c>
      <c r="BE848" s="226">
        <f>IF(N848="základní",J848,0)</f>
        <v>0</v>
      </c>
      <c r="BF848" s="226">
        <f>IF(N848="snížená",J848,0)</f>
        <v>0</v>
      </c>
      <c r="BG848" s="226">
        <f>IF(N848="zákl. přenesená",J848,0)</f>
        <v>0</v>
      </c>
      <c r="BH848" s="226">
        <f>IF(N848="sníž. přenesená",J848,0)</f>
        <v>0</v>
      </c>
      <c r="BI848" s="226">
        <f>IF(N848="nulová",J848,0)</f>
        <v>0</v>
      </c>
      <c r="BJ848" s="19" t="s">
        <v>79</v>
      </c>
      <c r="BK848" s="226">
        <f>ROUND(I848*H848,2)</f>
        <v>0</v>
      </c>
      <c r="BL848" s="19" t="s">
        <v>269</v>
      </c>
      <c r="BM848" s="225" t="s">
        <v>1281</v>
      </c>
    </row>
    <row r="849" s="13" customFormat="1">
      <c r="A849" s="13"/>
      <c r="B849" s="227"/>
      <c r="C849" s="228"/>
      <c r="D849" s="229" t="s">
        <v>165</v>
      </c>
      <c r="E849" s="230" t="s">
        <v>19</v>
      </c>
      <c r="F849" s="231" t="s">
        <v>1262</v>
      </c>
      <c r="G849" s="228"/>
      <c r="H849" s="232">
        <v>106.48</v>
      </c>
      <c r="I849" s="233"/>
      <c r="J849" s="228"/>
      <c r="K849" s="228"/>
      <c r="L849" s="234"/>
      <c r="M849" s="235"/>
      <c r="N849" s="236"/>
      <c r="O849" s="236"/>
      <c r="P849" s="236"/>
      <c r="Q849" s="236"/>
      <c r="R849" s="236"/>
      <c r="S849" s="236"/>
      <c r="T849" s="237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8" t="s">
        <v>165</v>
      </c>
      <c r="AU849" s="238" t="s">
        <v>81</v>
      </c>
      <c r="AV849" s="13" t="s">
        <v>81</v>
      </c>
      <c r="AW849" s="13" t="s">
        <v>33</v>
      </c>
      <c r="AX849" s="13" t="s">
        <v>72</v>
      </c>
      <c r="AY849" s="238" t="s">
        <v>152</v>
      </c>
    </row>
    <row r="850" s="14" customFormat="1">
      <c r="A850" s="14"/>
      <c r="B850" s="239"/>
      <c r="C850" s="240"/>
      <c r="D850" s="229" t="s">
        <v>165</v>
      </c>
      <c r="E850" s="241" t="s">
        <v>19</v>
      </c>
      <c r="F850" s="242" t="s">
        <v>167</v>
      </c>
      <c r="G850" s="240"/>
      <c r="H850" s="243">
        <v>106.48</v>
      </c>
      <c r="I850" s="244"/>
      <c r="J850" s="240"/>
      <c r="K850" s="240"/>
      <c r="L850" s="245"/>
      <c r="M850" s="246"/>
      <c r="N850" s="247"/>
      <c r="O850" s="247"/>
      <c r="P850" s="247"/>
      <c r="Q850" s="247"/>
      <c r="R850" s="247"/>
      <c r="S850" s="247"/>
      <c r="T850" s="248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49" t="s">
        <v>165</v>
      </c>
      <c r="AU850" s="249" t="s">
        <v>81</v>
      </c>
      <c r="AV850" s="14" t="s">
        <v>153</v>
      </c>
      <c r="AW850" s="14" t="s">
        <v>33</v>
      </c>
      <c r="AX850" s="14" t="s">
        <v>79</v>
      </c>
      <c r="AY850" s="249" t="s">
        <v>152</v>
      </c>
    </row>
    <row r="851" s="2" customFormat="1" ht="16.5" customHeight="1">
      <c r="A851" s="40"/>
      <c r="B851" s="41"/>
      <c r="C851" s="214" t="s">
        <v>1282</v>
      </c>
      <c r="D851" s="214" t="s">
        <v>155</v>
      </c>
      <c r="E851" s="215" t="s">
        <v>1283</v>
      </c>
      <c r="F851" s="216" t="s">
        <v>1284</v>
      </c>
      <c r="G851" s="217" t="s">
        <v>235</v>
      </c>
      <c r="H851" s="218">
        <v>25.440000000000001</v>
      </c>
      <c r="I851" s="219"/>
      <c r="J851" s="220">
        <f>ROUND(I851*H851,2)</f>
        <v>0</v>
      </c>
      <c r="K851" s="216" t="s">
        <v>163</v>
      </c>
      <c r="L851" s="46"/>
      <c r="M851" s="221" t="s">
        <v>19</v>
      </c>
      <c r="N851" s="222" t="s">
        <v>43</v>
      </c>
      <c r="O851" s="86"/>
      <c r="P851" s="223">
        <f>O851*H851</f>
        <v>0</v>
      </c>
      <c r="Q851" s="223">
        <v>0.017520000000000001</v>
      </c>
      <c r="R851" s="223">
        <f>Q851*H851</f>
        <v>0.44570880000000007</v>
      </c>
      <c r="S851" s="223">
        <v>0</v>
      </c>
      <c r="T851" s="224">
        <f>S851*H851</f>
        <v>0</v>
      </c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R851" s="225" t="s">
        <v>269</v>
      </c>
      <c r="AT851" s="225" t="s">
        <v>155</v>
      </c>
      <c r="AU851" s="225" t="s">
        <v>81</v>
      </c>
      <c r="AY851" s="19" t="s">
        <v>152</v>
      </c>
      <c r="BE851" s="226">
        <f>IF(N851="základní",J851,0)</f>
        <v>0</v>
      </c>
      <c r="BF851" s="226">
        <f>IF(N851="snížená",J851,0)</f>
        <v>0</v>
      </c>
      <c r="BG851" s="226">
        <f>IF(N851="zákl. přenesená",J851,0)</f>
        <v>0</v>
      </c>
      <c r="BH851" s="226">
        <f>IF(N851="sníž. přenesená",J851,0)</f>
        <v>0</v>
      </c>
      <c r="BI851" s="226">
        <f>IF(N851="nulová",J851,0)</f>
        <v>0</v>
      </c>
      <c r="BJ851" s="19" t="s">
        <v>79</v>
      </c>
      <c r="BK851" s="226">
        <f>ROUND(I851*H851,2)</f>
        <v>0</v>
      </c>
      <c r="BL851" s="19" t="s">
        <v>269</v>
      </c>
      <c r="BM851" s="225" t="s">
        <v>1285</v>
      </c>
    </row>
    <row r="852" s="13" customFormat="1">
      <c r="A852" s="13"/>
      <c r="B852" s="227"/>
      <c r="C852" s="228"/>
      <c r="D852" s="229" t="s">
        <v>165</v>
      </c>
      <c r="E852" s="230" t="s">
        <v>19</v>
      </c>
      <c r="F852" s="231" t="s">
        <v>1267</v>
      </c>
      <c r="G852" s="228"/>
      <c r="H852" s="232">
        <v>12.720000000000001</v>
      </c>
      <c r="I852" s="233"/>
      <c r="J852" s="228"/>
      <c r="K852" s="228"/>
      <c r="L852" s="234"/>
      <c r="M852" s="235"/>
      <c r="N852" s="236"/>
      <c r="O852" s="236"/>
      <c r="P852" s="236"/>
      <c r="Q852" s="236"/>
      <c r="R852" s="236"/>
      <c r="S852" s="236"/>
      <c r="T852" s="237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8" t="s">
        <v>165</v>
      </c>
      <c r="AU852" s="238" t="s">
        <v>81</v>
      </c>
      <c r="AV852" s="13" t="s">
        <v>81</v>
      </c>
      <c r="AW852" s="13" t="s">
        <v>33</v>
      </c>
      <c r="AX852" s="13" t="s">
        <v>72</v>
      </c>
      <c r="AY852" s="238" t="s">
        <v>152</v>
      </c>
    </row>
    <row r="853" s="13" customFormat="1">
      <c r="A853" s="13"/>
      <c r="B853" s="227"/>
      <c r="C853" s="228"/>
      <c r="D853" s="229" t="s">
        <v>165</v>
      </c>
      <c r="E853" s="230" t="s">
        <v>19</v>
      </c>
      <c r="F853" s="231" t="s">
        <v>1268</v>
      </c>
      <c r="G853" s="228"/>
      <c r="H853" s="232">
        <v>12.720000000000001</v>
      </c>
      <c r="I853" s="233"/>
      <c r="J853" s="228"/>
      <c r="K853" s="228"/>
      <c r="L853" s="234"/>
      <c r="M853" s="235"/>
      <c r="N853" s="236"/>
      <c r="O853" s="236"/>
      <c r="P853" s="236"/>
      <c r="Q853" s="236"/>
      <c r="R853" s="236"/>
      <c r="S853" s="236"/>
      <c r="T853" s="237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8" t="s">
        <v>165</v>
      </c>
      <c r="AU853" s="238" t="s">
        <v>81</v>
      </c>
      <c r="AV853" s="13" t="s">
        <v>81</v>
      </c>
      <c r="AW853" s="13" t="s">
        <v>33</v>
      </c>
      <c r="AX853" s="13" t="s">
        <v>72</v>
      </c>
      <c r="AY853" s="238" t="s">
        <v>152</v>
      </c>
    </row>
    <row r="854" s="14" customFormat="1">
      <c r="A854" s="14"/>
      <c r="B854" s="239"/>
      <c r="C854" s="240"/>
      <c r="D854" s="229" t="s">
        <v>165</v>
      </c>
      <c r="E854" s="241" t="s">
        <v>19</v>
      </c>
      <c r="F854" s="242" t="s">
        <v>167</v>
      </c>
      <c r="G854" s="240"/>
      <c r="H854" s="243">
        <v>25.440000000000001</v>
      </c>
      <c r="I854" s="244"/>
      <c r="J854" s="240"/>
      <c r="K854" s="240"/>
      <c r="L854" s="245"/>
      <c r="M854" s="246"/>
      <c r="N854" s="247"/>
      <c r="O854" s="247"/>
      <c r="P854" s="247"/>
      <c r="Q854" s="247"/>
      <c r="R854" s="247"/>
      <c r="S854" s="247"/>
      <c r="T854" s="248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49" t="s">
        <v>165</v>
      </c>
      <c r="AU854" s="249" t="s">
        <v>81</v>
      </c>
      <c r="AV854" s="14" t="s">
        <v>153</v>
      </c>
      <c r="AW854" s="14" t="s">
        <v>33</v>
      </c>
      <c r="AX854" s="14" t="s">
        <v>79</v>
      </c>
      <c r="AY854" s="249" t="s">
        <v>152</v>
      </c>
    </row>
    <row r="855" s="2" customFormat="1" ht="16.5" customHeight="1">
      <c r="A855" s="40"/>
      <c r="B855" s="41"/>
      <c r="C855" s="214" t="s">
        <v>1286</v>
      </c>
      <c r="D855" s="214" t="s">
        <v>155</v>
      </c>
      <c r="E855" s="215" t="s">
        <v>1287</v>
      </c>
      <c r="F855" s="216" t="s">
        <v>1288</v>
      </c>
      <c r="G855" s="217" t="s">
        <v>235</v>
      </c>
      <c r="H855" s="218">
        <v>18</v>
      </c>
      <c r="I855" s="219"/>
      <c r="J855" s="220">
        <f>ROUND(I855*H855,2)</f>
        <v>0</v>
      </c>
      <c r="K855" s="216" t="s">
        <v>163</v>
      </c>
      <c r="L855" s="46"/>
      <c r="M855" s="221" t="s">
        <v>19</v>
      </c>
      <c r="N855" s="222" t="s">
        <v>43</v>
      </c>
      <c r="O855" s="86"/>
      <c r="P855" s="223">
        <f>O855*H855</f>
        <v>0</v>
      </c>
      <c r="Q855" s="223">
        <v>0.036400000000000002</v>
      </c>
      <c r="R855" s="223">
        <f>Q855*H855</f>
        <v>0.6552</v>
      </c>
      <c r="S855" s="223">
        <v>0</v>
      </c>
      <c r="T855" s="224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25" t="s">
        <v>269</v>
      </c>
      <c r="AT855" s="225" t="s">
        <v>155</v>
      </c>
      <c r="AU855" s="225" t="s">
        <v>81</v>
      </c>
      <c r="AY855" s="19" t="s">
        <v>152</v>
      </c>
      <c r="BE855" s="226">
        <f>IF(N855="základní",J855,0)</f>
        <v>0</v>
      </c>
      <c r="BF855" s="226">
        <f>IF(N855="snížená",J855,0)</f>
        <v>0</v>
      </c>
      <c r="BG855" s="226">
        <f>IF(N855="zákl. přenesená",J855,0)</f>
        <v>0</v>
      </c>
      <c r="BH855" s="226">
        <f>IF(N855="sníž. přenesená",J855,0)</f>
        <v>0</v>
      </c>
      <c r="BI855" s="226">
        <f>IF(N855="nulová",J855,0)</f>
        <v>0</v>
      </c>
      <c r="BJ855" s="19" t="s">
        <v>79</v>
      </c>
      <c r="BK855" s="226">
        <f>ROUND(I855*H855,2)</f>
        <v>0</v>
      </c>
      <c r="BL855" s="19" t="s">
        <v>269</v>
      </c>
      <c r="BM855" s="225" t="s">
        <v>1289</v>
      </c>
    </row>
    <row r="856" s="13" customFormat="1">
      <c r="A856" s="13"/>
      <c r="B856" s="227"/>
      <c r="C856" s="228"/>
      <c r="D856" s="229" t="s">
        <v>165</v>
      </c>
      <c r="E856" s="230" t="s">
        <v>19</v>
      </c>
      <c r="F856" s="231" t="s">
        <v>1273</v>
      </c>
      <c r="G856" s="228"/>
      <c r="H856" s="232">
        <v>18</v>
      </c>
      <c r="I856" s="233"/>
      <c r="J856" s="228"/>
      <c r="K856" s="228"/>
      <c r="L856" s="234"/>
      <c r="M856" s="235"/>
      <c r="N856" s="236"/>
      <c r="O856" s="236"/>
      <c r="P856" s="236"/>
      <c r="Q856" s="236"/>
      <c r="R856" s="236"/>
      <c r="S856" s="236"/>
      <c r="T856" s="237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8" t="s">
        <v>165</v>
      </c>
      <c r="AU856" s="238" t="s">
        <v>81</v>
      </c>
      <c r="AV856" s="13" t="s">
        <v>81</v>
      </c>
      <c r="AW856" s="13" t="s">
        <v>33</v>
      </c>
      <c r="AX856" s="13" t="s">
        <v>72</v>
      </c>
      <c r="AY856" s="238" t="s">
        <v>152</v>
      </c>
    </row>
    <row r="857" s="14" customFormat="1">
      <c r="A857" s="14"/>
      <c r="B857" s="239"/>
      <c r="C857" s="240"/>
      <c r="D857" s="229" t="s">
        <v>165</v>
      </c>
      <c r="E857" s="241" t="s">
        <v>19</v>
      </c>
      <c r="F857" s="242" t="s">
        <v>167</v>
      </c>
      <c r="G857" s="240"/>
      <c r="H857" s="243">
        <v>18</v>
      </c>
      <c r="I857" s="244"/>
      <c r="J857" s="240"/>
      <c r="K857" s="240"/>
      <c r="L857" s="245"/>
      <c r="M857" s="246"/>
      <c r="N857" s="247"/>
      <c r="O857" s="247"/>
      <c r="P857" s="247"/>
      <c r="Q857" s="247"/>
      <c r="R857" s="247"/>
      <c r="S857" s="247"/>
      <c r="T857" s="248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9" t="s">
        <v>165</v>
      </c>
      <c r="AU857" s="249" t="s">
        <v>81</v>
      </c>
      <c r="AV857" s="14" t="s">
        <v>153</v>
      </c>
      <c r="AW857" s="14" t="s">
        <v>33</v>
      </c>
      <c r="AX857" s="14" t="s">
        <v>79</v>
      </c>
      <c r="AY857" s="249" t="s">
        <v>152</v>
      </c>
    </row>
    <row r="858" s="2" customFormat="1">
      <c r="A858" s="40"/>
      <c r="B858" s="41"/>
      <c r="C858" s="214" t="s">
        <v>1290</v>
      </c>
      <c r="D858" s="214" t="s">
        <v>155</v>
      </c>
      <c r="E858" s="215" t="s">
        <v>1291</v>
      </c>
      <c r="F858" s="216" t="s">
        <v>1292</v>
      </c>
      <c r="G858" s="217" t="s">
        <v>176</v>
      </c>
      <c r="H858" s="218">
        <v>441.81200000000001</v>
      </c>
      <c r="I858" s="219"/>
      <c r="J858" s="220">
        <f>ROUND(I858*H858,2)</f>
        <v>0</v>
      </c>
      <c r="K858" s="216" t="s">
        <v>163</v>
      </c>
      <c r="L858" s="46"/>
      <c r="M858" s="221" t="s">
        <v>19</v>
      </c>
      <c r="N858" s="222" t="s">
        <v>43</v>
      </c>
      <c r="O858" s="86"/>
      <c r="P858" s="223">
        <f>O858*H858</f>
        <v>0</v>
      </c>
      <c r="Q858" s="223">
        <v>0</v>
      </c>
      <c r="R858" s="223">
        <f>Q858*H858</f>
        <v>0</v>
      </c>
      <c r="S858" s="223">
        <v>0</v>
      </c>
      <c r="T858" s="224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25" t="s">
        <v>269</v>
      </c>
      <c r="AT858" s="225" t="s">
        <v>155</v>
      </c>
      <c r="AU858" s="225" t="s">
        <v>81</v>
      </c>
      <c r="AY858" s="19" t="s">
        <v>152</v>
      </c>
      <c r="BE858" s="226">
        <f>IF(N858="základní",J858,0)</f>
        <v>0</v>
      </c>
      <c r="BF858" s="226">
        <f>IF(N858="snížená",J858,0)</f>
        <v>0</v>
      </c>
      <c r="BG858" s="226">
        <f>IF(N858="zákl. přenesená",J858,0)</f>
        <v>0</v>
      </c>
      <c r="BH858" s="226">
        <f>IF(N858="sníž. přenesená",J858,0)</f>
        <v>0</v>
      </c>
      <c r="BI858" s="226">
        <f>IF(N858="nulová",J858,0)</f>
        <v>0</v>
      </c>
      <c r="BJ858" s="19" t="s">
        <v>79</v>
      </c>
      <c r="BK858" s="226">
        <f>ROUND(I858*H858,2)</f>
        <v>0</v>
      </c>
      <c r="BL858" s="19" t="s">
        <v>269</v>
      </c>
      <c r="BM858" s="225" t="s">
        <v>1293</v>
      </c>
    </row>
    <row r="859" s="15" customFormat="1">
      <c r="A859" s="15"/>
      <c r="B859" s="250"/>
      <c r="C859" s="251"/>
      <c r="D859" s="229" t="s">
        <v>165</v>
      </c>
      <c r="E859" s="252" t="s">
        <v>19</v>
      </c>
      <c r="F859" s="253" t="s">
        <v>1294</v>
      </c>
      <c r="G859" s="251"/>
      <c r="H859" s="252" t="s">
        <v>19</v>
      </c>
      <c r="I859" s="254"/>
      <c r="J859" s="251"/>
      <c r="K859" s="251"/>
      <c r="L859" s="255"/>
      <c r="M859" s="256"/>
      <c r="N859" s="257"/>
      <c r="O859" s="257"/>
      <c r="P859" s="257"/>
      <c r="Q859" s="257"/>
      <c r="R859" s="257"/>
      <c r="S859" s="257"/>
      <c r="T859" s="258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9" t="s">
        <v>165</v>
      </c>
      <c r="AU859" s="259" t="s">
        <v>81</v>
      </c>
      <c r="AV859" s="15" t="s">
        <v>79</v>
      </c>
      <c r="AW859" s="15" t="s">
        <v>33</v>
      </c>
      <c r="AX859" s="15" t="s">
        <v>72</v>
      </c>
      <c r="AY859" s="259" t="s">
        <v>152</v>
      </c>
    </row>
    <row r="860" s="13" customFormat="1">
      <c r="A860" s="13"/>
      <c r="B860" s="227"/>
      <c r="C860" s="228"/>
      <c r="D860" s="229" t="s">
        <v>165</v>
      </c>
      <c r="E860" s="230" t="s">
        <v>19</v>
      </c>
      <c r="F860" s="231" t="s">
        <v>645</v>
      </c>
      <c r="G860" s="228"/>
      <c r="H860" s="232">
        <v>441.81200000000001</v>
      </c>
      <c r="I860" s="233"/>
      <c r="J860" s="228"/>
      <c r="K860" s="228"/>
      <c r="L860" s="234"/>
      <c r="M860" s="235"/>
      <c r="N860" s="236"/>
      <c r="O860" s="236"/>
      <c r="P860" s="236"/>
      <c r="Q860" s="236"/>
      <c r="R860" s="236"/>
      <c r="S860" s="236"/>
      <c r="T860" s="237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8" t="s">
        <v>165</v>
      </c>
      <c r="AU860" s="238" t="s">
        <v>81</v>
      </c>
      <c r="AV860" s="13" t="s">
        <v>81</v>
      </c>
      <c r="AW860" s="13" t="s">
        <v>33</v>
      </c>
      <c r="AX860" s="13" t="s">
        <v>72</v>
      </c>
      <c r="AY860" s="238" t="s">
        <v>152</v>
      </c>
    </row>
    <row r="861" s="14" customFormat="1">
      <c r="A861" s="14"/>
      <c r="B861" s="239"/>
      <c r="C861" s="240"/>
      <c r="D861" s="229" t="s">
        <v>165</v>
      </c>
      <c r="E861" s="241" t="s">
        <v>19</v>
      </c>
      <c r="F861" s="242" t="s">
        <v>167</v>
      </c>
      <c r="G861" s="240"/>
      <c r="H861" s="243">
        <v>441.81200000000001</v>
      </c>
      <c r="I861" s="244"/>
      <c r="J861" s="240"/>
      <c r="K861" s="240"/>
      <c r="L861" s="245"/>
      <c r="M861" s="246"/>
      <c r="N861" s="247"/>
      <c r="O861" s="247"/>
      <c r="P861" s="247"/>
      <c r="Q861" s="247"/>
      <c r="R861" s="247"/>
      <c r="S861" s="247"/>
      <c r="T861" s="248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49" t="s">
        <v>165</v>
      </c>
      <c r="AU861" s="249" t="s">
        <v>81</v>
      </c>
      <c r="AV861" s="14" t="s">
        <v>153</v>
      </c>
      <c r="AW861" s="14" t="s">
        <v>33</v>
      </c>
      <c r="AX861" s="14" t="s">
        <v>79</v>
      </c>
      <c r="AY861" s="249" t="s">
        <v>152</v>
      </c>
    </row>
    <row r="862" s="2" customFormat="1" ht="16.5" customHeight="1">
      <c r="A862" s="40"/>
      <c r="B862" s="41"/>
      <c r="C862" s="214" t="s">
        <v>1295</v>
      </c>
      <c r="D862" s="214" t="s">
        <v>155</v>
      </c>
      <c r="E862" s="215" t="s">
        <v>1296</v>
      </c>
      <c r="F862" s="216" t="s">
        <v>1297</v>
      </c>
      <c r="G862" s="217" t="s">
        <v>235</v>
      </c>
      <c r="H862" s="218">
        <v>476</v>
      </c>
      <c r="I862" s="219"/>
      <c r="J862" s="220">
        <f>ROUND(I862*H862,2)</f>
        <v>0</v>
      </c>
      <c r="K862" s="216" t="s">
        <v>163</v>
      </c>
      <c r="L862" s="46"/>
      <c r="M862" s="221" t="s">
        <v>19</v>
      </c>
      <c r="N862" s="222" t="s">
        <v>43</v>
      </c>
      <c r="O862" s="86"/>
      <c r="P862" s="223">
        <f>O862*H862</f>
        <v>0</v>
      </c>
      <c r="Q862" s="223">
        <v>0</v>
      </c>
      <c r="R862" s="223">
        <f>Q862*H862</f>
        <v>0</v>
      </c>
      <c r="S862" s="223">
        <v>0</v>
      </c>
      <c r="T862" s="224">
        <f>S862*H862</f>
        <v>0</v>
      </c>
      <c r="U862" s="40"/>
      <c r="V862" s="40"/>
      <c r="W862" s="40"/>
      <c r="X862" s="40"/>
      <c r="Y862" s="40"/>
      <c r="Z862" s="40"/>
      <c r="AA862" s="40"/>
      <c r="AB862" s="40"/>
      <c r="AC862" s="40"/>
      <c r="AD862" s="40"/>
      <c r="AE862" s="40"/>
      <c r="AR862" s="225" t="s">
        <v>269</v>
      </c>
      <c r="AT862" s="225" t="s">
        <v>155</v>
      </c>
      <c r="AU862" s="225" t="s">
        <v>81</v>
      </c>
      <c r="AY862" s="19" t="s">
        <v>152</v>
      </c>
      <c r="BE862" s="226">
        <f>IF(N862="základní",J862,0)</f>
        <v>0</v>
      </c>
      <c r="BF862" s="226">
        <f>IF(N862="snížená",J862,0)</f>
        <v>0</v>
      </c>
      <c r="BG862" s="226">
        <f>IF(N862="zákl. přenesená",J862,0)</f>
        <v>0</v>
      </c>
      <c r="BH862" s="226">
        <f>IF(N862="sníž. přenesená",J862,0)</f>
        <v>0</v>
      </c>
      <c r="BI862" s="226">
        <f>IF(N862="nulová",J862,0)</f>
        <v>0</v>
      </c>
      <c r="BJ862" s="19" t="s">
        <v>79</v>
      </c>
      <c r="BK862" s="226">
        <f>ROUND(I862*H862,2)</f>
        <v>0</v>
      </c>
      <c r="BL862" s="19" t="s">
        <v>269</v>
      </c>
      <c r="BM862" s="225" t="s">
        <v>1298</v>
      </c>
    </row>
    <row r="863" s="13" customFormat="1">
      <c r="A863" s="13"/>
      <c r="B863" s="227"/>
      <c r="C863" s="228"/>
      <c r="D863" s="229" t="s">
        <v>165</v>
      </c>
      <c r="E863" s="230" t="s">
        <v>19</v>
      </c>
      <c r="F863" s="231" t="s">
        <v>1299</v>
      </c>
      <c r="G863" s="228"/>
      <c r="H863" s="232">
        <v>476</v>
      </c>
      <c r="I863" s="233"/>
      <c r="J863" s="228"/>
      <c r="K863" s="228"/>
      <c r="L863" s="234"/>
      <c r="M863" s="235"/>
      <c r="N863" s="236"/>
      <c r="O863" s="236"/>
      <c r="P863" s="236"/>
      <c r="Q863" s="236"/>
      <c r="R863" s="236"/>
      <c r="S863" s="236"/>
      <c r="T863" s="237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8" t="s">
        <v>165</v>
      </c>
      <c r="AU863" s="238" t="s">
        <v>81</v>
      </c>
      <c r="AV863" s="13" t="s">
        <v>81</v>
      </c>
      <c r="AW863" s="13" t="s">
        <v>33</v>
      </c>
      <c r="AX863" s="13" t="s">
        <v>72</v>
      </c>
      <c r="AY863" s="238" t="s">
        <v>152</v>
      </c>
    </row>
    <row r="864" s="14" customFormat="1">
      <c r="A864" s="14"/>
      <c r="B864" s="239"/>
      <c r="C864" s="240"/>
      <c r="D864" s="229" t="s">
        <v>165</v>
      </c>
      <c r="E864" s="241" t="s">
        <v>19</v>
      </c>
      <c r="F864" s="242" t="s">
        <v>167</v>
      </c>
      <c r="G864" s="240"/>
      <c r="H864" s="243">
        <v>476</v>
      </c>
      <c r="I864" s="244"/>
      <c r="J864" s="240"/>
      <c r="K864" s="240"/>
      <c r="L864" s="245"/>
      <c r="M864" s="246"/>
      <c r="N864" s="247"/>
      <c r="O864" s="247"/>
      <c r="P864" s="247"/>
      <c r="Q864" s="247"/>
      <c r="R864" s="247"/>
      <c r="S864" s="247"/>
      <c r="T864" s="248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49" t="s">
        <v>165</v>
      </c>
      <c r="AU864" s="249" t="s">
        <v>81</v>
      </c>
      <c r="AV864" s="14" t="s">
        <v>153</v>
      </c>
      <c r="AW864" s="14" t="s">
        <v>33</v>
      </c>
      <c r="AX864" s="14" t="s">
        <v>79</v>
      </c>
      <c r="AY864" s="249" t="s">
        <v>152</v>
      </c>
    </row>
    <row r="865" s="2" customFormat="1" ht="21.75" customHeight="1">
      <c r="A865" s="40"/>
      <c r="B865" s="41"/>
      <c r="C865" s="214" t="s">
        <v>1300</v>
      </c>
      <c r="D865" s="214" t="s">
        <v>155</v>
      </c>
      <c r="E865" s="215" t="s">
        <v>1073</v>
      </c>
      <c r="F865" s="216" t="s">
        <v>1074</v>
      </c>
      <c r="G865" s="217" t="s">
        <v>170</v>
      </c>
      <c r="H865" s="218">
        <v>4.9820000000000002</v>
      </c>
      <c r="I865" s="219"/>
      <c r="J865" s="220">
        <f>ROUND(I865*H865,2)</f>
        <v>0</v>
      </c>
      <c r="K865" s="216" t="s">
        <v>163</v>
      </c>
      <c r="L865" s="46"/>
      <c r="M865" s="221" t="s">
        <v>19</v>
      </c>
      <c r="N865" s="222" t="s">
        <v>43</v>
      </c>
      <c r="O865" s="86"/>
      <c r="P865" s="223">
        <f>O865*H865</f>
        <v>0</v>
      </c>
      <c r="Q865" s="223">
        <v>0.023369999999999998</v>
      </c>
      <c r="R865" s="223">
        <f>Q865*H865</f>
        <v>0.11642933999999999</v>
      </c>
      <c r="S865" s="223">
        <v>0</v>
      </c>
      <c r="T865" s="224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5" t="s">
        <v>269</v>
      </c>
      <c r="AT865" s="225" t="s">
        <v>155</v>
      </c>
      <c r="AU865" s="225" t="s">
        <v>81</v>
      </c>
      <c r="AY865" s="19" t="s">
        <v>152</v>
      </c>
      <c r="BE865" s="226">
        <f>IF(N865="základní",J865,0)</f>
        <v>0</v>
      </c>
      <c r="BF865" s="226">
        <f>IF(N865="snížená",J865,0)</f>
        <v>0</v>
      </c>
      <c r="BG865" s="226">
        <f>IF(N865="zákl. přenesená",J865,0)</f>
        <v>0</v>
      </c>
      <c r="BH865" s="226">
        <f>IF(N865="sníž. přenesená",J865,0)</f>
        <v>0</v>
      </c>
      <c r="BI865" s="226">
        <f>IF(N865="nulová",J865,0)</f>
        <v>0</v>
      </c>
      <c r="BJ865" s="19" t="s">
        <v>79</v>
      </c>
      <c r="BK865" s="226">
        <f>ROUND(I865*H865,2)</f>
        <v>0</v>
      </c>
      <c r="BL865" s="19" t="s">
        <v>269</v>
      </c>
      <c r="BM865" s="225" t="s">
        <v>1301</v>
      </c>
    </row>
    <row r="866" s="13" customFormat="1">
      <c r="A866" s="13"/>
      <c r="B866" s="227"/>
      <c r="C866" s="228"/>
      <c r="D866" s="229" t="s">
        <v>165</v>
      </c>
      <c r="E866" s="230" t="s">
        <v>19</v>
      </c>
      <c r="F866" s="231" t="s">
        <v>1302</v>
      </c>
      <c r="G866" s="228"/>
      <c r="H866" s="232">
        <v>4.9820000000000002</v>
      </c>
      <c r="I866" s="233"/>
      <c r="J866" s="228"/>
      <c r="K866" s="228"/>
      <c r="L866" s="234"/>
      <c r="M866" s="235"/>
      <c r="N866" s="236"/>
      <c r="O866" s="236"/>
      <c r="P866" s="236"/>
      <c r="Q866" s="236"/>
      <c r="R866" s="236"/>
      <c r="S866" s="236"/>
      <c r="T866" s="237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8" t="s">
        <v>165</v>
      </c>
      <c r="AU866" s="238" t="s">
        <v>81</v>
      </c>
      <c r="AV866" s="13" t="s">
        <v>81</v>
      </c>
      <c r="AW866" s="13" t="s">
        <v>33</v>
      </c>
      <c r="AX866" s="13" t="s">
        <v>72</v>
      </c>
      <c r="AY866" s="238" t="s">
        <v>152</v>
      </c>
    </row>
    <row r="867" s="14" customFormat="1">
      <c r="A867" s="14"/>
      <c r="B867" s="239"/>
      <c r="C867" s="240"/>
      <c r="D867" s="229" t="s">
        <v>165</v>
      </c>
      <c r="E867" s="241" t="s">
        <v>19</v>
      </c>
      <c r="F867" s="242" t="s">
        <v>167</v>
      </c>
      <c r="G867" s="240"/>
      <c r="H867" s="243">
        <v>4.9820000000000002</v>
      </c>
      <c r="I867" s="244"/>
      <c r="J867" s="240"/>
      <c r="K867" s="240"/>
      <c r="L867" s="245"/>
      <c r="M867" s="246"/>
      <c r="N867" s="247"/>
      <c r="O867" s="247"/>
      <c r="P867" s="247"/>
      <c r="Q867" s="247"/>
      <c r="R867" s="247"/>
      <c r="S867" s="247"/>
      <c r="T867" s="248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49" t="s">
        <v>165</v>
      </c>
      <c r="AU867" s="249" t="s">
        <v>81</v>
      </c>
      <c r="AV867" s="14" t="s">
        <v>153</v>
      </c>
      <c r="AW867" s="14" t="s">
        <v>33</v>
      </c>
      <c r="AX867" s="14" t="s">
        <v>79</v>
      </c>
      <c r="AY867" s="249" t="s">
        <v>152</v>
      </c>
    </row>
    <row r="868" s="2" customFormat="1" ht="16.5" customHeight="1">
      <c r="A868" s="40"/>
      <c r="B868" s="41"/>
      <c r="C868" s="271" t="s">
        <v>1303</v>
      </c>
      <c r="D868" s="271" t="s">
        <v>261</v>
      </c>
      <c r="E868" s="272" t="s">
        <v>1304</v>
      </c>
      <c r="F868" s="273" t="s">
        <v>1305</v>
      </c>
      <c r="G868" s="274" t="s">
        <v>170</v>
      </c>
      <c r="H868" s="275">
        <v>5.4800000000000004</v>
      </c>
      <c r="I868" s="276"/>
      <c r="J868" s="277">
        <f>ROUND(I868*H868,2)</f>
        <v>0</v>
      </c>
      <c r="K868" s="273" t="s">
        <v>163</v>
      </c>
      <c r="L868" s="278"/>
      <c r="M868" s="279" t="s">
        <v>19</v>
      </c>
      <c r="N868" s="280" t="s">
        <v>43</v>
      </c>
      <c r="O868" s="86"/>
      <c r="P868" s="223">
        <f>O868*H868</f>
        <v>0</v>
      </c>
      <c r="Q868" s="223">
        <v>0.55000000000000004</v>
      </c>
      <c r="R868" s="223">
        <f>Q868*H868</f>
        <v>3.0140000000000007</v>
      </c>
      <c r="S868" s="223">
        <v>0</v>
      </c>
      <c r="T868" s="224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25" t="s">
        <v>362</v>
      </c>
      <c r="AT868" s="225" t="s">
        <v>261</v>
      </c>
      <c r="AU868" s="225" t="s">
        <v>81</v>
      </c>
      <c r="AY868" s="19" t="s">
        <v>152</v>
      </c>
      <c r="BE868" s="226">
        <f>IF(N868="základní",J868,0)</f>
        <v>0</v>
      </c>
      <c r="BF868" s="226">
        <f>IF(N868="snížená",J868,0)</f>
        <v>0</v>
      </c>
      <c r="BG868" s="226">
        <f>IF(N868="zákl. přenesená",J868,0)</f>
        <v>0</v>
      </c>
      <c r="BH868" s="226">
        <f>IF(N868="sníž. přenesená",J868,0)</f>
        <v>0</v>
      </c>
      <c r="BI868" s="226">
        <f>IF(N868="nulová",J868,0)</f>
        <v>0</v>
      </c>
      <c r="BJ868" s="19" t="s">
        <v>79</v>
      </c>
      <c r="BK868" s="226">
        <f>ROUND(I868*H868,2)</f>
        <v>0</v>
      </c>
      <c r="BL868" s="19" t="s">
        <v>269</v>
      </c>
      <c r="BM868" s="225" t="s">
        <v>1306</v>
      </c>
    </row>
    <row r="869" s="13" customFormat="1">
      <c r="A869" s="13"/>
      <c r="B869" s="227"/>
      <c r="C869" s="228"/>
      <c r="D869" s="229" t="s">
        <v>165</v>
      </c>
      <c r="E869" s="228"/>
      <c r="F869" s="231" t="s">
        <v>1307</v>
      </c>
      <c r="G869" s="228"/>
      <c r="H869" s="232">
        <v>5.4800000000000004</v>
      </c>
      <c r="I869" s="233"/>
      <c r="J869" s="228"/>
      <c r="K869" s="228"/>
      <c r="L869" s="234"/>
      <c r="M869" s="235"/>
      <c r="N869" s="236"/>
      <c r="O869" s="236"/>
      <c r="P869" s="236"/>
      <c r="Q869" s="236"/>
      <c r="R869" s="236"/>
      <c r="S869" s="236"/>
      <c r="T869" s="237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8" t="s">
        <v>165</v>
      </c>
      <c r="AU869" s="238" t="s">
        <v>81</v>
      </c>
      <c r="AV869" s="13" t="s">
        <v>81</v>
      </c>
      <c r="AW869" s="13" t="s">
        <v>4</v>
      </c>
      <c r="AX869" s="13" t="s">
        <v>79</v>
      </c>
      <c r="AY869" s="238" t="s">
        <v>152</v>
      </c>
    </row>
    <row r="870" s="2" customFormat="1" ht="16.5" customHeight="1">
      <c r="A870" s="40"/>
      <c r="B870" s="41"/>
      <c r="C870" s="214" t="s">
        <v>1308</v>
      </c>
      <c r="D870" s="214" t="s">
        <v>155</v>
      </c>
      <c r="E870" s="215" t="s">
        <v>1309</v>
      </c>
      <c r="F870" s="216" t="s">
        <v>1310</v>
      </c>
      <c r="G870" s="217" t="s">
        <v>176</v>
      </c>
      <c r="H870" s="218">
        <v>64</v>
      </c>
      <c r="I870" s="219"/>
      <c r="J870" s="220">
        <f>ROUND(I870*H870,2)</f>
        <v>0</v>
      </c>
      <c r="K870" s="216" t="s">
        <v>163</v>
      </c>
      <c r="L870" s="46"/>
      <c r="M870" s="221" t="s">
        <v>19</v>
      </c>
      <c r="N870" s="222" t="s">
        <v>43</v>
      </c>
      <c r="O870" s="86"/>
      <c r="P870" s="223">
        <f>O870*H870</f>
        <v>0</v>
      </c>
      <c r="Q870" s="223">
        <v>0</v>
      </c>
      <c r="R870" s="223">
        <f>Q870*H870</f>
        <v>0</v>
      </c>
      <c r="S870" s="223">
        <v>0</v>
      </c>
      <c r="T870" s="224">
        <f>S870*H870</f>
        <v>0</v>
      </c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  <c r="AR870" s="225" t="s">
        <v>269</v>
      </c>
      <c r="AT870" s="225" t="s">
        <v>155</v>
      </c>
      <c r="AU870" s="225" t="s">
        <v>81</v>
      </c>
      <c r="AY870" s="19" t="s">
        <v>152</v>
      </c>
      <c r="BE870" s="226">
        <f>IF(N870="základní",J870,0)</f>
        <v>0</v>
      </c>
      <c r="BF870" s="226">
        <f>IF(N870="snížená",J870,0)</f>
        <v>0</v>
      </c>
      <c r="BG870" s="226">
        <f>IF(N870="zákl. přenesená",J870,0)</f>
        <v>0</v>
      </c>
      <c r="BH870" s="226">
        <f>IF(N870="sníž. přenesená",J870,0)</f>
        <v>0</v>
      </c>
      <c r="BI870" s="226">
        <f>IF(N870="nulová",J870,0)</f>
        <v>0</v>
      </c>
      <c r="BJ870" s="19" t="s">
        <v>79</v>
      </c>
      <c r="BK870" s="226">
        <f>ROUND(I870*H870,2)</f>
        <v>0</v>
      </c>
      <c r="BL870" s="19" t="s">
        <v>269</v>
      </c>
      <c r="BM870" s="225" t="s">
        <v>1311</v>
      </c>
    </row>
    <row r="871" s="13" customFormat="1">
      <c r="A871" s="13"/>
      <c r="B871" s="227"/>
      <c r="C871" s="228"/>
      <c r="D871" s="229" t="s">
        <v>165</v>
      </c>
      <c r="E871" s="230" t="s">
        <v>19</v>
      </c>
      <c r="F871" s="231" t="s">
        <v>1312</v>
      </c>
      <c r="G871" s="228"/>
      <c r="H871" s="232">
        <v>64</v>
      </c>
      <c r="I871" s="233"/>
      <c r="J871" s="228"/>
      <c r="K871" s="228"/>
      <c r="L871" s="234"/>
      <c r="M871" s="235"/>
      <c r="N871" s="236"/>
      <c r="O871" s="236"/>
      <c r="P871" s="236"/>
      <c r="Q871" s="236"/>
      <c r="R871" s="236"/>
      <c r="S871" s="236"/>
      <c r="T871" s="237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8" t="s">
        <v>165</v>
      </c>
      <c r="AU871" s="238" t="s">
        <v>81</v>
      </c>
      <c r="AV871" s="13" t="s">
        <v>81</v>
      </c>
      <c r="AW871" s="13" t="s">
        <v>33</v>
      </c>
      <c r="AX871" s="13" t="s">
        <v>72</v>
      </c>
      <c r="AY871" s="238" t="s">
        <v>152</v>
      </c>
    </row>
    <row r="872" s="14" customFormat="1">
      <c r="A872" s="14"/>
      <c r="B872" s="239"/>
      <c r="C872" s="240"/>
      <c r="D872" s="229" t="s">
        <v>165</v>
      </c>
      <c r="E872" s="241" t="s">
        <v>19</v>
      </c>
      <c r="F872" s="242" t="s">
        <v>167</v>
      </c>
      <c r="G872" s="240"/>
      <c r="H872" s="243">
        <v>64</v>
      </c>
      <c r="I872" s="244"/>
      <c r="J872" s="240"/>
      <c r="K872" s="240"/>
      <c r="L872" s="245"/>
      <c r="M872" s="246"/>
      <c r="N872" s="247"/>
      <c r="O872" s="247"/>
      <c r="P872" s="247"/>
      <c r="Q872" s="247"/>
      <c r="R872" s="247"/>
      <c r="S872" s="247"/>
      <c r="T872" s="248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9" t="s">
        <v>165</v>
      </c>
      <c r="AU872" s="249" t="s">
        <v>81</v>
      </c>
      <c r="AV872" s="14" t="s">
        <v>153</v>
      </c>
      <c r="AW872" s="14" t="s">
        <v>33</v>
      </c>
      <c r="AX872" s="14" t="s">
        <v>79</v>
      </c>
      <c r="AY872" s="249" t="s">
        <v>152</v>
      </c>
    </row>
    <row r="873" s="2" customFormat="1" ht="16.5" customHeight="1">
      <c r="A873" s="40"/>
      <c r="B873" s="41"/>
      <c r="C873" s="214" t="s">
        <v>1313</v>
      </c>
      <c r="D873" s="214" t="s">
        <v>155</v>
      </c>
      <c r="E873" s="215" t="s">
        <v>1314</v>
      </c>
      <c r="F873" s="216" t="s">
        <v>1315</v>
      </c>
      <c r="G873" s="217" t="s">
        <v>176</v>
      </c>
      <c r="H873" s="218">
        <v>2.5600000000000001</v>
      </c>
      <c r="I873" s="219"/>
      <c r="J873" s="220">
        <f>ROUND(I873*H873,2)</f>
        <v>0</v>
      </c>
      <c r="K873" s="216" t="s">
        <v>163</v>
      </c>
      <c r="L873" s="46"/>
      <c r="M873" s="221" t="s">
        <v>19</v>
      </c>
      <c r="N873" s="222" t="s">
        <v>43</v>
      </c>
      <c r="O873" s="86"/>
      <c r="P873" s="223">
        <f>O873*H873</f>
        <v>0</v>
      </c>
      <c r="Q873" s="223">
        <v>0.00020000000000000001</v>
      </c>
      <c r="R873" s="223">
        <f>Q873*H873</f>
        <v>0.00051200000000000009</v>
      </c>
      <c r="S873" s="223">
        <v>0</v>
      </c>
      <c r="T873" s="224">
        <f>S873*H873</f>
        <v>0</v>
      </c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R873" s="225" t="s">
        <v>269</v>
      </c>
      <c r="AT873" s="225" t="s">
        <v>155</v>
      </c>
      <c r="AU873" s="225" t="s">
        <v>81</v>
      </c>
      <c r="AY873" s="19" t="s">
        <v>152</v>
      </c>
      <c r="BE873" s="226">
        <f>IF(N873="základní",J873,0)</f>
        <v>0</v>
      </c>
      <c r="BF873" s="226">
        <f>IF(N873="snížená",J873,0)</f>
        <v>0</v>
      </c>
      <c r="BG873" s="226">
        <f>IF(N873="zákl. přenesená",J873,0)</f>
        <v>0</v>
      </c>
      <c r="BH873" s="226">
        <f>IF(N873="sníž. přenesená",J873,0)</f>
        <v>0</v>
      </c>
      <c r="BI873" s="226">
        <f>IF(N873="nulová",J873,0)</f>
        <v>0</v>
      </c>
      <c r="BJ873" s="19" t="s">
        <v>79</v>
      </c>
      <c r="BK873" s="226">
        <f>ROUND(I873*H873,2)</f>
        <v>0</v>
      </c>
      <c r="BL873" s="19" t="s">
        <v>269</v>
      </c>
      <c r="BM873" s="225" t="s">
        <v>1316</v>
      </c>
    </row>
    <row r="874" s="13" customFormat="1">
      <c r="A874" s="13"/>
      <c r="B874" s="227"/>
      <c r="C874" s="228"/>
      <c r="D874" s="229" t="s">
        <v>165</v>
      </c>
      <c r="E874" s="230" t="s">
        <v>19</v>
      </c>
      <c r="F874" s="231" t="s">
        <v>1317</v>
      </c>
      <c r="G874" s="228"/>
      <c r="H874" s="232">
        <v>2.5600000000000001</v>
      </c>
      <c r="I874" s="233"/>
      <c r="J874" s="228"/>
      <c r="K874" s="228"/>
      <c r="L874" s="234"/>
      <c r="M874" s="235"/>
      <c r="N874" s="236"/>
      <c r="O874" s="236"/>
      <c r="P874" s="236"/>
      <c r="Q874" s="236"/>
      <c r="R874" s="236"/>
      <c r="S874" s="236"/>
      <c r="T874" s="237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8" t="s">
        <v>165</v>
      </c>
      <c r="AU874" s="238" t="s">
        <v>81</v>
      </c>
      <c r="AV874" s="13" t="s">
        <v>81</v>
      </c>
      <c r="AW874" s="13" t="s">
        <v>33</v>
      </c>
      <c r="AX874" s="13" t="s">
        <v>72</v>
      </c>
      <c r="AY874" s="238" t="s">
        <v>152</v>
      </c>
    </row>
    <row r="875" s="14" customFormat="1">
      <c r="A875" s="14"/>
      <c r="B875" s="239"/>
      <c r="C875" s="240"/>
      <c r="D875" s="229" t="s">
        <v>165</v>
      </c>
      <c r="E875" s="241" t="s">
        <v>19</v>
      </c>
      <c r="F875" s="242" t="s">
        <v>167</v>
      </c>
      <c r="G875" s="240"/>
      <c r="H875" s="243">
        <v>2.5600000000000001</v>
      </c>
      <c r="I875" s="244"/>
      <c r="J875" s="240"/>
      <c r="K875" s="240"/>
      <c r="L875" s="245"/>
      <c r="M875" s="246"/>
      <c r="N875" s="247"/>
      <c r="O875" s="247"/>
      <c r="P875" s="247"/>
      <c r="Q875" s="247"/>
      <c r="R875" s="247"/>
      <c r="S875" s="247"/>
      <c r="T875" s="248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9" t="s">
        <v>165</v>
      </c>
      <c r="AU875" s="249" t="s">
        <v>81</v>
      </c>
      <c r="AV875" s="14" t="s">
        <v>153</v>
      </c>
      <c r="AW875" s="14" t="s">
        <v>33</v>
      </c>
      <c r="AX875" s="14" t="s">
        <v>79</v>
      </c>
      <c r="AY875" s="249" t="s">
        <v>152</v>
      </c>
    </row>
    <row r="876" s="2" customFormat="1" ht="16.5" customHeight="1">
      <c r="A876" s="40"/>
      <c r="B876" s="41"/>
      <c r="C876" s="271" t="s">
        <v>1318</v>
      </c>
      <c r="D876" s="271" t="s">
        <v>261</v>
      </c>
      <c r="E876" s="272" t="s">
        <v>1319</v>
      </c>
      <c r="F876" s="273" t="s">
        <v>1320</v>
      </c>
      <c r="G876" s="274" t="s">
        <v>170</v>
      </c>
      <c r="H876" s="275">
        <v>2.8159999999999998</v>
      </c>
      <c r="I876" s="276"/>
      <c r="J876" s="277">
        <f>ROUND(I876*H876,2)</f>
        <v>0</v>
      </c>
      <c r="K876" s="273" t="s">
        <v>163</v>
      </c>
      <c r="L876" s="278"/>
      <c r="M876" s="279" t="s">
        <v>19</v>
      </c>
      <c r="N876" s="280" t="s">
        <v>43</v>
      </c>
      <c r="O876" s="86"/>
      <c r="P876" s="223">
        <f>O876*H876</f>
        <v>0</v>
      </c>
      <c r="Q876" s="223">
        <v>0.55000000000000004</v>
      </c>
      <c r="R876" s="223">
        <f>Q876*H876</f>
        <v>1.5488</v>
      </c>
      <c r="S876" s="223">
        <v>0</v>
      </c>
      <c r="T876" s="224">
        <f>S876*H876</f>
        <v>0</v>
      </c>
      <c r="U876" s="40"/>
      <c r="V876" s="40"/>
      <c r="W876" s="40"/>
      <c r="X876" s="40"/>
      <c r="Y876" s="40"/>
      <c r="Z876" s="40"/>
      <c r="AA876" s="40"/>
      <c r="AB876" s="40"/>
      <c r="AC876" s="40"/>
      <c r="AD876" s="40"/>
      <c r="AE876" s="40"/>
      <c r="AR876" s="225" t="s">
        <v>362</v>
      </c>
      <c r="AT876" s="225" t="s">
        <v>261</v>
      </c>
      <c r="AU876" s="225" t="s">
        <v>81</v>
      </c>
      <c r="AY876" s="19" t="s">
        <v>152</v>
      </c>
      <c r="BE876" s="226">
        <f>IF(N876="základní",J876,0)</f>
        <v>0</v>
      </c>
      <c r="BF876" s="226">
        <f>IF(N876="snížená",J876,0)</f>
        <v>0</v>
      </c>
      <c r="BG876" s="226">
        <f>IF(N876="zákl. přenesená",J876,0)</f>
        <v>0</v>
      </c>
      <c r="BH876" s="226">
        <f>IF(N876="sníž. přenesená",J876,0)</f>
        <v>0</v>
      </c>
      <c r="BI876" s="226">
        <f>IF(N876="nulová",J876,0)</f>
        <v>0</v>
      </c>
      <c r="BJ876" s="19" t="s">
        <v>79</v>
      </c>
      <c r="BK876" s="226">
        <f>ROUND(I876*H876,2)</f>
        <v>0</v>
      </c>
      <c r="BL876" s="19" t="s">
        <v>269</v>
      </c>
      <c r="BM876" s="225" t="s">
        <v>1321</v>
      </c>
    </row>
    <row r="877" s="13" customFormat="1">
      <c r="A877" s="13"/>
      <c r="B877" s="227"/>
      <c r="C877" s="228"/>
      <c r="D877" s="229" t="s">
        <v>165</v>
      </c>
      <c r="E877" s="228"/>
      <c r="F877" s="231" t="s">
        <v>1322</v>
      </c>
      <c r="G877" s="228"/>
      <c r="H877" s="232">
        <v>2.8159999999999998</v>
      </c>
      <c r="I877" s="233"/>
      <c r="J877" s="228"/>
      <c r="K877" s="228"/>
      <c r="L877" s="234"/>
      <c r="M877" s="235"/>
      <c r="N877" s="236"/>
      <c r="O877" s="236"/>
      <c r="P877" s="236"/>
      <c r="Q877" s="236"/>
      <c r="R877" s="236"/>
      <c r="S877" s="236"/>
      <c r="T877" s="237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8" t="s">
        <v>165</v>
      </c>
      <c r="AU877" s="238" t="s">
        <v>81</v>
      </c>
      <c r="AV877" s="13" t="s">
        <v>81</v>
      </c>
      <c r="AW877" s="13" t="s">
        <v>4</v>
      </c>
      <c r="AX877" s="13" t="s">
        <v>79</v>
      </c>
      <c r="AY877" s="238" t="s">
        <v>152</v>
      </c>
    </row>
    <row r="878" s="2" customFormat="1" ht="16.5" customHeight="1">
      <c r="A878" s="40"/>
      <c r="B878" s="41"/>
      <c r="C878" s="214" t="s">
        <v>1323</v>
      </c>
      <c r="D878" s="214" t="s">
        <v>155</v>
      </c>
      <c r="E878" s="215" t="s">
        <v>1324</v>
      </c>
      <c r="F878" s="216" t="s">
        <v>1325</v>
      </c>
      <c r="G878" s="217" t="s">
        <v>158</v>
      </c>
      <c r="H878" s="218">
        <v>1</v>
      </c>
      <c r="I878" s="219"/>
      <c r="J878" s="220">
        <f>ROUND(I878*H878,2)</f>
        <v>0</v>
      </c>
      <c r="K878" s="216" t="s">
        <v>163</v>
      </c>
      <c r="L878" s="46"/>
      <c r="M878" s="221" t="s">
        <v>19</v>
      </c>
      <c r="N878" s="222" t="s">
        <v>43</v>
      </c>
      <c r="O878" s="86"/>
      <c r="P878" s="223">
        <f>O878*H878</f>
        <v>0</v>
      </c>
      <c r="Q878" s="223">
        <v>0.015599999999999999</v>
      </c>
      <c r="R878" s="223">
        <f>Q878*H878</f>
        <v>0.015599999999999999</v>
      </c>
      <c r="S878" s="223">
        <v>0</v>
      </c>
      <c r="T878" s="224">
        <f>S878*H878</f>
        <v>0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25" t="s">
        <v>159</v>
      </c>
      <c r="AT878" s="225" t="s">
        <v>155</v>
      </c>
      <c r="AU878" s="225" t="s">
        <v>81</v>
      </c>
      <c r="AY878" s="19" t="s">
        <v>152</v>
      </c>
      <c r="BE878" s="226">
        <f>IF(N878="základní",J878,0)</f>
        <v>0</v>
      </c>
      <c r="BF878" s="226">
        <f>IF(N878="snížená",J878,0)</f>
        <v>0</v>
      </c>
      <c r="BG878" s="226">
        <f>IF(N878="zákl. přenesená",J878,0)</f>
        <v>0</v>
      </c>
      <c r="BH878" s="226">
        <f>IF(N878="sníž. přenesená",J878,0)</f>
        <v>0</v>
      </c>
      <c r="BI878" s="226">
        <f>IF(N878="nulová",J878,0)</f>
        <v>0</v>
      </c>
      <c r="BJ878" s="19" t="s">
        <v>79</v>
      </c>
      <c r="BK878" s="226">
        <f>ROUND(I878*H878,2)</f>
        <v>0</v>
      </c>
      <c r="BL878" s="19" t="s">
        <v>159</v>
      </c>
      <c r="BM878" s="225" t="s">
        <v>1326</v>
      </c>
    </row>
    <row r="879" s="2" customFormat="1">
      <c r="A879" s="40"/>
      <c r="B879" s="41"/>
      <c r="C879" s="214" t="s">
        <v>1327</v>
      </c>
      <c r="D879" s="214" t="s">
        <v>155</v>
      </c>
      <c r="E879" s="215" t="s">
        <v>1328</v>
      </c>
      <c r="F879" s="216" t="s">
        <v>1329</v>
      </c>
      <c r="G879" s="217" t="s">
        <v>513</v>
      </c>
      <c r="H879" s="218">
        <v>7.2320000000000002</v>
      </c>
      <c r="I879" s="219"/>
      <c r="J879" s="220">
        <f>ROUND(I879*H879,2)</f>
        <v>0</v>
      </c>
      <c r="K879" s="216" t="s">
        <v>163</v>
      </c>
      <c r="L879" s="46"/>
      <c r="M879" s="221" t="s">
        <v>19</v>
      </c>
      <c r="N879" s="222" t="s">
        <v>43</v>
      </c>
      <c r="O879" s="86"/>
      <c r="P879" s="223">
        <f>O879*H879</f>
        <v>0</v>
      </c>
      <c r="Q879" s="223">
        <v>0</v>
      </c>
      <c r="R879" s="223">
        <f>Q879*H879</f>
        <v>0</v>
      </c>
      <c r="S879" s="223">
        <v>0</v>
      </c>
      <c r="T879" s="224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25" t="s">
        <v>269</v>
      </c>
      <c r="AT879" s="225" t="s">
        <v>155</v>
      </c>
      <c r="AU879" s="225" t="s">
        <v>81</v>
      </c>
      <c r="AY879" s="19" t="s">
        <v>152</v>
      </c>
      <c r="BE879" s="226">
        <f>IF(N879="základní",J879,0)</f>
        <v>0</v>
      </c>
      <c r="BF879" s="226">
        <f>IF(N879="snížená",J879,0)</f>
        <v>0</v>
      </c>
      <c r="BG879" s="226">
        <f>IF(N879="zákl. přenesená",J879,0)</f>
        <v>0</v>
      </c>
      <c r="BH879" s="226">
        <f>IF(N879="sníž. přenesená",J879,0)</f>
        <v>0</v>
      </c>
      <c r="BI879" s="226">
        <f>IF(N879="nulová",J879,0)</f>
        <v>0</v>
      </c>
      <c r="BJ879" s="19" t="s">
        <v>79</v>
      </c>
      <c r="BK879" s="226">
        <f>ROUND(I879*H879,2)</f>
        <v>0</v>
      </c>
      <c r="BL879" s="19" t="s">
        <v>269</v>
      </c>
      <c r="BM879" s="225" t="s">
        <v>1330</v>
      </c>
    </row>
    <row r="880" s="12" customFormat="1" ht="22.8" customHeight="1">
      <c r="A880" s="12"/>
      <c r="B880" s="198"/>
      <c r="C880" s="199"/>
      <c r="D880" s="200" t="s">
        <v>71</v>
      </c>
      <c r="E880" s="212" t="s">
        <v>1331</v>
      </c>
      <c r="F880" s="212" t="s">
        <v>1332</v>
      </c>
      <c r="G880" s="199"/>
      <c r="H880" s="199"/>
      <c r="I880" s="202"/>
      <c r="J880" s="213">
        <f>BK880</f>
        <v>0</v>
      </c>
      <c r="K880" s="199"/>
      <c r="L880" s="204"/>
      <c r="M880" s="205"/>
      <c r="N880" s="206"/>
      <c r="O880" s="206"/>
      <c r="P880" s="207">
        <f>SUM(P881:P916)</f>
        <v>0</v>
      </c>
      <c r="Q880" s="206"/>
      <c r="R880" s="207">
        <f>SUM(R881:R916)</f>
        <v>0.87993537000000011</v>
      </c>
      <c r="S880" s="206"/>
      <c r="T880" s="208">
        <f>SUM(T881:T916)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09" t="s">
        <v>81</v>
      </c>
      <c r="AT880" s="210" t="s">
        <v>71</v>
      </c>
      <c r="AU880" s="210" t="s">
        <v>79</v>
      </c>
      <c r="AY880" s="209" t="s">
        <v>152</v>
      </c>
      <c r="BK880" s="211">
        <f>SUM(BK881:BK916)</f>
        <v>0</v>
      </c>
    </row>
    <row r="881" s="2" customFormat="1">
      <c r="A881" s="40"/>
      <c r="B881" s="41"/>
      <c r="C881" s="214" t="s">
        <v>1333</v>
      </c>
      <c r="D881" s="214" t="s">
        <v>155</v>
      </c>
      <c r="E881" s="215" t="s">
        <v>1334</v>
      </c>
      <c r="F881" s="216" t="s">
        <v>1335</v>
      </c>
      <c r="G881" s="217" t="s">
        <v>235</v>
      </c>
      <c r="H881" s="218">
        <v>64.200000000000003</v>
      </c>
      <c r="I881" s="219"/>
      <c r="J881" s="220">
        <f>ROUND(I881*H881,2)</f>
        <v>0</v>
      </c>
      <c r="K881" s="216" t="s">
        <v>163</v>
      </c>
      <c r="L881" s="46"/>
      <c r="M881" s="221" t="s">
        <v>19</v>
      </c>
      <c r="N881" s="222" t="s">
        <v>43</v>
      </c>
      <c r="O881" s="86"/>
      <c r="P881" s="223">
        <f>O881*H881</f>
        <v>0</v>
      </c>
      <c r="Q881" s="223">
        <v>0.0018500000000000001</v>
      </c>
      <c r="R881" s="223">
        <f>Q881*H881</f>
        <v>0.11877000000000001</v>
      </c>
      <c r="S881" s="223">
        <v>0</v>
      </c>
      <c r="T881" s="224">
        <f>S881*H881</f>
        <v>0</v>
      </c>
      <c r="U881" s="40"/>
      <c r="V881" s="40"/>
      <c r="W881" s="40"/>
      <c r="X881" s="40"/>
      <c r="Y881" s="40"/>
      <c r="Z881" s="40"/>
      <c r="AA881" s="40"/>
      <c r="AB881" s="40"/>
      <c r="AC881" s="40"/>
      <c r="AD881" s="40"/>
      <c r="AE881" s="40"/>
      <c r="AR881" s="225" t="s">
        <v>269</v>
      </c>
      <c r="AT881" s="225" t="s">
        <v>155</v>
      </c>
      <c r="AU881" s="225" t="s">
        <v>81</v>
      </c>
      <c r="AY881" s="19" t="s">
        <v>152</v>
      </c>
      <c r="BE881" s="226">
        <f>IF(N881="základní",J881,0)</f>
        <v>0</v>
      </c>
      <c r="BF881" s="226">
        <f>IF(N881="snížená",J881,0)</f>
        <v>0</v>
      </c>
      <c r="BG881" s="226">
        <f>IF(N881="zákl. přenesená",J881,0)</f>
        <v>0</v>
      </c>
      <c r="BH881" s="226">
        <f>IF(N881="sníž. přenesená",J881,0)</f>
        <v>0</v>
      </c>
      <c r="BI881" s="226">
        <f>IF(N881="nulová",J881,0)</f>
        <v>0</v>
      </c>
      <c r="BJ881" s="19" t="s">
        <v>79</v>
      </c>
      <c r="BK881" s="226">
        <f>ROUND(I881*H881,2)</f>
        <v>0</v>
      </c>
      <c r="BL881" s="19" t="s">
        <v>269</v>
      </c>
      <c r="BM881" s="225" t="s">
        <v>1336</v>
      </c>
    </row>
    <row r="882" s="15" customFormat="1">
      <c r="A882" s="15"/>
      <c r="B882" s="250"/>
      <c r="C882" s="251"/>
      <c r="D882" s="229" t="s">
        <v>165</v>
      </c>
      <c r="E882" s="252" t="s">
        <v>19</v>
      </c>
      <c r="F882" s="253" t="s">
        <v>1337</v>
      </c>
      <c r="G882" s="251"/>
      <c r="H882" s="252" t="s">
        <v>19</v>
      </c>
      <c r="I882" s="254"/>
      <c r="J882" s="251"/>
      <c r="K882" s="251"/>
      <c r="L882" s="255"/>
      <c r="M882" s="256"/>
      <c r="N882" s="257"/>
      <c r="O882" s="257"/>
      <c r="P882" s="257"/>
      <c r="Q882" s="257"/>
      <c r="R882" s="257"/>
      <c r="S882" s="257"/>
      <c r="T882" s="258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59" t="s">
        <v>165</v>
      </c>
      <c r="AU882" s="259" t="s">
        <v>81</v>
      </c>
      <c r="AV882" s="15" t="s">
        <v>79</v>
      </c>
      <c r="AW882" s="15" t="s">
        <v>33</v>
      </c>
      <c r="AX882" s="15" t="s">
        <v>72</v>
      </c>
      <c r="AY882" s="259" t="s">
        <v>152</v>
      </c>
    </row>
    <row r="883" s="13" customFormat="1">
      <c r="A883" s="13"/>
      <c r="B883" s="227"/>
      <c r="C883" s="228"/>
      <c r="D883" s="229" t="s">
        <v>165</v>
      </c>
      <c r="E883" s="230" t="s">
        <v>19</v>
      </c>
      <c r="F883" s="231" t="s">
        <v>1338</v>
      </c>
      <c r="G883" s="228"/>
      <c r="H883" s="232">
        <v>64.200000000000003</v>
      </c>
      <c r="I883" s="233"/>
      <c r="J883" s="228"/>
      <c r="K883" s="228"/>
      <c r="L883" s="234"/>
      <c r="M883" s="235"/>
      <c r="N883" s="236"/>
      <c r="O883" s="236"/>
      <c r="P883" s="236"/>
      <c r="Q883" s="236"/>
      <c r="R883" s="236"/>
      <c r="S883" s="236"/>
      <c r="T883" s="237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8" t="s">
        <v>165</v>
      </c>
      <c r="AU883" s="238" t="s">
        <v>81</v>
      </c>
      <c r="AV883" s="13" t="s">
        <v>81</v>
      </c>
      <c r="AW883" s="13" t="s">
        <v>33</v>
      </c>
      <c r="AX883" s="13" t="s">
        <v>72</v>
      </c>
      <c r="AY883" s="238" t="s">
        <v>152</v>
      </c>
    </row>
    <row r="884" s="14" customFormat="1">
      <c r="A884" s="14"/>
      <c r="B884" s="239"/>
      <c r="C884" s="240"/>
      <c r="D884" s="229" t="s">
        <v>165</v>
      </c>
      <c r="E884" s="241" t="s">
        <v>19</v>
      </c>
      <c r="F884" s="242" t="s">
        <v>167</v>
      </c>
      <c r="G884" s="240"/>
      <c r="H884" s="243">
        <v>64.200000000000003</v>
      </c>
      <c r="I884" s="244"/>
      <c r="J884" s="240"/>
      <c r="K884" s="240"/>
      <c r="L884" s="245"/>
      <c r="M884" s="246"/>
      <c r="N884" s="247"/>
      <c r="O884" s="247"/>
      <c r="P884" s="247"/>
      <c r="Q884" s="247"/>
      <c r="R884" s="247"/>
      <c r="S884" s="247"/>
      <c r="T884" s="248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9" t="s">
        <v>165</v>
      </c>
      <c r="AU884" s="249" t="s">
        <v>81</v>
      </c>
      <c r="AV884" s="14" t="s">
        <v>153</v>
      </c>
      <c r="AW884" s="14" t="s">
        <v>33</v>
      </c>
      <c r="AX884" s="14" t="s">
        <v>79</v>
      </c>
      <c r="AY884" s="249" t="s">
        <v>152</v>
      </c>
    </row>
    <row r="885" s="2" customFormat="1">
      <c r="A885" s="40"/>
      <c r="B885" s="41"/>
      <c r="C885" s="214" t="s">
        <v>1339</v>
      </c>
      <c r="D885" s="214" t="s">
        <v>155</v>
      </c>
      <c r="E885" s="215" t="s">
        <v>1340</v>
      </c>
      <c r="F885" s="216" t="s">
        <v>1341</v>
      </c>
      <c r="G885" s="217" t="s">
        <v>235</v>
      </c>
      <c r="H885" s="218">
        <v>64.200000000000003</v>
      </c>
      <c r="I885" s="219"/>
      <c r="J885" s="220">
        <f>ROUND(I885*H885,2)</f>
        <v>0</v>
      </c>
      <c r="K885" s="216" t="s">
        <v>163</v>
      </c>
      <c r="L885" s="46"/>
      <c r="M885" s="221" t="s">
        <v>19</v>
      </c>
      <c r="N885" s="222" t="s">
        <v>43</v>
      </c>
      <c r="O885" s="86"/>
      <c r="P885" s="223">
        <f>O885*H885</f>
        <v>0</v>
      </c>
      <c r="Q885" s="223">
        <v>0.00297</v>
      </c>
      <c r="R885" s="223">
        <f>Q885*H885</f>
        <v>0.19067400000000001</v>
      </c>
      <c r="S885" s="223">
        <v>0</v>
      </c>
      <c r="T885" s="224">
        <f>S885*H885</f>
        <v>0</v>
      </c>
      <c r="U885" s="40"/>
      <c r="V885" s="40"/>
      <c r="W885" s="40"/>
      <c r="X885" s="40"/>
      <c r="Y885" s="40"/>
      <c r="Z885" s="40"/>
      <c r="AA885" s="40"/>
      <c r="AB885" s="40"/>
      <c r="AC885" s="40"/>
      <c r="AD885" s="40"/>
      <c r="AE885" s="40"/>
      <c r="AR885" s="225" t="s">
        <v>269</v>
      </c>
      <c r="AT885" s="225" t="s">
        <v>155</v>
      </c>
      <c r="AU885" s="225" t="s">
        <v>81</v>
      </c>
      <c r="AY885" s="19" t="s">
        <v>152</v>
      </c>
      <c r="BE885" s="226">
        <f>IF(N885="základní",J885,0)</f>
        <v>0</v>
      </c>
      <c r="BF885" s="226">
        <f>IF(N885="snížená",J885,0)</f>
        <v>0</v>
      </c>
      <c r="BG885" s="226">
        <f>IF(N885="zákl. přenesená",J885,0)</f>
        <v>0</v>
      </c>
      <c r="BH885" s="226">
        <f>IF(N885="sníž. přenesená",J885,0)</f>
        <v>0</v>
      </c>
      <c r="BI885" s="226">
        <f>IF(N885="nulová",J885,0)</f>
        <v>0</v>
      </c>
      <c r="BJ885" s="19" t="s">
        <v>79</v>
      </c>
      <c r="BK885" s="226">
        <f>ROUND(I885*H885,2)</f>
        <v>0</v>
      </c>
      <c r="BL885" s="19" t="s">
        <v>269</v>
      </c>
      <c r="BM885" s="225" t="s">
        <v>1342</v>
      </c>
    </row>
    <row r="886" s="13" customFormat="1">
      <c r="A886" s="13"/>
      <c r="B886" s="227"/>
      <c r="C886" s="228"/>
      <c r="D886" s="229" t="s">
        <v>165</v>
      </c>
      <c r="E886" s="230" t="s">
        <v>19</v>
      </c>
      <c r="F886" s="231" t="s">
        <v>1338</v>
      </c>
      <c r="G886" s="228"/>
      <c r="H886" s="232">
        <v>64.200000000000003</v>
      </c>
      <c r="I886" s="233"/>
      <c r="J886" s="228"/>
      <c r="K886" s="228"/>
      <c r="L886" s="234"/>
      <c r="M886" s="235"/>
      <c r="N886" s="236"/>
      <c r="O886" s="236"/>
      <c r="P886" s="236"/>
      <c r="Q886" s="236"/>
      <c r="R886" s="236"/>
      <c r="S886" s="236"/>
      <c r="T886" s="237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8" t="s">
        <v>165</v>
      </c>
      <c r="AU886" s="238" t="s">
        <v>81</v>
      </c>
      <c r="AV886" s="13" t="s">
        <v>81</v>
      </c>
      <c r="AW886" s="13" t="s">
        <v>33</v>
      </c>
      <c r="AX886" s="13" t="s">
        <v>72</v>
      </c>
      <c r="AY886" s="238" t="s">
        <v>152</v>
      </c>
    </row>
    <row r="887" s="14" customFormat="1">
      <c r="A887" s="14"/>
      <c r="B887" s="239"/>
      <c r="C887" s="240"/>
      <c r="D887" s="229" t="s">
        <v>165</v>
      </c>
      <c r="E887" s="241" t="s">
        <v>19</v>
      </c>
      <c r="F887" s="242" t="s">
        <v>167</v>
      </c>
      <c r="G887" s="240"/>
      <c r="H887" s="243">
        <v>64.200000000000003</v>
      </c>
      <c r="I887" s="244"/>
      <c r="J887" s="240"/>
      <c r="K887" s="240"/>
      <c r="L887" s="245"/>
      <c r="M887" s="246"/>
      <c r="N887" s="247"/>
      <c r="O887" s="247"/>
      <c r="P887" s="247"/>
      <c r="Q887" s="247"/>
      <c r="R887" s="247"/>
      <c r="S887" s="247"/>
      <c r="T887" s="248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49" t="s">
        <v>165</v>
      </c>
      <c r="AU887" s="249" t="s">
        <v>81</v>
      </c>
      <c r="AV887" s="14" t="s">
        <v>153</v>
      </c>
      <c r="AW887" s="14" t="s">
        <v>33</v>
      </c>
      <c r="AX887" s="14" t="s">
        <v>79</v>
      </c>
      <c r="AY887" s="249" t="s">
        <v>152</v>
      </c>
    </row>
    <row r="888" s="2" customFormat="1">
      <c r="A888" s="40"/>
      <c r="B888" s="41"/>
      <c r="C888" s="214" t="s">
        <v>1343</v>
      </c>
      <c r="D888" s="214" t="s">
        <v>155</v>
      </c>
      <c r="E888" s="215" t="s">
        <v>1344</v>
      </c>
      <c r="F888" s="216" t="s">
        <v>1345</v>
      </c>
      <c r="G888" s="217" t="s">
        <v>235</v>
      </c>
      <c r="H888" s="218">
        <v>27.199999999999999</v>
      </c>
      <c r="I888" s="219"/>
      <c r="J888" s="220">
        <f>ROUND(I888*H888,2)</f>
        <v>0</v>
      </c>
      <c r="K888" s="216" t="s">
        <v>163</v>
      </c>
      <c r="L888" s="46"/>
      <c r="M888" s="221" t="s">
        <v>19</v>
      </c>
      <c r="N888" s="222" t="s">
        <v>43</v>
      </c>
      <c r="O888" s="86"/>
      <c r="P888" s="223">
        <f>O888*H888</f>
        <v>0</v>
      </c>
      <c r="Q888" s="223">
        <v>0.0029099999999999998</v>
      </c>
      <c r="R888" s="223">
        <f>Q888*H888</f>
        <v>0.079152</v>
      </c>
      <c r="S888" s="223">
        <v>0</v>
      </c>
      <c r="T888" s="224">
        <f>S888*H888</f>
        <v>0</v>
      </c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R888" s="225" t="s">
        <v>269</v>
      </c>
      <c r="AT888" s="225" t="s">
        <v>155</v>
      </c>
      <c r="AU888" s="225" t="s">
        <v>81</v>
      </c>
      <c r="AY888" s="19" t="s">
        <v>152</v>
      </c>
      <c r="BE888" s="226">
        <f>IF(N888="základní",J888,0)</f>
        <v>0</v>
      </c>
      <c r="BF888" s="226">
        <f>IF(N888="snížená",J888,0)</f>
        <v>0</v>
      </c>
      <c r="BG888" s="226">
        <f>IF(N888="zákl. přenesená",J888,0)</f>
        <v>0</v>
      </c>
      <c r="BH888" s="226">
        <f>IF(N888="sníž. přenesená",J888,0)</f>
        <v>0</v>
      </c>
      <c r="BI888" s="226">
        <f>IF(N888="nulová",J888,0)</f>
        <v>0</v>
      </c>
      <c r="BJ888" s="19" t="s">
        <v>79</v>
      </c>
      <c r="BK888" s="226">
        <f>ROUND(I888*H888,2)</f>
        <v>0</v>
      </c>
      <c r="BL888" s="19" t="s">
        <v>269</v>
      </c>
      <c r="BM888" s="225" t="s">
        <v>1346</v>
      </c>
    </row>
    <row r="889" s="13" customFormat="1">
      <c r="A889" s="13"/>
      <c r="B889" s="227"/>
      <c r="C889" s="228"/>
      <c r="D889" s="229" t="s">
        <v>165</v>
      </c>
      <c r="E889" s="230" t="s">
        <v>19</v>
      </c>
      <c r="F889" s="231" t="s">
        <v>1347</v>
      </c>
      <c r="G889" s="228"/>
      <c r="H889" s="232">
        <v>27.199999999999999</v>
      </c>
      <c r="I889" s="233"/>
      <c r="J889" s="228"/>
      <c r="K889" s="228"/>
      <c r="L889" s="234"/>
      <c r="M889" s="235"/>
      <c r="N889" s="236"/>
      <c r="O889" s="236"/>
      <c r="P889" s="236"/>
      <c r="Q889" s="236"/>
      <c r="R889" s="236"/>
      <c r="S889" s="236"/>
      <c r="T889" s="237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8" t="s">
        <v>165</v>
      </c>
      <c r="AU889" s="238" t="s">
        <v>81</v>
      </c>
      <c r="AV889" s="13" t="s">
        <v>81</v>
      </c>
      <c r="AW889" s="13" t="s">
        <v>33</v>
      </c>
      <c r="AX889" s="13" t="s">
        <v>72</v>
      </c>
      <c r="AY889" s="238" t="s">
        <v>152</v>
      </c>
    </row>
    <row r="890" s="14" customFormat="1">
      <c r="A890" s="14"/>
      <c r="B890" s="239"/>
      <c r="C890" s="240"/>
      <c r="D890" s="229" t="s">
        <v>165</v>
      </c>
      <c r="E890" s="241" t="s">
        <v>19</v>
      </c>
      <c r="F890" s="242" t="s">
        <v>167</v>
      </c>
      <c r="G890" s="240"/>
      <c r="H890" s="243">
        <v>27.199999999999999</v>
      </c>
      <c r="I890" s="244"/>
      <c r="J890" s="240"/>
      <c r="K890" s="240"/>
      <c r="L890" s="245"/>
      <c r="M890" s="246"/>
      <c r="N890" s="247"/>
      <c r="O890" s="247"/>
      <c r="P890" s="247"/>
      <c r="Q890" s="247"/>
      <c r="R890" s="247"/>
      <c r="S890" s="247"/>
      <c r="T890" s="248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49" t="s">
        <v>165</v>
      </c>
      <c r="AU890" s="249" t="s">
        <v>81</v>
      </c>
      <c r="AV890" s="14" t="s">
        <v>153</v>
      </c>
      <c r="AW890" s="14" t="s">
        <v>33</v>
      </c>
      <c r="AX890" s="14" t="s">
        <v>79</v>
      </c>
      <c r="AY890" s="249" t="s">
        <v>152</v>
      </c>
    </row>
    <row r="891" s="2" customFormat="1">
      <c r="A891" s="40"/>
      <c r="B891" s="41"/>
      <c r="C891" s="214" t="s">
        <v>1348</v>
      </c>
      <c r="D891" s="214" t="s">
        <v>155</v>
      </c>
      <c r="E891" s="215" t="s">
        <v>1349</v>
      </c>
      <c r="F891" s="216" t="s">
        <v>1350</v>
      </c>
      <c r="G891" s="217" t="s">
        <v>235</v>
      </c>
      <c r="H891" s="218">
        <v>4</v>
      </c>
      <c r="I891" s="219"/>
      <c r="J891" s="220">
        <f>ROUND(I891*H891,2)</f>
        <v>0</v>
      </c>
      <c r="K891" s="216" t="s">
        <v>163</v>
      </c>
      <c r="L891" s="46"/>
      <c r="M891" s="221" t="s">
        <v>19</v>
      </c>
      <c r="N891" s="222" t="s">
        <v>43</v>
      </c>
      <c r="O891" s="86"/>
      <c r="P891" s="223">
        <f>O891*H891</f>
        <v>0</v>
      </c>
      <c r="Q891" s="223">
        <v>0.0035100000000000001</v>
      </c>
      <c r="R891" s="223">
        <f>Q891*H891</f>
        <v>0.01404</v>
      </c>
      <c r="S891" s="223">
        <v>0</v>
      </c>
      <c r="T891" s="224">
        <f>S891*H891</f>
        <v>0</v>
      </c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R891" s="225" t="s">
        <v>269</v>
      </c>
      <c r="AT891" s="225" t="s">
        <v>155</v>
      </c>
      <c r="AU891" s="225" t="s">
        <v>81</v>
      </c>
      <c r="AY891" s="19" t="s">
        <v>152</v>
      </c>
      <c r="BE891" s="226">
        <f>IF(N891="základní",J891,0)</f>
        <v>0</v>
      </c>
      <c r="BF891" s="226">
        <f>IF(N891="snížená",J891,0)</f>
        <v>0</v>
      </c>
      <c r="BG891" s="226">
        <f>IF(N891="zákl. přenesená",J891,0)</f>
        <v>0</v>
      </c>
      <c r="BH891" s="226">
        <f>IF(N891="sníž. přenesená",J891,0)</f>
        <v>0</v>
      </c>
      <c r="BI891" s="226">
        <f>IF(N891="nulová",J891,0)</f>
        <v>0</v>
      </c>
      <c r="BJ891" s="19" t="s">
        <v>79</v>
      </c>
      <c r="BK891" s="226">
        <f>ROUND(I891*H891,2)</f>
        <v>0</v>
      </c>
      <c r="BL891" s="19" t="s">
        <v>269</v>
      </c>
      <c r="BM891" s="225" t="s">
        <v>1351</v>
      </c>
    </row>
    <row r="892" s="13" customFormat="1">
      <c r="A892" s="13"/>
      <c r="B892" s="227"/>
      <c r="C892" s="228"/>
      <c r="D892" s="229" t="s">
        <v>165</v>
      </c>
      <c r="E892" s="230" t="s">
        <v>19</v>
      </c>
      <c r="F892" s="231" t="s">
        <v>1352</v>
      </c>
      <c r="G892" s="228"/>
      <c r="H892" s="232">
        <v>4</v>
      </c>
      <c r="I892" s="233"/>
      <c r="J892" s="228"/>
      <c r="K892" s="228"/>
      <c r="L892" s="234"/>
      <c r="M892" s="235"/>
      <c r="N892" s="236"/>
      <c r="O892" s="236"/>
      <c r="P892" s="236"/>
      <c r="Q892" s="236"/>
      <c r="R892" s="236"/>
      <c r="S892" s="236"/>
      <c r="T892" s="237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8" t="s">
        <v>165</v>
      </c>
      <c r="AU892" s="238" t="s">
        <v>81</v>
      </c>
      <c r="AV892" s="13" t="s">
        <v>81</v>
      </c>
      <c r="AW892" s="13" t="s">
        <v>33</v>
      </c>
      <c r="AX892" s="13" t="s">
        <v>72</v>
      </c>
      <c r="AY892" s="238" t="s">
        <v>152</v>
      </c>
    </row>
    <row r="893" s="14" customFormat="1">
      <c r="A893" s="14"/>
      <c r="B893" s="239"/>
      <c r="C893" s="240"/>
      <c r="D893" s="229" t="s">
        <v>165</v>
      </c>
      <c r="E893" s="241" t="s">
        <v>19</v>
      </c>
      <c r="F893" s="242" t="s">
        <v>167</v>
      </c>
      <c r="G893" s="240"/>
      <c r="H893" s="243">
        <v>4</v>
      </c>
      <c r="I893" s="244"/>
      <c r="J893" s="240"/>
      <c r="K893" s="240"/>
      <c r="L893" s="245"/>
      <c r="M893" s="246"/>
      <c r="N893" s="247"/>
      <c r="O893" s="247"/>
      <c r="P893" s="247"/>
      <c r="Q893" s="247"/>
      <c r="R893" s="247"/>
      <c r="S893" s="247"/>
      <c r="T893" s="248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9" t="s">
        <v>165</v>
      </c>
      <c r="AU893" s="249" t="s">
        <v>81</v>
      </c>
      <c r="AV893" s="14" t="s">
        <v>153</v>
      </c>
      <c r="AW893" s="14" t="s">
        <v>33</v>
      </c>
      <c r="AX893" s="14" t="s">
        <v>79</v>
      </c>
      <c r="AY893" s="249" t="s">
        <v>152</v>
      </c>
    </row>
    <row r="894" s="2" customFormat="1" ht="16.5" customHeight="1">
      <c r="A894" s="40"/>
      <c r="B894" s="41"/>
      <c r="C894" s="214" t="s">
        <v>1353</v>
      </c>
      <c r="D894" s="214" t="s">
        <v>155</v>
      </c>
      <c r="E894" s="215" t="s">
        <v>1354</v>
      </c>
      <c r="F894" s="216" t="s">
        <v>1355</v>
      </c>
      <c r="G894" s="217" t="s">
        <v>235</v>
      </c>
      <c r="H894" s="218">
        <v>12</v>
      </c>
      <c r="I894" s="219"/>
      <c r="J894" s="220">
        <f>ROUND(I894*H894,2)</f>
        <v>0</v>
      </c>
      <c r="K894" s="216" t="s">
        <v>163</v>
      </c>
      <c r="L894" s="46"/>
      <c r="M894" s="221" t="s">
        <v>19</v>
      </c>
      <c r="N894" s="222" t="s">
        <v>43</v>
      </c>
      <c r="O894" s="86"/>
      <c r="P894" s="223">
        <f>O894*H894</f>
        <v>0</v>
      </c>
      <c r="Q894" s="223">
        <v>0.0028300000000000001</v>
      </c>
      <c r="R894" s="223">
        <f>Q894*H894</f>
        <v>0.033960000000000004</v>
      </c>
      <c r="S894" s="223">
        <v>0</v>
      </c>
      <c r="T894" s="224">
        <f>S894*H894</f>
        <v>0</v>
      </c>
      <c r="U894" s="40"/>
      <c r="V894" s="40"/>
      <c r="W894" s="40"/>
      <c r="X894" s="40"/>
      <c r="Y894" s="40"/>
      <c r="Z894" s="40"/>
      <c r="AA894" s="40"/>
      <c r="AB894" s="40"/>
      <c r="AC894" s="40"/>
      <c r="AD894" s="40"/>
      <c r="AE894" s="40"/>
      <c r="AR894" s="225" t="s">
        <v>269</v>
      </c>
      <c r="AT894" s="225" t="s">
        <v>155</v>
      </c>
      <c r="AU894" s="225" t="s">
        <v>81</v>
      </c>
      <c r="AY894" s="19" t="s">
        <v>152</v>
      </c>
      <c r="BE894" s="226">
        <f>IF(N894="základní",J894,0)</f>
        <v>0</v>
      </c>
      <c r="BF894" s="226">
        <f>IF(N894="snížená",J894,0)</f>
        <v>0</v>
      </c>
      <c r="BG894" s="226">
        <f>IF(N894="zákl. přenesená",J894,0)</f>
        <v>0</v>
      </c>
      <c r="BH894" s="226">
        <f>IF(N894="sníž. přenesená",J894,0)</f>
        <v>0</v>
      </c>
      <c r="BI894" s="226">
        <f>IF(N894="nulová",J894,0)</f>
        <v>0</v>
      </c>
      <c r="BJ894" s="19" t="s">
        <v>79</v>
      </c>
      <c r="BK894" s="226">
        <f>ROUND(I894*H894,2)</f>
        <v>0</v>
      </c>
      <c r="BL894" s="19" t="s">
        <v>269</v>
      </c>
      <c r="BM894" s="225" t="s">
        <v>1356</v>
      </c>
    </row>
    <row r="895" s="15" customFormat="1">
      <c r="A895" s="15"/>
      <c r="B895" s="250"/>
      <c r="C895" s="251"/>
      <c r="D895" s="229" t="s">
        <v>165</v>
      </c>
      <c r="E895" s="252" t="s">
        <v>19</v>
      </c>
      <c r="F895" s="253" t="s">
        <v>1357</v>
      </c>
      <c r="G895" s="251"/>
      <c r="H895" s="252" t="s">
        <v>19</v>
      </c>
      <c r="I895" s="254"/>
      <c r="J895" s="251"/>
      <c r="K895" s="251"/>
      <c r="L895" s="255"/>
      <c r="M895" s="256"/>
      <c r="N895" s="257"/>
      <c r="O895" s="257"/>
      <c r="P895" s="257"/>
      <c r="Q895" s="257"/>
      <c r="R895" s="257"/>
      <c r="S895" s="257"/>
      <c r="T895" s="258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59" t="s">
        <v>165</v>
      </c>
      <c r="AU895" s="259" t="s">
        <v>81</v>
      </c>
      <c r="AV895" s="15" t="s">
        <v>79</v>
      </c>
      <c r="AW895" s="15" t="s">
        <v>33</v>
      </c>
      <c r="AX895" s="15" t="s">
        <v>72</v>
      </c>
      <c r="AY895" s="259" t="s">
        <v>152</v>
      </c>
    </row>
    <row r="896" s="13" customFormat="1">
      <c r="A896" s="13"/>
      <c r="B896" s="227"/>
      <c r="C896" s="228"/>
      <c r="D896" s="229" t="s">
        <v>165</v>
      </c>
      <c r="E896" s="230" t="s">
        <v>19</v>
      </c>
      <c r="F896" s="231" t="s">
        <v>1358</v>
      </c>
      <c r="G896" s="228"/>
      <c r="H896" s="232">
        <v>12</v>
      </c>
      <c r="I896" s="233"/>
      <c r="J896" s="228"/>
      <c r="K896" s="228"/>
      <c r="L896" s="234"/>
      <c r="M896" s="235"/>
      <c r="N896" s="236"/>
      <c r="O896" s="236"/>
      <c r="P896" s="236"/>
      <c r="Q896" s="236"/>
      <c r="R896" s="236"/>
      <c r="S896" s="236"/>
      <c r="T896" s="237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8" t="s">
        <v>165</v>
      </c>
      <c r="AU896" s="238" t="s">
        <v>81</v>
      </c>
      <c r="AV896" s="13" t="s">
        <v>81</v>
      </c>
      <c r="AW896" s="13" t="s">
        <v>33</v>
      </c>
      <c r="AX896" s="13" t="s">
        <v>72</v>
      </c>
      <c r="AY896" s="238" t="s">
        <v>152</v>
      </c>
    </row>
    <row r="897" s="14" customFormat="1">
      <c r="A897" s="14"/>
      <c r="B897" s="239"/>
      <c r="C897" s="240"/>
      <c r="D897" s="229" t="s">
        <v>165</v>
      </c>
      <c r="E897" s="241" t="s">
        <v>19</v>
      </c>
      <c r="F897" s="242" t="s">
        <v>167</v>
      </c>
      <c r="G897" s="240"/>
      <c r="H897" s="243">
        <v>12</v>
      </c>
      <c r="I897" s="244"/>
      <c r="J897" s="240"/>
      <c r="K897" s="240"/>
      <c r="L897" s="245"/>
      <c r="M897" s="246"/>
      <c r="N897" s="247"/>
      <c r="O897" s="247"/>
      <c r="P897" s="247"/>
      <c r="Q897" s="247"/>
      <c r="R897" s="247"/>
      <c r="S897" s="247"/>
      <c r="T897" s="248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9" t="s">
        <v>165</v>
      </c>
      <c r="AU897" s="249" t="s">
        <v>81</v>
      </c>
      <c r="AV897" s="14" t="s">
        <v>153</v>
      </c>
      <c r="AW897" s="14" t="s">
        <v>33</v>
      </c>
      <c r="AX897" s="14" t="s">
        <v>79</v>
      </c>
      <c r="AY897" s="249" t="s">
        <v>152</v>
      </c>
    </row>
    <row r="898" s="2" customFormat="1">
      <c r="A898" s="40"/>
      <c r="B898" s="41"/>
      <c r="C898" s="214" t="s">
        <v>1359</v>
      </c>
      <c r="D898" s="214" t="s">
        <v>155</v>
      </c>
      <c r="E898" s="215" t="s">
        <v>1360</v>
      </c>
      <c r="F898" s="216" t="s">
        <v>1361</v>
      </c>
      <c r="G898" s="217" t="s">
        <v>235</v>
      </c>
      <c r="H898" s="218">
        <v>38.399999999999999</v>
      </c>
      <c r="I898" s="219"/>
      <c r="J898" s="220">
        <f>ROUND(I898*H898,2)</f>
        <v>0</v>
      </c>
      <c r="K898" s="216" t="s">
        <v>163</v>
      </c>
      <c r="L898" s="46"/>
      <c r="M898" s="221" t="s">
        <v>19</v>
      </c>
      <c r="N898" s="222" t="s">
        <v>43</v>
      </c>
      <c r="O898" s="86"/>
      <c r="P898" s="223">
        <f>O898*H898</f>
        <v>0</v>
      </c>
      <c r="Q898" s="223">
        <v>0.0035000000000000001</v>
      </c>
      <c r="R898" s="223">
        <f>Q898*H898</f>
        <v>0.13439999999999999</v>
      </c>
      <c r="S898" s="223">
        <v>0</v>
      </c>
      <c r="T898" s="224">
        <f>S898*H898</f>
        <v>0</v>
      </c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R898" s="225" t="s">
        <v>269</v>
      </c>
      <c r="AT898" s="225" t="s">
        <v>155</v>
      </c>
      <c r="AU898" s="225" t="s">
        <v>81</v>
      </c>
      <c r="AY898" s="19" t="s">
        <v>152</v>
      </c>
      <c r="BE898" s="226">
        <f>IF(N898="základní",J898,0)</f>
        <v>0</v>
      </c>
      <c r="BF898" s="226">
        <f>IF(N898="snížená",J898,0)</f>
        <v>0</v>
      </c>
      <c r="BG898" s="226">
        <f>IF(N898="zákl. přenesená",J898,0)</f>
        <v>0</v>
      </c>
      <c r="BH898" s="226">
        <f>IF(N898="sníž. přenesená",J898,0)</f>
        <v>0</v>
      </c>
      <c r="BI898" s="226">
        <f>IF(N898="nulová",J898,0)</f>
        <v>0</v>
      </c>
      <c r="BJ898" s="19" t="s">
        <v>79</v>
      </c>
      <c r="BK898" s="226">
        <f>ROUND(I898*H898,2)</f>
        <v>0</v>
      </c>
      <c r="BL898" s="19" t="s">
        <v>269</v>
      </c>
      <c r="BM898" s="225" t="s">
        <v>1362</v>
      </c>
    </row>
    <row r="899" s="13" customFormat="1">
      <c r="A899" s="13"/>
      <c r="B899" s="227"/>
      <c r="C899" s="228"/>
      <c r="D899" s="229" t="s">
        <v>165</v>
      </c>
      <c r="E899" s="230" t="s">
        <v>19</v>
      </c>
      <c r="F899" s="231" t="s">
        <v>770</v>
      </c>
      <c r="G899" s="228"/>
      <c r="H899" s="232">
        <v>38.399999999999999</v>
      </c>
      <c r="I899" s="233"/>
      <c r="J899" s="228"/>
      <c r="K899" s="228"/>
      <c r="L899" s="234"/>
      <c r="M899" s="235"/>
      <c r="N899" s="236"/>
      <c r="O899" s="236"/>
      <c r="P899" s="236"/>
      <c r="Q899" s="236"/>
      <c r="R899" s="236"/>
      <c r="S899" s="236"/>
      <c r="T899" s="237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8" t="s">
        <v>165</v>
      </c>
      <c r="AU899" s="238" t="s">
        <v>81</v>
      </c>
      <c r="AV899" s="13" t="s">
        <v>81</v>
      </c>
      <c r="AW899" s="13" t="s">
        <v>33</v>
      </c>
      <c r="AX899" s="13" t="s">
        <v>72</v>
      </c>
      <c r="AY899" s="238" t="s">
        <v>152</v>
      </c>
    </row>
    <row r="900" s="14" customFormat="1">
      <c r="A900" s="14"/>
      <c r="B900" s="239"/>
      <c r="C900" s="240"/>
      <c r="D900" s="229" t="s">
        <v>165</v>
      </c>
      <c r="E900" s="241" t="s">
        <v>19</v>
      </c>
      <c r="F900" s="242" t="s">
        <v>167</v>
      </c>
      <c r="G900" s="240"/>
      <c r="H900" s="243">
        <v>38.399999999999999</v>
      </c>
      <c r="I900" s="244"/>
      <c r="J900" s="240"/>
      <c r="K900" s="240"/>
      <c r="L900" s="245"/>
      <c r="M900" s="246"/>
      <c r="N900" s="247"/>
      <c r="O900" s="247"/>
      <c r="P900" s="247"/>
      <c r="Q900" s="247"/>
      <c r="R900" s="247"/>
      <c r="S900" s="247"/>
      <c r="T900" s="248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9" t="s">
        <v>165</v>
      </c>
      <c r="AU900" s="249" t="s">
        <v>81</v>
      </c>
      <c r="AV900" s="14" t="s">
        <v>153</v>
      </c>
      <c r="AW900" s="14" t="s">
        <v>33</v>
      </c>
      <c r="AX900" s="14" t="s">
        <v>79</v>
      </c>
      <c r="AY900" s="249" t="s">
        <v>152</v>
      </c>
    </row>
    <row r="901" s="2" customFormat="1">
      <c r="A901" s="40"/>
      <c r="B901" s="41"/>
      <c r="C901" s="214" t="s">
        <v>1363</v>
      </c>
      <c r="D901" s="214" t="s">
        <v>155</v>
      </c>
      <c r="E901" s="215" t="s">
        <v>1364</v>
      </c>
      <c r="F901" s="216" t="s">
        <v>1365</v>
      </c>
      <c r="G901" s="217" t="s">
        <v>176</v>
      </c>
      <c r="H901" s="218">
        <v>7.0030000000000001</v>
      </c>
      <c r="I901" s="219"/>
      <c r="J901" s="220">
        <f>ROUND(I901*H901,2)</f>
        <v>0</v>
      </c>
      <c r="K901" s="216" t="s">
        <v>163</v>
      </c>
      <c r="L901" s="46"/>
      <c r="M901" s="221" t="s">
        <v>19</v>
      </c>
      <c r="N901" s="222" t="s">
        <v>43</v>
      </c>
      <c r="O901" s="86"/>
      <c r="P901" s="223">
        <f>O901*H901</f>
        <v>0</v>
      </c>
      <c r="Q901" s="223">
        <v>0.010789999999999999</v>
      </c>
      <c r="R901" s="223">
        <f>Q901*H901</f>
        <v>0.07556236999999999</v>
      </c>
      <c r="S901" s="223">
        <v>0</v>
      </c>
      <c r="T901" s="224">
        <f>S901*H901</f>
        <v>0</v>
      </c>
      <c r="U901" s="40"/>
      <c r="V901" s="40"/>
      <c r="W901" s="40"/>
      <c r="X901" s="40"/>
      <c r="Y901" s="40"/>
      <c r="Z901" s="40"/>
      <c r="AA901" s="40"/>
      <c r="AB901" s="40"/>
      <c r="AC901" s="40"/>
      <c r="AD901" s="40"/>
      <c r="AE901" s="40"/>
      <c r="AR901" s="225" t="s">
        <v>269</v>
      </c>
      <c r="AT901" s="225" t="s">
        <v>155</v>
      </c>
      <c r="AU901" s="225" t="s">
        <v>81</v>
      </c>
      <c r="AY901" s="19" t="s">
        <v>152</v>
      </c>
      <c r="BE901" s="226">
        <f>IF(N901="základní",J901,0)</f>
        <v>0</v>
      </c>
      <c r="BF901" s="226">
        <f>IF(N901="snížená",J901,0)</f>
        <v>0</v>
      </c>
      <c r="BG901" s="226">
        <f>IF(N901="zákl. přenesená",J901,0)</f>
        <v>0</v>
      </c>
      <c r="BH901" s="226">
        <f>IF(N901="sníž. přenesená",J901,0)</f>
        <v>0</v>
      </c>
      <c r="BI901" s="226">
        <f>IF(N901="nulová",J901,0)</f>
        <v>0</v>
      </c>
      <c r="BJ901" s="19" t="s">
        <v>79</v>
      </c>
      <c r="BK901" s="226">
        <f>ROUND(I901*H901,2)</f>
        <v>0</v>
      </c>
      <c r="BL901" s="19" t="s">
        <v>269</v>
      </c>
      <c r="BM901" s="225" t="s">
        <v>1366</v>
      </c>
    </row>
    <row r="902" s="15" customFormat="1">
      <c r="A902" s="15"/>
      <c r="B902" s="250"/>
      <c r="C902" s="251"/>
      <c r="D902" s="229" t="s">
        <v>165</v>
      </c>
      <c r="E902" s="252" t="s">
        <v>19</v>
      </c>
      <c r="F902" s="253" t="s">
        <v>1367</v>
      </c>
      <c r="G902" s="251"/>
      <c r="H902" s="252" t="s">
        <v>19</v>
      </c>
      <c r="I902" s="254"/>
      <c r="J902" s="251"/>
      <c r="K902" s="251"/>
      <c r="L902" s="255"/>
      <c r="M902" s="256"/>
      <c r="N902" s="257"/>
      <c r="O902" s="257"/>
      <c r="P902" s="257"/>
      <c r="Q902" s="257"/>
      <c r="R902" s="257"/>
      <c r="S902" s="257"/>
      <c r="T902" s="258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9" t="s">
        <v>165</v>
      </c>
      <c r="AU902" s="259" t="s">
        <v>81</v>
      </c>
      <c r="AV902" s="15" t="s">
        <v>79</v>
      </c>
      <c r="AW902" s="15" t="s">
        <v>33</v>
      </c>
      <c r="AX902" s="15" t="s">
        <v>72</v>
      </c>
      <c r="AY902" s="259" t="s">
        <v>152</v>
      </c>
    </row>
    <row r="903" s="13" customFormat="1">
      <c r="A903" s="13"/>
      <c r="B903" s="227"/>
      <c r="C903" s="228"/>
      <c r="D903" s="229" t="s">
        <v>165</v>
      </c>
      <c r="E903" s="230" t="s">
        <v>19</v>
      </c>
      <c r="F903" s="231" t="s">
        <v>1368</v>
      </c>
      <c r="G903" s="228"/>
      <c r="H903" s="232">
        <v>7.0030000000000001</v>
      </c>
      <c r="I903" s="233"/>
      <c r="J903" s="228"/>
      <c r="K903" s="228"/>
      <c r="L903" s="234"/>
      <c r="M903" s="235"/>
      <c r="N903" s="236"/>
      <c r="O903" s="236"/>
      <c r="P903" s="236"/>
      <c r="Q903" s="236"/>
      <c r="R903" s="236"/>
      <c r="S903" s="236"/>
      <c r="T903" s="237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8" t="s">
        <v>165</v>
      </c>
      <c r="AU903" s="238" t="s">
        <v>81</v>
      </c>
      <c r="AV903" s="13" t="s">
        <v>81</v>
      </c>
      <c r="AW903" s="13" t="s">
        <v>33</v>
      </c>
      <c r="AX903" s="13" t="s">
        <v>72</v>
      </c>
      <c r="AY903" s="238" t="s">
        <v>152</v>
      </c>
    </row>
    <row r="904" s="14" customFormat="1">
      <c r="A904" s="14"/>
      <c r="B904" s="239"/>
      <c r="C904" s="240"/>
      <c r="D904" s="229" t="s">
        <v>165</v>
      </c>
      <c r="E904" s="241" t="s">
        <v>19</v>
      </c>
      <c r="F904" s="242" t="s">
        <v>167</v>
      </c>
      <c r="G904" s="240"/>
      <c r="H904" s="243">
        <v>7.0030000000000001</v>
      </c>
      <c r="I904" s="244"/>
      <c r="J904" s="240"/>
      <c r="K904" s="240"/>
      <c r="L904" s="245"/>
      <c r="M904" s="246"/>
      <c r="N904" s="247"/>
      <c r="O904" s="247"/>
      <c r="P904" s="247"/>
      <c r="Q904" s="247"/>
      <c r="R904" s="247"/>
      <c r="S904" s="247"/>
      <c r="T904" s="248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49" t="s">
        <v>165</v>
      </c>
      <c r="AU904" s="249" t="s">
        <v>81</v>
      </c>
      <c r="AV904" s="14" t="s">
        <v>153</v>
      </c>
      <c r="AW904" s="14" t="s">
        <v>33</v>
      </c>
      <c r="AX904" s="14" t="s">
        <v>79</v>
      </c>
      <c r="AY904" s="249" t="s">
        <v>152</v>
      </c>
    </row>
    <row r="905" s="2" customFormat="1" ht="21.75" customHeight="1">
      <c r="A905" s="40"/>
      <c r="B905" s="41"/>
      <c r="C905" s="214" t="s">
        <v>1369</v>
      </c>
      <c r="D905" s="214" t="s">
        <v>155</v>
      </c>
      <c r="E905" s="215" t="s">
        <v>1370</v>
      </c>
      <c r="F905" s="216" t="s">
        <v>1371</v>
      </c>
      <c r="G905" s="217" t="s">
        <v>235</v>
      </c>
      <c r="H905" s="218">
        <v>28.5</v>
      </c>
      <c r="I905" s="219"/>
      <c r="J905" s="220">
        <f>ROUND(I905*H905,2)</f>
        <v>0</v>
      </c>
      <c r="K905" s="216" t="s">
        <v>163</v>
      </c>
      <c r="L905" s="46"/>
      <c r="M905" s="221" t="s">
        <v>19</v>
      </c>
      <c r="N905" s="222" t="s">
        <v>43</v>
      </c>
      <c r="O905" s="86"/>
      <c r="P905" s="223">
        <f>O905*H905</f>
        <v>0</v>
      </c>
      <c r="Q905" s="223">
        <v>0.0016900000000000001</v>
      </c>
      <c r="R905" s="223">
        <f>Q905*H905</f>
        <v>0.048164999999999999</v>
      </c>
      <c r="S905" s="223">
        <v>0</v>
      </c>
      <c r="T905" s="224">
        <f>S905*H905</f>
        <v>0</v>
      </c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R905" s="225" t="s">
        <v>269</v>
      </c>
      <c r="AT905" s="225" t="s">
        <v>155</v>
      </c>
      <c r="AU905" s="225" t="s">
        <v>81</v>
      </c>
      <c r="AY905" s="19" t="s">
        <v>152</v>
      </c>
      <c r="BE905" s="226">
        <f>IF(N905="základní",J905,0)</f>
        <v>0</v>
      </c>
      <c r="BF905" s="226">
        <f>IF(N905="snížená",J905,0)</f>
        <v>0</v>
      </c>
      <c r="BG905" s="226">
        <f>IF(N905="zákl. přenesená",J905,0)</f>
        <v>0</v>
      </c>
      <c r="BH905" s="226">
        <f>IF(N905="sníž. přenesená",J905,0)</f>
        <v>0</v>
      </c>
      <c r="BI905" s="226">
        <f>IF(N905="nulová",J905,0)</f>
        <v>0</v>
      </c>
      <c r="BJ905" s="19" t="s">
        <v>79</v>
      </c>
      <c r="BK905" s="226">
        <f>ROUND(I905*H905,2)</f>
        <v>0</v>
      </c>
      <c r="BL905" s="19" t="s">
        <v>269</v>
      </c>
      <c r="BM905" s="225" t="s">
        <v>1372</v>
      </c>
    </row>
    <row r="906" s="13" customFormat="1">
      <c r="A906" s="13"/>
      <c r="B906" s="227"/>
      <c r="C906" s="228"/>
      <c r="D906" s="229" t="s">
        <v>165</v>
      </c>
      <c r="E906" s="230" t="s">
        <v>19</v>
      </c>
      <c r="F906" s="231" t="s">
        <v>1373</v>
      </c>
      <c r="G906" s="228"/>
      <c r="H906" s="232">
        <v>28.5</v>
      </c>
      <c r="I906" s="233"/>
      <c r="J906" s="228"/>
      <c r="K906" s="228"/>
      <c r="L906" s="234"/>
      <c r="M906" s="235"/>
      <c r="N906" s="236"/>
      <c r="O906" s="236"/>
      <c r="P906" s="236"/>
      <c r="Q906" s="236"/>
      <c r="R906" s="236"/>
      <c r="S906" s="236"/>
      <c r="T906" s="237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8" t="s">
        <v>165</v>
      </c>
      <c r="AU906" s="238" t="s">
        <v>81</v>
      </c>
      <c r="AV906" s="13" t="s">
        <v>81</v>
      </c>
      <c r="AW906" s="13" t="s">
        <v>33</v>
      </c>
      <c r="AX906" s="13" t="s">
        <v>72</v>
      </c>
      <c r="AY906" s="238" t="s">
        <v>152</v>
      </c>
    </row>
    <row r="907" s="14" customFormat="1">
      <c r="A907" s="14"/>
      <c r="B907" s="239"/>
      <c r="C907" s="240"/>
      <c r="D907" s="229" t="s">
        <v>165</v>
      </c>
      <c r="E907" s="241" t="s">
        <v>19</v>
      </c>
      <c r="F907" s="242" t="s">
        <v>167</v>
      </c>
      <c r="G907" s="240"/>
      <c r="H907" s="243">
        <v>28.5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9" t="s">
        <v>165</v>
      </c>
      <c r="AU907" s="249" t="s">
        <v>81</v>
      </c>
      <c r="AV907" s="14" t="s">
        <v>153</v>
      </c>
      <c r="AW907" s="14" t="s">
        <v>33</v>
      </c>
      <c r="AX907" s="14" t="s">
        <v>79</v>
      </c>
      <c r="AY907" s="249" t="s">
        <v>152</v>
      </c>
    </row>
    <row r="908" s="2" customFormat="1" ht="21.75" customHeight="1">
      <c r="A908" s="40"/>
      <c r="B908" s="41"/>
      <c r="C908" s="214" t="s">
        <v>1374</v>
      </c>
      <c r="D908" s="214" t="s">
        <v>155</v>
      </c>
      <c r="E908" s="215" t="s">
        <v>1375</v>
      </c>
      <c r="F908" s="216" t="s">
        <v>1376</v>
      </c>
      <c r="G908" s="217" t="s">
        <v>235</v>
      </c>
      <c r="H908" s="218">
        <v>65.599999999999994</v>
      </c>
      <c r="I908" s="219"/>
      <c r="J908" s="220">
        <f>ROUND(I908*H908,2)</f>
        <v>0</v>
      </c>
      <c r="K908" s="216" t="s">
        <v>163</v>
      </c>
      <c r="L908" s="46"/>
      <c r="M908" s="221" t="s">
        <v>19</v>
      </c>
      <c r="N908" s="222" t="s">
        <v>43</v>
      </c>
      <c r="O908" s="86"/>
      <c r="P908" s="223">
        <f>O908*H908</f>
        <v>0</v>
      </c>
      <c r="Q908" s="223">
        <v>0.0016199999999999999</v>
      </c>
      <c r="R908" s="223">
        <f>Q908*H908</f>
        <v>0.10627199999999999</v>
      </c>
      <c r="S908" s="223">
        <v>0</v>
      </c>
      <c r="T908" s="224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25" t="s">
        <v>269</v>
      </c>
      <c r="AT908" s="225" t="s">
        <v>155</v>
      </c>
      <c r="AU908" s="225" t="s">
        <v>81</v>
      </c>
      <c r="AY908" s="19" t="s">
        <v>152</v>
      </c>
      <c r="BE908" s="226">
        <f>IF(N908="základní",J908,0)</f>
        <v>0</v>
      </c>
      <c r="BF908" s="226">
        <f>IF(N908="snížená",J908,0)</f>
        <v>0</v>
      </c>
      <c r="BG908" s="226">
        <f>IF(N908="zákl. přenesená",J908,0)</f>
        <v>0</v>
      </c>
      <c r="BH908" s="226">
        <f>IF(N908="sníž. přenesená",J908,0)</f>
        <v>0</v>
      </c>
      <c r="BI908" s="226">
        <f>IF(N908="nulová",J908,0)</f>
        <v>0</v>
      </c>
      <c r="BJ908" s="19" t="s">
        <v>79</v>
      </c>
      <c r="BK908" s="226">
        <f>ROUND(I908*H908,2)</f>
        <v>0</v>
      </c>
      <c r="BL908" s="19" t="s">
        <v>269</v>
      </c>
      <c r="BM908" s="225" t="s">
        <v>1377</v>
      </c>
    </row>
    <row r="909" s="13" customFormat="1">
      <c r="A909" s="13"/>
      <c r="B909" s="227"/>
      <c r="C909" s="228"/>
      <c r="D909" s="229" t="s">
        <v>165</v>
      </c>
      <c r="E909" s="230" t="s">
        <v>19</v>
      </c>
      <c r="F909" s="231" t="s">
        <v>1378</v>
      </c>
      <c r="G909" s="228"/>
      <c r="H909" s="232">
        <v>65.599999999999994</v>
      </c>
      <c r="I909" s="233"/>
      <c r="J909" s="228"/>
      <c r="K909" s="228"/>
      <c r="L909" s="234"/>
      <c r="M909" s="235"/>
      <c r="N909" s="236"/>
      <c r="O909" s="236"/>
      <c r="P909" s="236"/>
      <c r="Q909" s="236"/>
      <c r="R909" s="236"/>
      <c r="S909" s="236"/>
      <c r="T909" s="237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8" t="s">
        <v>165</v>
      </c>
      <c r="AU909" s="238" t="s">
        <v>81</v>
      </c>
      <c r="AV909" s="13" t="s">
        <v>81</v>
      </c>
      <c r="AW909" s="13" t="s">
        <v>33</v>
      </c>
      <c r="AX909" s="13" t="s">
        <v>72</v>
      </c>
      <c r="AY909" s="238" t="s">
        <v>152</v>
      </c>
    </row>
    <row r="910" s="14" customFormat="1">
      <c r="A910" s="14"/>
      <c r="B910" s="239"/>
      <c r="C910" s="240"/>
      <c r="D910" s="229" t="s">
        <v>165</v>
      </c>
      <c r="E910" s="241" t="s">
        <v>19</v>
      </c>
      <c r="F910" s="242" t="s">
        <v>167</v>
      </c>
      <c r="G910" s="240"/>
      <c r="H910" s="243">
        <v>65.599999999999994</v>
      </c>
      <c r="I910" s="244"/>
      <c r="J910" s="240"/>
      <c r="K910" s="240"/>
      <c r="L910" s="245"/>
      <c r="M910" s="246"/>
      <c r="N910" s="247"/>
      <c r="O910" s="247"/>
      <c r="P910" s="247"/>
      <c r="Q910" s="247"/>
      <c r="R910" s="247"/>
      <c r="S910" s="247"/>
      <c r="T910" s="248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9" t="s">
        <v>165</v>
      </c>
      <c r="AU910" s="249" t="s">
        <v>81</v>
      </c>
      <c r="AV910" s="14" t="s">
        <v>153</v>
      </c>
      <c r="AW910" s="14" t="s">
        <v>33</v>
      </c>
      <c r="AX910" s="14" t="s">
        <v>79</v>
      </c>
      <c r="AY910" s="249" t="s">
        <v>152</v>
      </c>
    </row>
    <row r="911" s="2" customFormat="1">
      <c r="A911" s="40"/>
      <c r="B911" s="41"/>
      <c r="C911" s="214" t="s">
        <v>1379</v>
      </c>
      <c r="D911" s="214" t="s">
        <v>155</v>
      </c>
      <c r="E911" s="215" t="s">
        <v>1380</v>
      </c>
      <c r="F911" s="216" t="s">
        <v>1381</v>
      </c>
      <c r="G911" s="217" t="s">
        <v>158</v>
      </c>
      <c r="H911" s="218">
        <v>3</v>
      </c>
      <c r="I911" s="219"/>
      <c r="J911" s="220">
        <f>ROUND(I911*H911,2)</f>
        <v>0</v>
      </c>
      <c r="K911" s="216" t="s">
        <v>163</v>
      </c>
      <c r="L911" s="46"/>
      <c r="M911" s="221" t="s">
        <v>19</v>
      </c>
      <c r="N911" s="222" t="s">
        <v>43</v>
      </c>
      <c r="O911" s="86"/>
      <c r="P911" s="223">
        <f>O911*H911</f>
        <v>0</v>
      </c>
      <c r="Q911" s="223">
        <v>0.00036000000000000002</v>
      </c>
      <c r="R911" s="223">
        <f>Q911*H911</f>
        <v>0.00108</v>
      </c>
      <c r="S911" s="223">
        <v>0</v>
      </c>
      <c r="T911" s="224">
        <f>S911*H911</f>
        <v>0</v>
      </c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R911" s="225" t="s">
        <v>269</v>
      </c>
      <c r="AT911" s="225" t="s">
        <v>155</v>
      </c>
      <c r="AU911" s="225" t="s">
        <v>81</v>
      </c>
      <c r="AY911" s="19" t="s">
        <v>152</v>
      </c>
      <c r="BE911" s="226">
        <f>IF(N911="základní",J911,0)</f>
        <v>0</v>
      </c>
      <c r="BF911" s="226">
        <f>IF(N911="snížená",J911,0)</f>
        <v>0</v>
      </c>
      <c r="BG911" s="226">
        <f>IF(N911="zákl. přenesená",J911,0)</f>
        <v>0</v>
      </c>
      <c r="BH911" s="226">
        <f>IF(N911="sníž. přenesená",J911,0)</f>
        <v>0</v>
      </c>
      <c r="BI911" s="226">
        <f>IF(N911="nulová",J911,0)</f>
        <v>0</v>
      </c>
      <c r="BJ911" s="19" t="s">
        <v>79</v>
      </c>
      <c r="BK911" s="226">
        <f>ROUND(I911*H911,2)</f>
        <v>0</v>
      </c>
      <c r="BL911" s="19" t="s">
        <v>269</v>
      </c>
      <c r="BM911" s="225" t="s">
        <v>1382</v>
      </c>
    </row>
    <row r="912" s="2" customFormat="1">
      <c r="A912" s="40"/>
      <c r="B912" s="41"/>
      <c r="C912" s="214" t="s">
        <v>1383</v>
      </c>
      <c r="D912" s="214" t="s">
        <v>155</v>
      </c>
      <c r="E912" s="215" t="s">
        <v>1384</v>
      </c>
      <c r="F912" s="216" t="s">
        <v>1385</v>
      </c>
      <c r="G912" s="217" t="s">
        <v>158</v>
      </c>
      <c r="H912" s="218">
        <v>4</v>
      </c>
      <c r="I912" s="219"/>
      <c r="J912" s="220">
        <f>ROUND(I912*H912,2)</f>
        <v>0</v>
      </c>
      <c r="K912" s="216" t="s">
        <v>163</v>
      </c>
      <c r="L912" s="46"/>
      <c r="M912" s="221" t="s">
        <v>19</v>
      </c>
      <c r="N912" s="222" t="s">
        <v>43</v>
      </c>
      <c r="O912" s="86"/>
      <c r="P912" s="223">
        <f>O912*H912</f>
        <v>0</v>
      </c>
      <c r="Q912" s="223">
        <v>0.00025000000000000001</v>
      </c>
      <c r="R912" s="223">
        <f>Q912*H912</f>
        <v>0.001</v>
      </c>
      <c r="S912" s="223">
        <v>0</v>
      </c>
      <c r="T912" s="224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25" t="s">
        <v>269</v>
      </c>
      <c r="AT912" s="225" t="s">
        <v>155</v>
      </c>
      <c r="AU912" s="225" t="s">
        <v>81</v>
      </c>
      <c r="AY912" s="19" t="s">
        <v>152</v>
      </c>
      <c r="BE912" s="226">
        <f>IF(N912="základní",J912,0)</f>
        <v>0</v>
      </c>
      <c r="BF912" s="226">
        <f>IF(N912="snížená",J912,0)</f>
        <v>0</v>
      </c>
      <c r="BG912" s="226">
        <f>IF(N912="zákl. přenesená",J912,0)</f>
        <v>0</v>
      </c>
      <c r="BH912" s="226">
        <f>IF(N912="sníž. přenesená",J912,0)</f>
        <v>0</v>
      </c>
      <c r="BI912" s="226">
        <f>IF(N912="nulová",J912,0)</f>
        <v>0</v>
      </c>
      <c r="BJ912" s="19" t="s">
        <v>79</v>
      </c>
      <c r="BK912" s="226">
        <f>ROUND(I912*H912,2)</f>
        <v>0</v>
      </c>
      <c r="BL912" s="19" t="s">
        <v>269</v>
      </c>
      <c r="BM912" s="225" t="s">
        <v>1386</v>
      </c>
    </row>
    <row r="913" s="2" customFormat="1">
      <c r="A913" s="40"/>
      <c r="B913" s="41"/>
      <c r="C913" s="214" t="s">
        <v>1387</v>
      </c>
      <c r="D913" s="214" t="s">
        <v>155</v>
      </c>
      <c r="E913" s="215" t="s">
        <v>1388</v>
      </c>
      <c r="F913" s="216" t="s">
        <v>1389</v>
      </c>
      <c r="G913" s="217" t="s">
        <v>235</v>
      </c>
      <c r="H913" s="218">
        <v>36.600000000000001</v>
      </c>
      <c r="I913" s="219"/>
      <c r="J913" s="220">
        <f>ROUND(I913*H913,2)</f>
        <v>0</v>
      </c>
      <c r="K913" s="216" t="s">
        <v>163</v>
      </c>
      <c r="L913" s="46"/>
      <c r="M913" s="221" t="s">
        <v>19</v>
      </c>
      <c r="N913" s="222" t="s">
        <v>43</v>
      </c>
      <c r="O913" s="86"/>
      <c r="P913" s="223">
        <f>O913*H913</f>
        <v>0</v>
      </c>
      <c r="Q913" s="223">
        <v>0.0020999999999999999</v>
      </c>
      <c r="R913" s="223">
        <f>Q913*H913</f>
        <v>0.076859999999999998</v>
      </c>
      <c r="S913" s="223">
        <v>0</v>
      </c>
      <c r="T913" s="224">
        <f>S913*H913</f>
        <v>0</v>
      </c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R913" s="225" t="s">
        <v>269</v>
      </c>
      <c r="AT913" s="225" t="s">
        <v>155</v>
      </c>
      <c r="AU913" s="225" t="s">
        <v>81</v>
      </c>
      <c r="AY913" s="19" t="s">
        <v>152</v>
      </c>
      <c r="BE913" s="226">
        <f>IF(N913="základní",J913,0)</f>
        <v>0</v>
      </c>
      <c r="BF913" s="226">
        <f>IF(N913="snížená",J913,0)</f>
        <v>0</v>
      </c>
      <c r="BG913" s="226">
        <f>IF(N913="zákl. přenesená",J913,0)</f>
        <v>0</v>
      </c>
      <c r="BH913" s="226">
        <f>IF(N913="sníž. přenesená",J913,0)</f>
        <v>0</v>
      </c>
      <c r="BI913" s="226">
        <f>IF(N913="nulová",J913,0)</f>
        <v>0</v>
      </c>
      <c r="BJ913" s="19" t="s">
        <v>79</v>
      </c>
      <c r="BK913" s="226">
        <f>ROUND(I913*H913,2)</f>
        <v>0</v>
      </c>
      <c r="BL913" s="19" t="s">
        <v>269</v>
      </c>
      <c r="BM913" s="225" t="s">
        <v>1390</v>
      </c>
    </row>
    <row r="914" s="13" customFormat="1">
      <c r="A914" s="13"/>
      <c r="B914" s="227"/>
      <c r="C914" s="228"/>
      <c r="D914" s="229" t="s">
        <v>165</v>
      </c>
      <c r="E914" s="230" t="s">
        <v>19</v>
      </c>
      <c r="F914" s="231" t="s">
        <v>1391</v>
      </c>
      <c r="G914" s="228"/>
      <c r="H914" s="232">
        <v>36.600000000000001</v>
      </c>
      <c r="I914" s="233"/>
      <c r="J914" s="228"/>
      <c r="K914" s="228"/>
      <c r="L914" s="234"/>
      <c r="M914" s="235"/>
      <c r="N914" s="236"/>
      <c r="O914" s="236"/>
      <c r="P914" s="236"/>
      <c r="Q914" s="236"/>
      <c r="R914" s="236"/>
      <c r="S914" s="236"/>
      <c r="T914" s="237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8" t="s">
        <v>165</v>
      </c>
      <c r="AU914" s="238" t="s">
        <v>81</v>
      </c>
      <c r="AV914" s="13" t="s">
        <v>81</v>
      </c>
      <c r="AW914" s="13" t="s">
        <v>33</v>
      </c>
      <c r="AX914" s="13" t="s">
        <v>72</v>
      </c>
      <c r="AY914" s="238" t="s">
        <v>152</v>
      </c>
    </row>
    <row r="915" s="14" customFormat="1">
      <c r="A915" s="14"/>
      <c r="B915" s="239"/>
      <c r="C915" s="240"/>
      <c r="D915" s="229" t="s">
        <v>165</v>
      </c>
      <c r="E915" s="241" t="s">
        <v>19</v>
      </c>
      <c r="F915" s="242" t="s">
        <v>167</v>
      </c>
      <c r="G915" s="240"/>
      <c r="H915" s="243">
        <v>36.600000000000001</v>
      </c>
      <c r="I915" s="244"/>
      <c r="J915" s="240"/>
      <c r="K915" s="240"/>
      <c r="L915" s="245"/>
      <c r="M915" s="246"/>
      <c r="N915" s="247"/>
      <c r="O915" s="247"/>
      <c r="P915" s="247"/>
      <c r="Q915" s="247"/>
      <c r="R915" s="247"/>
      <c r="S915" s="247"/>
      <c r="T915" s="248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9" t="s">
        <v>165</v>
      </c>
      <c r="AU915" s="249" t="s">
        <v>81</v>
      </c>
      <c r="AV915" s="14" t="s">
        <v>153</v>
      </c>
      <c r="AW915" s="14" t="s">
        <v>33</v>
      </c>
      <c r="AX915" s="14" t="s">
        <v>79</v>
      </c>
      <c r="AY915" s="249" t="s">
        <v>152</v>
      </c>
    </row>
    <row r="916" s="2" customFormat="1">
      <c r="A916" s="40"/>
      <c r="B916" s="41"/>
      <c r="C916" s="214" t="s">
        <v>1392</v>
      </c>
      <c r="D916" s="214" t="s">
        <v>155</v>
      </c>
      <c r="E916" s="215" t="s">
        <v>1393</v>
      </c>
      <c r="F916" s="216" t="s">
        <v>1394</v>
      </c>
      <c r="G916" s="217" t="s">
        <v>513</v>
      </c>
      <c r="H916" s="218">
        <v>0.88</v>
      </c>
      <c r="I916" s="219"/>
      <c r="J916" s="220">
        <f>ROUND(I916*H916,2)</f>
        <v>0</v>
      </c>
      <c r="K916" s="216" t="s">
        <v>163</v>
      </c>
      <c r="L916" s="46"/>
      <c r="M916" s="221" t="s">
        <v>19</v>
      </c>
      <c r="N916" s="222" t="s">
        <v>43</v>
      </c>
      <c r="O916" s="86"/>
      <c r="P916" s="223">
        <f>O916*H916</f>
        <v>0</v>
      </c>
      <c r="Q916" s="223">
        <v>0</v>
      </c>
      <c r="R916" s="223">
        <f>Q916*H916</f>
        <v>0</v>
      </c>
      <c r="S916" s="223">
        <v>0</v>
      </c>
      <c r="T916" s="224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25" t="s">
        <v>269</v>
      </c>
      <c r="AT916" s="225" t="s">
        <v>155</v>
      </c>
      <c r="AU916" s="225" t="s">
        <v>81</v>
      </c>
      <c r="AY916" s="19" t="s">
        <v>152</v>
      </c>
      <c r="BE916" s="226">
        <f>IF(N916="základní",J916,0)</f>
        <v>0</v>
      </c>
      <c r="BF916" s="226">
        <f>IF(N916="snížená",J916,0)</f>
        <v>0</v>
      </c>
      <c r="BG916" s="226">
        <f>IF(N916="zákl. přenesená",J916,0)</f>
        <v>0</v>
      </c>
      <c r="BH916" s="226">
        <f>IF(N916="sníž. přenesená",J916,0)</f>
        <v>0</v>
      </c>
      <c r="BI916" s="226">
        <f>IF(N916="nulová",J916,0)</f>
        <v>0</v>
      </c>
      <c r="BJ916" s="19" t="s">
        <v>79</v>
      </c>
      <c r="BK916" s="226">
        <f>ROUND(I916*H916,2)</f>
        <v>0</v>
      </c>
      <c r="BL916" s="19" t="s">
        <v>269</v>
      </c>
      <c r="BM916" s="225" t="s">
        <v>1395</v>
      </c>
    </row>
    <row r="917" s="12" customFormat="1" ht="22.8" customHeight="1">
      <c r="A917" s="12"/>
      <c r="B917" s="198"/>
      <c r="C917" s="199"/>
      <c r="D917" s="200" t="s">
        <v>71</v>
      </c>
      <c r="E917" s="212" t="s">
        <v>1396</v>
      </c>
      <c r="F917" s="212" t="s">
        <v>1397</v>
      </c>
      <c r="G917" s="199"/>
      <c r="H917" s="199"/>
      <c r="I917" s="202"/>
      <c r="J917" s="213">
        <f>BK917</f>
        <v>0</v>
      </c>
      <c r="K917" s="199"/>
      <c r="L917" s="204"/>
      <c r="M917" s="205"/>
      <c r="N917" s="206"/>
      <c r="O917" s="206"/>
      <c r="P917" s="207">
        <f>SUM(P918:P955)</f>
        <v>0</v>
      </c>
      <c r="Q917" s="206"/>
      <c r="R917" s="207">
        <f>SUM(R918:R955)</f>
        <v>21.108328239999999</v>
      </c>
      <c r="S917" s="206"/>
      <c r="T917" s="208">
        <f>SUM(T918:T955)</f>
        <v>0</v>
      </c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R917" s="209" t="s">
        <v>81</v>
      </c>
      <c r="AT917" s="210" t="s">
        <v>71</v>
      </c>
      <c r="AU917" s="210" t="s">
        <v>79</v>
      </c>
      <c r="AY917" s="209" t="s">
        <v>152</v>
      </c>
      <c r="BK917" s="211">
        <f>SUM(BK918:BK955)</f>
        <v>0</v>
      </c>
    </row>
    <row r="918" s="2" customFormat="1">
      <c r="A918" s="40"/>
      <c r="B918" s="41"/>
      <c r="C918" s="214" t="s">
        <v>1398</v>
      </c>
      <c r="D918" s="214" t="s">
        <v>155</v>
      </c>
      <c r="E918" s="215" t="s">
        <v>1399</v>
      </c>
      <c r="F918" s="216" t="s">
        <v>1400</v>
      </c>
      <c r="G918" s="217" t="s">
        <v>176</v>
      </c>
      <c r="H918" s="218">
        <v>441.81200000000001</v>
      </c>
      <c r="I918" s="219"/>
      <c r="J918" s="220">
        <f>ROUND(I918*H918,2)</f>
        <v>0</v>
      </c>
      <c r="K918" s="216" t="s">
        <v>163</v>
      </c>
      <c r="L918" s="46"/>
      <c r="M918" s="221" t="s">
        <v>19</v>
      </c>
      <c r="N918" s="222" t="s">
        <v>43</v>
      </c>
      <c r="O918" s="86"/>
      <c r="P918" s="223">
        <f>O918*H918</f>
        <v>0</v>
      </c>
      <c r="Q918" s="223">
        <v>0.04444</v>
      </c>
      <c r="R918" s="223">
        <f>Q918*H918</f>
        <v>19.634125279999999</v>
      </c>
      <c r="S918" s="223">
        <v>0</v>
      </c>
      <c r="T918" s="224">
        <f>S918*H918</f>
        <v>0</v>
      </c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R918" s="225" t="s">
        <v>269</v>
      </c>
      <c r="AT918" s="225" t="s">
        <v>155</v>
      </c>
      <c r="AU918" s="225" t="s">
        <v>81</v>
      </c>
      <c r="AY918" s="19" t="s">
        <v>152</v>
      </c>
      <c r="BE918" s="226">
        <f>IF(N918="základní",J918,0)</f>
        <v>0</v>
      </c>
      <c r="BF918" s="226">
        <f>IF(N918="snížená",J918,0)</f>
        <v>0</v>
      </c>
      <c r="BG918" s="226">
        <f>IF(N918="zákl. přenesená",J918,0)</f>
        <v>0</v>
      </c>
      <c r="BH918" s="226">
        <f>IF(N918="sníž. přenesená",J918,0)</f>
        <v>0</v>
      </c>
      <c r="BI918" s="226">
        <f>IF(N918="nulová",J918,0)</f>
        <v>0</v>
      </c>
      <c r="BJ918" s="19" t="s">
        <v>79</v>
      </c>
      <c r="BK918" s="226">
        <f>ROUND(I918*H918,2)</f>
        <v>0</v>
      </c>
      <c r="BL918" s="19" t="s">
        <v>269</v>
      </c>
      <c r="BM918" s="225" t="s">
        <v>1401</v>
      </c>
    </row>
    <row r="919" s="15" customFormat="1">
      <c r="A919" s="15"/>
      <c r="B919" s="250"/>
      <c r="C919" s="251"/>
      <c r="D919" s="229" t="s">
        <v>165</v>
      </c>
      <c r="E919" s="252" t="s">
        <v>19</v>
      </c>
      <c r="F919" s="253" t="s">
        <v>644</v>
      </c>
      <c r="G919" s="251"/>
      <c r="H919" s="252" t="s">
        <v>19</v>
      </c>
      <c r="I919" s="254"/>
      <c r="J919" s="251"/>
      <c r="K919" s="251"/>
      <c r="L919" s="255"/>
      <c r="M919" s="256"/>
      <c r="N919" s="257"/>
      <c r="O919" s="257"/>
      <c r="P919" s="257"/>
      <c r="Q919" s="257"/>
      <c r="R919" s="257"/>
      <c r="S919" s="257"/>
      <c r="T919" s="258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T919" s="259" t="s">
        <v>165</v>
      </c>
      <c r="AU919" s="259" t="s">
        <v>81</v>
      </c>
      <c r="AV919" s="15" t="s">
        <v>79</v>
      </c>
      <c r="AW919" s="15" t="s">
        <v>33</v>
      </c>
      <c r="AX919" s="15" t="s">
        <v>72</v>
      </c>
      <c r="AY919" s="259" t="s">
        <v>152</v>
      </c>
    </row>
    <row r="920" s="13" customFormat="1">
      <c r="A920" s="13"/>
      <c r="B920" s="227"/>
      <c r="C920" s="228"/>
      <c r="D920" s="229" t="s">
        <v>165</v>
      </c>
      <c r="E920" s="230" t="s">
        <v>19</v>
      </c>
      <c r="F920" s="231" t="s">
        <v>645</v>
      </c>
      <c r="G920" s="228"/>
      <c r="H920" s="232">
        <v>441.81200000000001</v>
      </c>
      <c r="I920" s="233"/>
      <c r="J920" s="228"/>
      <c r="K920" s="228"/>
      <c r="L920" s="234"/>
      <c r="M920" s="235"/>
      <c r="N920" s="236"/>
      <c r="O920" s="236"/>
      <c r="P920" s="236"/>
      <c r="Q920" s="236"/>
      <c r="R920" s="236"/>
      <c r="S920" s="236"/>
      <c r="T920" s="237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8" t="s">
        <v>165</v>
      </c>
      <c r="AU920" s="238" t="s">
        <v>81</v>
      </c>
      <c r="AV920" s="13" t="s">
        <v>81</v>
      </c>
      <c r="AW920" s="13" t="s">
        <v>33</v>
      </c>
      <c r="AX920" s="13" t="s">
        <v>72</v>
      </c>
      <c r="AY920" s="238" t="s">
        <v>152</v>
      </c>
    </row>
    <row r="921" s="14" customFormat="1">
      <c r="A921" s="14"/>
      <c r="B921" s="239"/>
      <c r="C921" s="240"/>
      <c r="D921" s="229" t="s">
        <v>165</v>
      </c>
      <c r="E921" s="241" t="s">
        <v>19</v>
      </c>
      <c r="F921" s="242" t="s">
        <v>167</v>
      </c>
      <c r="G921" s="240"/>
      <c r="H921" s="243">
        <v>441.81200000000001</v>
      </c>
      <c r="I921" s="244"/>
      <c r="J921" s="240"/>
      <c r="K921" s="240"/>
      <c r="L921" s="245"/>
      <c r="M921" s="246"/>
      <c r="N921" s="247"/>
      <c r="O921" s="247"/>
      <c r="P921" s="247"/>
      <c r="Q921" s="247"/>
      <c r="R921" s="247"/>
      <c r="S921" s="247"/>
      <c r="T921" s="248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9" t="s">
        <v>165</v>
      </c>
      <c r="AU921" s="249" t="s">
        <v>81</v>
      </c>
      <c r="AV921" s="14" t="s">
        <v>153</v>
      </c>
      <c r="AW921" s="14" t="s">
        <v>33</v>
      </c>
      <c r="AX921" s="14" t="s">
        <v>79</v>
      </c>
      <c r="AY921" s="249" t="s">
        <v>152</v>
      </c>
    </row>
    <row r="922" s="2" customFormat="1">
      <c r="A922" s="40"/>
      <c r="B922" s="41"/>
      <c r="C922" s="214" t="s">
        <v>1402</v>
      </c>
      <c r="D922" s="214" t="s">
        <v>155</v>
      </c>
      <c r="E922" s="215" t="s">
        <v>1403</v>
      </c>
      <c r="F922" s="216" t="s">
        <v>1404</v>
      </c>
      <c r="G922" s="217" t="s">
        <v>235</v>
      </c>
      <c r="H922" s="218">
        <v>63.899999999999999</v>
      </c>
      <c r="I922" s="219"/>
      <c r="J922" s="220">
        <f>ROUND(I922*H922,2)</f>
        <v>0</v>
      </c>
      <c r="K922" s="216" t="s">
        <v>163</v>
      </c>
      <c r="L922" s="46"/>
      <c r="M922" s="221" t="s">
        <v>19</v>
      </c>
      <c r="N922" s="222" t="s">
        <v>43</v>
      </c>
      <c r="O922" s="86"/>
      <c r="P922" s="223">
        <f>O922*H922</f>
        <v>0</v>
      </c>
      <c r="Q922" s="223">
        <v>0.00032000000000000003</v>
      </c>
      <c r="R922" s="223">
        <f>Q922*H922</f>
        <v>0.020448000000000001</v>
      </c>
      <c r="S922" s="223">
        <v>0</v>
      </c>
      <c r="T922" s="224">
        <f>S922*H922</f>
        <v>0</v>
      </c>
      <c r="U922" s="40"/>
      <c r="V922" s="40"/>
      <c r="W922" s="40"/>
      <c r="X922" s="40"/>
      <c r="Y922" s="40"/>
      <c r="Z922" s="40"/>
      <c r="AA922" s="40"/>
      <c r="AB922" s="40"/>
      <c r="AC922" s="40"/>
      <c r="AD922" s="40"/>
      <c r="AE922" s="40"/>
      <c r="AR922" s="225" t="s">
        <v>269</v>
      </c>
      <c r="AT922" s="225" t="s">
        <v>155</v>
      </c>
      <c r="AU922" s="225" t="s">
        <v>81</v>
      </c>
      <c r="AY922" s="19" t="s">
        <v>152</v>
      </c>
      <c r="BE922" s="226">
        <f>IF(N922="základní",J922,0)</f>
        <v>0</v>
      </c>
      <c r="BF922" s="226">
        <f>IF(N922="snížená",J922,0)</f>
        <v>0</v>
      </c>
      <c r="BG922" s="226">
        <f>IF(N922="zákl. přenesená",J922,0)</f>
        <v>0</v>
      </c>
      <c r="BH922" s="226">
        <f>IF(N922="sníž. přenesená",J922,0)</f>
        <v>0</v>
      </c>
      <c r="BI922" s="226">
        <f>IF(N922="nulová",J922,0)</f>
        <v>0</v>
      </c>
      <c r="BJ922" s="19" t="s">
        <v>79</v>
      </c>
      <c r="BK922" s="226">
        <f>ROUND(I922*H922,2)</f>
        <v>0</v>
      </c>
      <c r="BL922" s="19" t="s">
        <v>269</v>
      </c>
      <c r="BM922" s="225" t="s">
        <v>1405</v>
      </c>
    </row>
    <row r="923" s="13" customFormat="1">
      <c r="A923" s="13"/>
      <c r="B923" s="227"/>
      <c r="C923" s="228"/>
      <c r="D923" s="229" t="s">
        <v>165</v>
      </c>
      <c r="E923" s="230" t="s">
        <v>19</v>
      </c>
      <c r="F923" s="231" t="s">
        <v>1406</v>
      </c>
      <c r="G923" s="228"/>
      <c r="H923" s="232">
        <v>63.899999999999999</v>
      </c>
      <c r="I923" s="233"/>
      <c r="J923" s="228"/>
      <c r="K923" s="228"/>
      <c r="L923" s="234"/>
      <c r="M923" s="235"/>
      <c r="N923" s="236"/>
      <c r="O923" s="236"/>
      <c r="P923" s="236"/>
      <c r="Q923" s="236"/>
      <c r="R923" s="236"/>
      <c r="S923" s="236"/>
      <c r="T923" s="237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8" t="s">
        <v>165</v>
      </c>
      <c r="AU923" s="238" t="s">
        <v>81</v>
      </c>
      <c r="AV923" s="13" t="s">
        <v>81</v>
      </c>
      <c r="AW923" s="13" t="s">
        <v>33</v>
      </c>
      <c r="AX923" s="13" t="s">
        <v>72</v>
      </c>
      <c r="AY923" s="238" t="s">
        <v>152</v>
      </c>
    </row>
    <row r="924" s="14" customFormat="1">
      <c r="A924" s="14"/>
      <c r="B924" s="239"/>
      <c r="C924" s="240"/>
      <c r="D924" s="229" t="s">
        <v>165</v>
      </c>
      <c r="E924" s="241" t="s">
        <v>19</v>
      </c>
      <c r="F924" s="242" t="s">
        <v>167</v>
      </c>
      <c r="G924" s="240"/>
      <c r="H924" s="243">
        <v>63.899999999999999</v>
      </c>
      <c r="I924" s="244"/>
      <c r="J924" s="240"/>
      <c r="K924" s="240"/>
      <c r="L924" s="245"/>
      <c r="M924" s="246"/>
      <c r="N924" s="247"/>
      <c r="O924" s="247"/>
      <c r="P924" s="247"/>
      <c r="Q924" s="247"/>
      <c r="R924" s="247"/>
      <c r="S924" s="247"/>
      <c r="T924" s="248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49" t="s">
        <v>165</v>
      </c>
      <c r="AU924" s="249" t="s">
        <v>81</v>
      </c>
      <c r="AV924" s="14" t="s">
        <v>153</v>
      </c>
      <c r="AW924" s="14" t="s">
        <v>33</v>
      </c>
      <c r="AX924" s="14" t="s">
        <v>79</v>
      </c>
      <c r="AY924" s="249" t="s">
        <v>152</v>
      </c>
    </row>
    <row r="925" s="2" customFormat="1">
      <c r="A925" s="40"/>
      <c r="B925" s="41"/>
      <c r="C925" s="214" t="s">
        <v>1407</v>
      </c>
      <c r="D925" s="214" t="s">
        <v>155</v>
      </c>
      <c r="E925" s="215" t="s">
        <v>1408</v>
      </c>
      <c r="F925" s="216" t="s">
        <v>1409</v>
      </c>
      <c r="G925" s="217" t="s">
        <v>235</v>
      </c>
      <c r="H925" s="218">
        <v>31.949999999999999</v>
      </c>
      <c r="I925" s="219"/>
      <c r="J925" s="220">
        <f>ROUND(I925*H925,2)</f>
        <v>0</v>
      </c>
      <c r="K925" s="216" t="s">
        <v>163</v>
      </c>
      <c r="L925" s="46"/>
      <c r="M925" s="221" t="s">
        <v>19</v>
      </c>
      <c r="N925" s="222" t="s">
        <v>43</v>
      </c>
      <c r="O925" s="86"/>
      <c r="P925" s="223">
        <f>O925*H925</f>
        <v>0</v>
      </c>
      <c r="Q925" s="223">
        <v>0.01436</v>
      </c>
      <c r="R925" s="223">
        <f>Q925*H925</f>
        <v>0.45880199999999999</v>
      </c>
      <c r="S925" s="223">
        <v>0</v>
      </c>
      <c r="T925" s="224">
        <f>S925*H925</f>
        <v>0</v>
      </c>
      <c r="U925" s="40"/>
      <c r="V925" s="40"/>
      <c r="W925" s="40"/>
      <c r="X925" s="40"/>
      <c r="Y925" s="40"/>
      <c r="Z925" s="40"/>
      <c r="AA925" s="40"/>
      <c r="AB925" s="40"/>
      <c r="AC925" s="40"/>
      <c r="AD925" s="40"/>
      <c r="AE925" s="40"/>
      <c r="AR925" s="225" t="s">
        <v>269</v>
      </c>
      <c r="AT925" s="225" t="s">
        <v>155</v>
      </c>
      <c r="AU925" s="225" t="s">
        <v>81</v>
      </c>
      <c r="AY925" s="19" t="s">
        <v>152</v>
      </c>
      <c r="BE925" s="226">
        <f>IF(N925="základní",J925,0)</f>
        <v>0</v>
      </c>
      <c r="BF925" s="226">
        <f>IF(N925="snížená",J925,0)</f>
        <v>0</v>
      </c>
      <c r="BG925" s="226">
        <f>IF(N925="zákl. přenesená",J925,0)</f>
        <v>0</v>
      </c>
      <c r="BH925" s="226">
        <f>IF(N925="sníž. přenesená",J925,0)</f>
        <v>0</v>
      </c>
      <c r="BI925" s="226">
        <f>IF(N925="nulová",J925,0)</f>
        <v>0</v>
      </c>
      <c r="BJ925" s="19" t="s">
        <v>79</v>
      </c>
      <c r="BK925" s="226">
        <f>ROUND(I925*H925,2)</f>
        <v>0</v>
      </c>
      <c r="BL925" s="19" t="s">
        <v>269</v>
      </c>
      <c r="BM925" s="225" t="s">
        <v>1410</v>
      </c>
    </row>
    <row r="926" s="13" customFormat="1">
      <c r="A926" s="13"/>
      <c r="B926" s="227"/>
      <c r="C926" s="228"/>
      <c r="D926" s="229" t="s">
        <v>165</v>
      </c>
      <c r="E926" s="230" t="s">
        <v>19</v>
      </c>
      <c r="F926" s="231" t="s">
        <v>654</v>
      </c>
      <c r="G926" s="228"/>
      <c r="H926" s="232">
        <v>31.949999999999999</v>
      </c>
      <c r="I926" s="233"/>
      <c r="J926" s="228"/>
      <c r="K926" s="228"/>
      <c r="L926" s="234"/>
      <c r="M926" s="235"/>
      <c r="N926" s="236"/>
      <c r="O926" s="236"/>
      <c r="P926" s="236"/>
      <c r="Q926" s="236"/>
      <c r="R926" s="236"/>
      <c r="S926" s="236"/>
      <c r="T926" s="237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8" t="s">
        <v>165</v>
      </c>
      <c r="AU926" s="238" t="s">
        <v>81</v>
      </c>
      <c r="AV926" s="13" t="s">
        <v>81</v>
      </c>
      <c r="AW926" s="13" t="s">
        <v>33</v>
      </c>
      <c r="AX926" s="13" t="s">
        <v>72</v>
      </c>
      <c r="AY926" s="238" t="s">
        <v>152</v>
      </c>
    </row>
    <row r="927" s="14" customFormat="1">
      <c r="A927" s="14"/>
      <c r="B927" s="239"/>
      <c r="C927" s="240"/>
      <c r="D927" s="229" t="s">
        <v>165</v>
      </c>
      <c r="E927" s="241" t="s">
        <v>19</v>
      </c>
      <c r="F927" s="242" t="s">
        <v>167</v>
      </c>
      <c r="G927" s="240"/>
      <c r="H927" s="243">
        <v>31.949999999999999</v>
      </c>
      <c r="I927" s="244"/>
      <c r="J927" s="240"/>
      <c r="K927" s="240"/>
      <c r="L927" s="245"/>
      <c r="M927" s="246"/>
      <c r="N927" s="247"/>
      <c r="O927" s="247"/>
      <c r="P927" s="247"/>
      <c r="Q927" s="247"/>
      <c r="R927" s="247"/>
      <c r="S927" s="247"/>
      <c r="T927" s="248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9" t="s">
        <v>165</v>
      </c>
      <c r="AU927" s="249" t="s">
        <v>81</v>
      </c>
      <c r="AV927" s="14" t="s">
        <v>153</v>
      </c>
      <c r="AW927" s="14" t="s">
        <v>33</v>
      </c>
      <c r="AX927" s="14" t="s">
        <v>79</v>
      </c>
      <c r="AY927" s="249" t="s">
        <v>152</v>
      </c>
    </row>
    <row r="928" s="2" customFormat="1" ht="16.5" customHeight="1">
      <c r="A928" s="40"/>
      <c r="B928" s="41"/>
      <c r="C928" s="271" t="s">
        <v>1411</v>
      </c>
      <c r="D928" s="271" t="s">
        <v>261</v>
      </c>
      <c r="E928" s="272" t="s">
        <v>1412</v>
      </c>
      <c r="F928" s="273" t="s">
        <v>1413</v>
      </c>
      <c r="G928" s="274" t="s">
        <v>158</v>
      </c>
      <c r="H928" s="275">
        <v>2</v>
      </c>
      <c r="I928" s="276"/>
      <c r="J928" s="277">
        <f>ROUND(I928*H928,2)</f>
        <v>0</v>
      </c>
      <c r="K928" s="273" t="s">
        <v>163</v>
      </c>
      <c r="L928" s="278"/>
      <c r="M928" s="279" t="s">
        <v>19</v>
      </c>
      <c r="N928" s="280" t="s">
        <v>43</v>
      </c>
      <c r="O928" s="86"/>
      <c r="P928" s="223">
        <f>O928*H928</f>
        <v>0</v>
      </c>
      <c r="Q928" s="223">
        <v>0.0066</v>
      </c>
      <c r="R928" s="223">
        <f>Q928*H928</f>
        <v>0.0132</v>
      </c>
      <c r="S928" s="223">
        <v>0</v>
      </c>
      <c r="T928" s="224">
        <f>S928*H928</f>
        <v>0</v>
      </c>
      <c r="U928" s="40"/>
      <c r="V928" s="40"/>
      <c r="W928" s="40"/>
      <c r="X928" s="40"/>
      <c r="Y928" s="40"/>
      <c r="Z928" s="40"/>
      <c r="AA928" s="40"/>
      <c r="AB928" s="40"/>
      <c r="AC928" s="40"/>
      <c r="AD928" s="40"/>
      <c r="AE928" s="40"/>
      <c r="AR928" s="225" t="s">
        <v>362</v>
      </c>
      <c r="AT928" s="225" t="s">
        <v>261</v>
      </c>
      <c r="AU928" s="225" t="s">
        <v>81</v>
      </c>
      <c r="AY928" s="19" t="s">
        <v>152</v>
      </c>
      <c r="BE928" s="226">
        <f>IF(N928="základní",J928,0)</f>
        <v>0</v>
      </c>
      <c r="BF928" s="226">
        <f>IF(N928="snížená",J928,0)</f>
        <v>0</v>
      </c>
      <c r="BG928" s="226">
        <f>IF(N928="zákl. přenesená",J928,0)</f>
        <v>0</v>
      </c>
      <c r="BH928" s="226">
        <f>IF(N928="sníž. přenesená",J928,0)</f>
        <v>0</v>
      </c>
      <c r="BI928" s="226">
        <f>IF(N928="nulová",J928,0)</f>
        <v>0</v>
      </c>
      <c r="BJ928" s="19" t="s">
        <v>79</v>
      </c>
      <c r="BK928" s="226">
        <f>ROUND(I928*H928,2)</f>
        <v>0</v>
      </c>
      <c r="BL928" s="19" t="s">
        <v>269</v>
      </c>
      <c r="BM928" s="225" t="s">
        <v>1414</v>
      </c>
    </row>
    <row r="929" s="2" customFormat="1">
      <c r="A929" s="40"/>
      <c r="B929" s="41"/>
      <c r="C929" s="214" t="s">
        <v>1415</v>
      </c>
      <c r="D929" s="214" t="s">
        <v>155</v>
      </c>
      <c r="E929" s="215" t="s">
        <v>1416</v>
      </c>
      <c r="F929" s="216" t="s">
        <v>1417</v>
      </c>
      <c r="G929" s="217" t="s">
        <v>158</v>
      </c>
      <c r="H929" s="218">
        <v>10</v>
      </c>
      <c r="I929" s="219"/>
      <c r="J929" s="220">
        <f>ROUND(I929*H929,2)</f>
        <v>0</v>
      </c>
      <c r="K929" s="216" t="s">
        <v>163</v>
      </c>
      <c r="L929" s="46"/>
      <c r="M929" s="221" t="s">
        <v>19</v>
      </c>
      <c r="N929" s="222" t="s">
        <v>43</v>
      </c>
      <c r="O929" s="86"/>
      <c r="P929" s="223">
        <f>O929*H929</f>
        <v>0</v>
      </c>
      <c r="Q929" s="223">
        <v>0.0042900000000000004</v>
      </c>
      <c r="R929" s="223">
        <f>Q929*H929</f>
        <v>0.042900000000000008</v>
      </c>
      <c r="S929" s="223">
        <v>0</v>
      </c>
      <c r="T929" s="224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25" t="s">
        <v>269</v>
      </c>
      <c r="AT929" s="225" t="s">
        <v>155</v>
      </c>
      <c r="AU929" s="225" t="s">
        <v>81</v>
      </c>
      <c r="AY929" s="19" t="s">
        <v>152</v>
      </c>
      <c r="BE929" s="226">
        <f>IF(N929="základní",J929,0)</f>
        <v>0</v>
      </c>
      <c r="BF929" s="226">
        <f>IF(N929="snížená",J929,0)</f>
        <v>0</v>
      </c>
      <c r="BG929" s="226">
        <f>IF(N929="zákl. přenesená",J929,0)</f>
        <v>0</v>
      </c>
      <c r="BH929" s="226">
        <f>IF(N929="sníž. přenesená",J929,0)</f>
        <v>0</v>
      </c>
      <c r="BI929" s="226">
        <f>IF(N929="nulová",J929,0)</f>
        <v>0</v>
      </c>
      <c r="BJ929" s="19" t="s">
        <v>79</v>
      </c>
      <c r="BK929" s="226">
        <f>ROUND(I929*H929,2)</f>
        <v>0</v>
      </c>
      <c r="BL929" s="19" t="s">
        <v>269</v>
      </c>
      <c r="BM929" s="225" t="s">
        <v>1418</v>
      </c>
    </row>
    <row r="930" s="13" customFormat="1">
      <c r="A930" s="13"/>
      <c r="B930" s="227"/>
      <c r="C930" s="228"/>
      <c r="D930" s="229" t="s">
        <v>165</v>
      </c>
      <c r="E930" s="230" t="s">
        <v>19</v>
      </c>
      <c r="F930" s="231" t="s">
        <v>1419</v>
      </c>
      <c r="G930" s="228"/>
      <c r="H930" s="232">
        <v>1</v>
      </c>
      <c r="I930" s="233"/>
      <c r="J930" s="228"/>
      <c r="K930" s="228"/>
      <c r="L930" s="234"/>
      <c r="M930" s="235"/>
      <c r="N930" s="236"/>
      <c r="O930" s="236"/>
      <c r="P930" s="236"/>
      <c r="Q930" s="236"/>
      <c r="R930" s="236"/>
      <c r="S930" s="236"/>
      <c r="T930" s="237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38" t="s">
        <v>165</v>
      </c>
      <c r="AU930" s="238" t="s">
        <v>81</v>
      </c>
      <c r="AV930" s="13" t="s">
        <v>81</v>
      </c>
      <c r="AW930" s="13" t="s">
        <v>33</v>
      </c>
      <c r="AX930" s="13" t="s">
        <v>72</v>
      </c>
      <c r="AY930" s="238" t="s">
        <v>152</v>
      </c>
    </row>
    <row r="931" s="13" customFormat="1">
      <c r="A931" s="13"/>
      <c r="B931" s="227"/>
      <c r="C931" s="228"/>
      <c r="D931" s="229" t="s">
        <v>165</v>
      </c>
      <c r="E931" s="230" t="s">
        <v>19</v>
      </c>
      <c r="F931" s="231" t="s">
        <v>1420</v>
      </c>
      <c r="G931" s="228"/>
      <c r="H931" s="232">
        <v>1</v>
      </c>
      <c r="I931" s="233"/>
      <c r="J931" s="228"/>
      <c r="K931" s="228"/>
      <c r="L931" s="234"/>
      <c r="M931" s="235"/>
      <c r="N931" s="236"/>
      <c r="O931" s="236"/>
      <c r="P931" s="236"/>
      <c r="Q931" s="236"/>
      <c r="R931" s="236"/>
      <c r="S931" s="236"/>
      <c r="T931" s="237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8" t="s">
        <v>165</v>
      </c>
      <c r="AU931" s="238" t="s">
        <v>81</v>
      </c>
      <c r="AV931" s="13" t="s">
        <v>81</v>
      </c>
      <c r="AW931" s="13" t="s">
        <v>33</v>
      </c>
      <c r="AX931" s="13" t="s">
        <v>72</v>
      </c>
      <c r="AY931" s="238" t="s">
        <v>152</v>
      </c>
    </row>
    <row r="932" s="13" customFormat="1">
      <c r="A932" s="13"/>
      <c r="B932" s="227"/>
      <c r="C932" s="228"/>
      <c r="D932" s="229" t="s">
        <v>165</v>
      </c>
      <c r="E932" s="230" t="s">
        <v>19</v>
      </c>
      <c r="F932" s="231" t="s">
        <v>1421</v>
      </c>
      <c r="G932" s="228"/>
      <c r="H932" s="232">
        <v>8</v>
      </c>
      <c r="I932" s="233"/>
      <c r="J932" s="228"/>
      <c r="K932" s="228"/>
      <c r="L932" s="234"/>
      <c r="M932" s="235"/>
      <c r="N932" s="236"/>
      <c r="O932" s="236"/>
      <c r="P932" s="236"/>
      <c r="Q932" s="236"/>
      <c r="R932" s="236"/>
      <c r="S932" s="236"/>
      <c r="T932" s="237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8" t="s">
        <v>165</v>
      </c>
      <c r="AU932" s="238" t="s">
        <v>81</v>
      </c>
      <c r="AV932" s="13" t="s">
        <v>81</v>
      </c>
      <c r="AW932" s="13" t="s">
        <v>33</v>
      </c>
      <c r="AX932" s="13" t="s">
        <v>72</v>
      </c>
      <c r="AY932" s="238" t="s">
        <v>152</v>
      </c>
    </row>
    <row r="933" s="14" customFormat="1">
      <c r="A933" s="14"/>
      <c r="B933" s="239"/>
      <c r="C933" s="240"/>
      <c r="D933" s="229" t="s">
        <v>165</v>
      </c>
      <c r="E933" s="241" t="s">
        <v>19</v>
      </c>
      <c r="F933" s="242" t="s">
        <v>167</v>
      </c>
      <c r="G933" s="240"/>
      <c r="H933" s="243">
        <v>10</v>
      </c>
      <c r="I933" s="244"/>
      <c r="J933" s="240"/>
      <c r="K933" s="240"/>
      <c r="L933" s="245"/>
      <c r="M933" s="246"/>
      <c r="N933" s="247"/>
      <c r="O933" s="247"/>
      <c r="P933" s="247"/>
      <c r="Q933" s="247"/>
      <c r="R933" s="247"/>
      <c r="S933" s="247"/>
      <c r="T933" s="248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9" t="s">
        <v>165</v>
      </c>
      <c r="AU933" s="249" t="s">
        <v>81</v>
      </c>
      <c r="AV933" s="14" t="s">
        <v>153</v>
      </c>
      <c r="AW933" s="14" t="s">
        <v>33</v>
      </c>
      <c r="AX933" s="14" t="s">
        <v>79</v>
      </c>
      <c r="AY933" s="249" t="s">
        <v>152</v>
      </c>
    </row>
    <row r="934" s="2" customFormat="1" ht="21.75" customHeight="1">
      <c r="A934" s="40"/>
      <c r="B934" s="41"/>
      <c r="C934" s="214" t="s">
        <v>1422</v>
      </c>
      <c r="D934" s="214" t="s">
        <v>155</v>
      </c>
      <c r="E934" s="215" t="s">
        <v>1423</v>
      </c>
      <c r="F934" s="216" t="s">
        <v>1424</v>
      </c>
      <c r="G934" s="217" t="s">
        <v>176</v>
      </c>
      <c r="H934" s="218">
        <v>441.81200000000001</v>
      </c>
      <c r="I934" s="219"/>
      <c r="J934" s="220">
        <f>ROUND(I934*H934,2)</f>
        <v>0</v>
      </c>
      <c r="K934" s="216" t="s">
        <v>163</v>
      </c>
      <c r="L934" s="46"/>
      <c r="M934" s="221" t="s">
        <v>19</v>
      </c>
      <c r="N934" s="222" t="s">
        <v>43</v>
      </c>
      <c r="O934" s="86"/>
      <c r="P934" s="223">
        <f>O934*H934</f>
        <v>0</v>
      </c>
      <c r="Q934" s="223">
        <v>3.0000000000000001E-05</v>
      </c>
      <c r="R934" s="223">
        <f>Q934*H934</f>
        <v>0.013254360000000002</v>
      </c>
      <c r="S934" s="223">
        <v>0</v>
      </c>
      <c r="T934" s="224">
        <f>S934*H934</f>
        <v>0</v>
      </c>
      <c r="U934" s="40"/>
      <c r="V934" s="40"/>
      <c r="W934" s="40"/>
      <c r="X934" s="40"/>
      <c r="Y934" s="40"/>
      <c r="Z934" s="40"/>
      <c r="AA934" s="40"/>
      <c r="AB934" s="40"/>
      <c r="AC934" s="40"/>
      <c r="AD934" s="40"/>
      <c r="AE934" s="40"/>
      <c r="AR934" s="225" t="s">
        <v>269</v>
      </c>
      <c r="AT934" s="225" t="s">
        <v>155</v>
      </c>
      <c r="AU934" s="225" t="s">
        <v>81</v>
      </c>
      <c r="AY934" s="19" t="s">
        <v>152</v>
      </c>
      <c r="BE934" s="226">
        <f>IF(N934="základní",J934,0)</f>
        <v>0</v>
      </c>
      <c r="BF934" s="226">
        <f>IF(N934="snížená",J934,0)</f>
        <v>0</v>
      </c>
      <c r="BG934" s="226">
        <f>IF(N934="zákl. přenesená",J934,0)</f>
        <v>0</v>
      </c>
      <c r="BH934" s="226">
        <f>IF(N934="sníž. přenesená",J934,0)</f>
        <v>0</v>
      </c>
      <c r="BI934" s="226">
        <f>IF(N934="nulová",J934,0)</f>
        <v>0</v>
      </c>
      <c r="BJ934" s="19" t="s">
        <v>79</v>
      </c>
      <c r="BK934" s="226">
        <f>ROUND(I934*H934,2)</f>
        <v>0</v>
      </c>
      <c r="BL934" s="19" t="s">
        <v>269</v>
      </c>
      <c r="BM934" s="225" t="s">
        <v>1425</v>
      </c>
    </row>
    <row r="935" s="15" customFormat="1">
      <c r="A935" s="15"/>
      <c r="B935" s="250"/>
      <c r="C935" s="251"/>
      <c r="D935" s="229" t="s">
        <v>165</v>
      </c>
      <c r="E935" s="252" t="s">
        <v>19</v>
      </c>
      <c r="F935" s="253" t="s">
        <v>644</v>
      </c>
      <c r="G935" s="251"/>
      <c r="H935" s="252" t="s">
        <v>19</v>
      </c>
      <c r="I935" s="254"/>
      <c r="J935" s="251"/>
      <c r="K935" s="251"/>
      <c r="L935" s="255"/>
      <c r="M935" s="256"/>
      <c r="N935" s="257"/>
      <c r="O935" s="257"/>
      <c r="P935" s="257"/>
      <c r="Q935" s="257"/>
      <c r="R935" s="257"/>
      <c r="S935" s="257"/>
      <c r="T935" s="258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59" t="s">
        <v>165</v>
      </c>
      <c r="AU935" s="259" t="s">
        <v>81</v>
      </c>
      <c r="AV935" s="15" t="s">
        <v>79</v>
      </c>
      <c r="AW935" s="15" t="s">
        <v>33</v>
      </c>
      <c r="AX935" s="15" t="s">
        <v>72</v>
      </c>
      <c r="AY935" s="259" t="s">
        <v>152</v>
      </c>
    </row>
    <row r="936" s="13" customFormat="1">
      <c r="A936" s="13"/>
      <c r="B936" s="227"/>
      <c r="C936" s="228"/>
      <c r="D936" s="229" t="s">
        <v>165</v>
      </c>
      <c r="E936" s="230" t="s">
        <v>19</v>
      </c>
      <c r="F936" s="231" t="s">
        <v>645</v>
      </c>
      <c r="G936" s="228"/>
      <c r="H936" s="232">
        <v>441.81200000000001</v>
      </c>
      <c r="I936" s="233"/>
      <c r="J936" s="228"/>
      <c r="K936" s="228"/>
      <c r="L936" s="234"/>
      <c r="M936" s="235"/>
      <c r="N936" s="236"/>
      <c r="O936" s="236"/>
      <c r="P936" s="236"/>
      <c r="Q936" s="236"/>
      <c r="R936" s="236"/>
      <c r="S936" s="236"/>
      <c r="T936" s="237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8" t="s">
        <v>165</v>
      </c>
      <c r="AU936" s="238" t="s">
        <v>81</v>
      </c>
      <c r="AV936" s="13" t="s">
        <v>81</v>
      </c>
      <c r="AW936" s="13" t="s">
        <v>33</v>
      </c>
      <c r="AX936" s="13" t="s">
        <v>72</v>
      </c>
      <c r="AY936" s="238" t="s">
        <v>152</v>
      </c>
    </row>
    <row r="937" s="14" customFormat="1">
      <c r="A937" s="14"/>
      <c r="B937" s="239"/>
      <c r="C937" s="240"/>
      <c r="D937" s="229" t="s">
        <v>165</v>
      </c>
      <c r="E937" s="241" t="s">
        <v>19</v>
      </c>
      <c r="F937" s="242" t="s">
        <v>167</v>
      </c>
      <c r="G937" s="240"/>
      <c r="H937" s="243">
        <v>441.81200000000001</v>
      </c>
      <c r="I937" s="244"/>
      <c r="J937" s="240"/>
      <c r="K937" s="240"/>
      <c r="L937" s="245"/>
      <c r="M937" s="246"/>
      <c r="N937" s="247"/>
      <c r="O937" s="247"/>
      <c r="P937" s="247"/>
      <c r="Q937" s="247"/>
      <c r="R937" s="247"/>
      <c r="S937" s="247"/>
      <c r="T937" s="248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9" t="s">
        <v>165</v>
      </c>
      <c r="AU937" s="249" t="s">
        <v>81</v>
      </c>
      <c r="AV937" s="14" t="s">
        <v>153</v>
      </c>
      <c r="AW937" s="14" t="s">
        <v>33</v>
      </c>
      <c r="AX937" s="14" t="s">
        <v>79</v>
      </c>
      <c r="AY937" s="249" t="s">
        <v>152</v>
      </c>
    </row>
    <row r="938" s="2" customFormat="1">
      <c r="A938" s="40"/>
      <c r="B938" s="41"/>
      <c r="C938" s="214" t="s">
        <v>1426</v>
      </c>
      <c r="D938" s="214" t="s">
        <v>155</v>
      </c>
      <c r="E938" s="215" t="s">
        <v>1427</v>
      </c>
      <c r="F938" s="216" t="s">
        <v>1428</v>
      </c>
      <c r="G938" s="217" t="s">
        <v>158</v>
      </c>
      <c r="H938" s="218">
        <v>-1834</v>
      </c>
      <c r="I938" s="219"/>
      <c r="J938" s="220">
        <f>ROUND(I938*H938,2)</f>
        <v>0</v>
      </c>
      <c r="K938" s="216" t="s">
        <v>163</v>
      </c>
      <c r="L938" s="46"/>
      <c r="M938" s="221" t="s">
        <v>19</v>
      </c>
      <c r="N938" s="222" t="s">
        <v>43</v>
      </c>
      <c r="O938" s="86"/>
      <c r="P938" s="223">
        <f>O938*H938</f>
        <v>0</v>
      </c>
      <c r="Q938" s="223">
        <v>0</v>
      </c>
      <c r="R938" s="223">
        <f>Q938*H938</f>
        <v>0</v>
      </c>
      <c r="S938" s="223">
        <v>0</v>
      </c>
      <c r="T938" s="224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25" t="s">
        <v>269</v>
      </c>
      <c r="AT938" s="225" t="s">
        <v>155</v>
      </c>
      <c r="AU938" s="225" t="s">
        <v>81</v>
      </c>
      <c r="AY938" s="19" t="s">
        <v>152</v>
      </c>
      <c r="BE938" s="226">
        <f>IF(N938="základní",J938,0)</f>
        <v>0</v>
      </c>
      <c r="BF938" s="226">
        <f>IF(N938="snížená",J938,0)</f>
        <v>0</v>
      </c>
      <c r="BG938" s="226">
        <f>IF(N938="zákl. přenesená",J938,0)</f>
        <v>0</v>
      </c>
      <c r="BH938" s="226">
        <f>IF(N938="sníž. přenesená",J938,0)</f>
        <v>0</v>
      </c>
      <c r="BI938" s="226">
        <f>IF(N938="nulová",J938,0)</f>
        <v>0</v>
      </c>
      <c r="BJ938" s="19" t="s">
        <v>79</v>
      </c>
      <c r="BK938" s="226">
        <f>ROUND(I938*H938,2)</f>
        <v>0</v>
      </c>
      <c r="BL938" s="19" t="s">
        <v>269</v>
      </c>
      <c r="BM938" s="225" t="s">
        <v>1429</v>
      </c>
    </row>
    <row r="939" s="2" customFormat="1" ht="16.5" customHeight="1">
      <c r="A939" s="40"/>
      <c r="B939" s="41"/>
      <c r="C939" s="271" t="s">
        <v>1430</v>
      </c>
      <c r="D939" s="271" t="s">
        <v>261</v>
      </c>
      <c r="E939" s="272" t="s">
        <v>1431</v>
      </c>
      <c r="F939" s="273" t="s">
        <v>1432</v>
      </c>
      <c r="G939" s="274" t="s">
        <v>158</v>
      </c>
      <c r="H939" s="275">
        <v>-1834</v>
      </c>
      <c r="I939" s="276"/>
      <c r="J939" s="277">
        <f>ROUND(I939*H939,2)</f>
        <v>0</v>
      </c>
      <c r="K939" s="273" t="s">
        <v>163</v>
      </c>
      <c r="L939" s="278"/>
      <c r="M939" s="279" t="s">
        <v>19</v>
      </c>
      <c r="N939" s="280" t="s">
        <v>43</v>
      </c>
      <c r="O939" s="86"/>
      <c r="P939" s="223">
        <f>O939*H939</f>
        <v>0</v>
      </c>
      <c r="Q939" s="223">
        <v>0.0043</v>
      </c>
      <c r="R939" s="223">
        <f>Q939*H939</f>
        <v>-7.8861999999999997</v>
      </c>
      <c r="S939" s="223">
        <v>0</v>
      </c>
      <c r="T939" s="224">
        <f>S939*H939</f>
        <v>0</v>
      </c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R939" s="225" t="s">
        <v>362</v>
      </c>
      <c r="AT939" s="225" t="s">
        <v>261</v>
      </c>
      <c r="AU939" s="225" t="s">
        <v>81</v>
      </c>
      <c r="AY939" s="19" t="s">
        <v>152</v>
      </c>
      <c r="BE939" s="226">
        <f>IF(N939="základní",J939,0)</f>
        <v>0</v>
      </c>
      <c r="BF939" s="226">
        <f>IF(N939="snížená",J939,0)</f>
        <v>0</v>
      </c>
      <c r="BG939" s="226">
        <f>IF(N939="zákl. přenesená",J939,0)</f>
        <v>0</v>
      </c>
      <c r="BH939" s="226">
        <f>IF(N939="sníž. přenesená",J939,0)</f>
        <v>0</v>
      </c>
      <c r="BI939" s="226">
        <f>IF(N939="nulová",J939,0)</f>
        <v>0</v>
      </c>
      <c r="BJ939" s="19" t="s">
        <v>79</v>
      </c>
      <c r="BK939" s="226">
        <f>ROUND(I939*H939,2)</f>
        <v>0</v>
      </c>
      <c r="BL939" s="19" t="s">
        <v>269</v>
      </c>
      <c r="BM939" s="225" t="s">
        <v>1433</v>
      </c>
    </row>
    <row r="940" s="2" customFormat="1">
      <c r="A940" s="40"/>
      <c r="B940" s="41"/>
      <c r="C940" s="214" t="s">
        <v>1434</v>
      </c>
      <c r="D940" s="214" t="s">
        <v>155</v>
      </c>
      <c r="E940" s="215" t="s">
        <v>1427</v>
      </c>
      <c r="F940" s="216" t="s">
        <v>1428</v>
      </c>
      <c r="G940" s="217" t="s">
        <v>158</v>
      </c>
      <c r="H940" s="218">
        <v>1834</v>
      </c>
      <c r="I940" s="219"/>
      <c r="J940" s="220">
        <f>ROUND(I940*H940,2)</f>
        <v>0</v>
      </c>
      <c r="K940" s="216" t="s">
        <v>163</v>
      </c>
      <c r="L940" s="46"/>
      <c r="M940" s="221" t="s">
        <v>19</v>
      </c>
      <c r="N940" s="222" t="s">
        <v>43</v>
      </c>
      <c r="O940" s="86"/>
      <c r="P940" s="223">
        <f>O940*H940</f>
        <v>0</v>
      </c>
      <c r="Q940" s="223">
        <v>0</v>
      </c>
      <c r="R940" s="223">
        <f>Q940*H940</f>
        <v>0</v>
      </c>
      <c r="S940" s="223">
        <v>0</v>
      </c>
      <c r="T940" s="224">
        <f>S940*H940</f>
        <v>0</v>
      </c>
      <c r="U940" s="40"/>
      <c r="V940" s="40"/>
      <c r="W940" s="40"/>
      <c r="X940" s="40"/>
      <c r="Y940" s="40"/>
      <c r="Z940" s="40"/>
      <c r="AA940" s="40"/>
      <c r="AB940" s="40"/>
      <c r="AC940" s="40"/>
      <c r="AD940" s="40"/>
      <c r="AE940" s="40"/>
      <c r="AR940" s="225" t="s">
        <v>269</v>
      </c>
      <c r="AT940" s="225" t="s">
        <v>155</v>
      </c>
      <c r="AU940" s="225" t="s">
        <v>81</v>
      </c>
      <c r="AY940" s="19" t="s">
        <v>152</v>
      </c>
      <c r="BE940" s="226">
        <f>IF(N940="základní",J940,0)</f>
        <v>0</v>
      </c>
      <c r="BF940" s="226">
        <f>IF(N940="snížená",J940,0)</f>
        <v>0</v>
      </c>
      <c r="BG940" s="226">
        <f>IF(N940="zákl. přenesená",J940,0)</f>
        <v>0</v>
      </c>
      <c r="BH940" s="226">
        <f>IF(N940="sníž. přenesená",J940,0)</f>
        <v>0</v>
      </c>
      <c r="BI940" s="226">
        <f>IF(N940="nulová",J940,0)</f>
        <v>0</v>
      </c>
      <c r="BJ940" s="19" t="s">
        <v>79</v>
      </c>
      <c r="BK940" s="226">
        <f>ROUND(I940*H940,2)</f>
        <v>0</v>
      </c>
      <c r="BL940" s="19" t="s">
        <v>269</v>
      </c>
      <c r="BM940" s="225" t="s">
        <v>1435</v>
      </c>
    </row>
    <row r="941" s="2" customFormat="1" ht="16.5" customHeight="1">
      <c r="A941" s="40"/>
      <c r="B941" s="41"/>
      <c r="C941" s="271" t="s">
        <v>1436</v>
      </c>
      <c r="D941" s="271" t="s">
        <v>261</v>
      </c>
      <c r="E941" s="272" t="s">
        <v>1437</v>
      </c>
      <c r="F941" s="273" t="s">
        <v>1438</v>
      </c>
      <c r="G941" s="274" t="s">
        <v>158</v>
      </c>
      <c r="H941" s="275">
        <v>64</v>
      </c>
      <c r="I941" s="276"/>
      <c r="J941" s="277">
        <f>ROUND(I941*H941,2)</f>
        <v>0</v>
      </c>
      <c r="K941" s="273" t="s">
        <v>163</v>
      </c>
      <c r="L941" s="278"/>
      <c r="M941" s="279" t="s">
        <v>19</v>
      </c>
      <c r="N941" s="280" t="s">
        <v>43</v>
      </c>
      <c r="O941" s="86"/>
      <c r="P941" s="223">
        <f>O941*H941</f>
        <v>0</v>
      </c>
      <c r="Q941" s="223">
        <v>0.0058999999999999999</v>
      </c>
      <c r="R941" s="223">
        <f>Q941*H941</f>
        <v>0.37759999999999999</v>
      </c>
      <c r="S941" s="223">
        <v>0</v>
      </c>
      <c r="T941" s="224">
        <f>S941*H941</f>
        <v>0</v>
      </c>
      <c r="U941" s="40"/>
      <c r="V941" s="40"/>
      <c r="W941" s="40"/>
      <c r="X941" s="40"/>
      <c r="Y941" s="40"/>
      <c r="Z941" s="40"/>
      <c r="AA941" s="40"/>
      <c r="AB941" s="40"/>
      <c r="AC941" s="40"/>
      <c r="AD941" s="40"/>
      <c r="AE941" s="40"/>
      <c r="AR941" s="225" t="s">
        <v>362</v>
      </c>
      <c r="AT941" s="225" t="s">
        <v>261</v>
      </c>
      <c r="AU941" s="225" t="s">
        <v>81</v>
      </c>
      <c r="AY941" s="19" t="s">
        <v>152</v>
      </c>
      <c r="BE941" s="226">
        <f>IF(N941="základní",J941,0)</f>
        <v>0</v>
      </c>
      <c r="BF941" s="226">
        <f>IF(N941="snížená",J941,0)</f>
        <v>0</v>
      </c>
      <c r="BG941" s="226">
        <f>IF(N941="zákl. přenesená",J941,0)</f>
        <v>0</v>
      </c>
      <c r="BH941" s="226">
        <f>IF(N941="sníž. přenesená",J941,0)</f>
        <v>0</v>
      </c>
      <c r="BI941" s="226">
        <f>IF(N941="nulová",J941,0)</f>
        <v>0</v>
      </c>
      <c r="BJ941" s="19" t="s">
        <v>79</v>
      </c>
      <c r="BK941" s="226">
        <f>ROUND(I941*H941,2)</f>
        <v>0</v>
      </c>
      <c r="BL941" s="19" t="s">
        <v>269</v>
      </c>
      <c r="BM941" s="225" t="s">
        <v>1439</v>
      </c>
    </row>
    <row r="942" s="2" customFormat="1">
      <c r="A942" s="40"/>
      <c r="B942" s="41"/>
      <c r="C942" s="271" t="s">
        <v>1440</v>
      </c>
      <c r="D942" s="271" t="s">
        <v>261</v>
      </c>
      <c r="E942" s="272" t="s">
        <v>1441</v>
      </c>
      <c r="F942" s="273" t="s">
        <v>1442</v>
      </c>
      <c r="G942" s="274" t="s">
        <v>158</v>
      </c>
      <c r="H942" s="275">
        <v>1768</v>
      </c>
      <c r="I942" s="276"/>
      <c r="J942" s="277">
        <f>ROUND(I942*H942,2)</f>
        <v>0</v>
      </c>
      <c r="K942" s="273" t="s">
        <v>163</v>
      </c>
      <c r="L942" s="278"/>
      <c r="M942" s="279" t="s">
        <v>19</v>
      </c>
      <c r="N942" s="280" t="s">
        <v>43</v>
      </c>
      <c r="O942" s="86"/>
      <c r="P942" s="223">
        <f>O942*H942</f>
        <v>0</v>
      </c>
      <c r="Q942" s="223">
        <v>0.0047000000000000002</v>
      </c>
      <c r="R942" s="223">
        <f>Q942*H942</f>
        <v>8.3095999999999997</v>
      </c>
      <c r="S942" s="223">
        <v>0</v>
      </c>
      <c r="T942" s="224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25" t="s">
        <v>362</v>
      </c>
      <c r="AT942" s="225" t="s">
        <v>261</v>
      </c>
      <c r="AU942" s="225" t="s">
        <v>81</v>
      </c>
      <c r="AY942" s="19" t="s">
        <v>152</v>
      </c>
      <c r="BE942" s="226">
        <f>IF(N942="základní",J942,0)</f>
        <v>0</v>
      </c>
      <c r="BF942" s="226">
        <f>IF(N942="snížená",J942,0)</f>
        <v>0</v>
      </c>
      <c r="BG942" s="226">
        <f>IF(N942="zákl. přenesená",J942,0)</f>
        <v>0</v>
      </c>
      <c r="BH942" s="226">
        <f>IF(N942="sníž. přenesená",J942,0)</f>
        <v>0</v>
      </c>
      <c r="BI942" s="226">
        <f>IF(N942="nulová",J942,0)</f>
        <v>0</v>
      </c>
      <c r="BJ942" s="19" t="s">
        <v>79</v>
      </c>
      <c r="BK942" s="226">
        <f>ROUND(I942*H942,2)</f>
        <v>0</v>
      </c>
      <c r="BL942" s="19" t="s">
        <v>269</v>
      </c>
      <c r="BM942" s="225" t="s">
        <v>1443</v>
      </c>
    </row>
    <row r="943" s="2" customFormat="1" ht="21.75" customHeight="1">
      <c r="A943" s="40"/>
      <c r="B943" s="41"/>
      <c r="C943" s="271" t="s">
        <v>1444</v>
      </c>
      <c r="D943" s="271" t="s">
        <v>261</v>
      </c>
      <c r="E943" s="272" t="s">
        <v>1445</v>
      </c>
      <c r="F943" s="273" t="s">
        <v>1446</v>
      </c>
      <c r="G943" s="274" t="s">
        <v>158</v>
      </c>
      <c r="H943" s="275">
        <v>2</v>
      </c>
      <c r="I943" s="276"/>
      <c r="J943" s="277">
        <f>ROUND(I943*H943,2)</f>
        <v>0</v>
      </c>
      <c r="K943" s="273" t="s">
        <v>163</v>
      </c>
      <c r="L943" s="278"/>
      <c r="M943" s="279" t="s">
        <v>19</v>
      </c>
      <c r="N943" s="280" t="s">
        <v>43</v>
      </c>
      <c r="O943" s="86"/>
      <c r="P943" s="223">
        <f>O943*H943</f>
        <v>0</v>
      </c>
      <c r="Q943" s="223">
        <v>0.0082000000000000007</v>
      </c>
      <c r="R943" s="223">
        <f>Q943*H943</f>
        <v>0.016400000000000001</v>
      </c>
      <c r="S943" s="223">
        <v>0</v>
      </c>
      <c r="T943" s="224">
        <f>S943*H943</f>
        <v>0</v>
      </c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R943" s="225" t="s">
        <v>362</v>
      </c>
      <c r="AT943" s="225" t="s">
        <v>261</v>
      </c>
      <c r="AU943" s="225" t="s">
        <v>81</v>
      </c>
      <c r="AY943" s="19" t="s">
        <v>152</v>
      </c>
      <c r="BE943" s="226">
        <f>IF(N943="základní",J943,0)</f>
        <v>0</v>
      </c>
      <c r="BF943" s="226">
        <f>IF(N943="snížená",J943,0)</f>
        <v>0</v>
      </c>
      <c r="BG943" s="226">
        <f>IF(N943="zákl. přenesená",J943,0)</f>
        <v>0</v>
      </c>
      <c r="BH943" s="226">
        <f>IF(N943="sníž. přenesená",J943,0)</f>
        <v>0</v>
      </c>
      <c r="BI943" s="226">
        <f>IF(N943="nulová",J943,0)</f>
        <v>0</v>
      </c>
      <c r="BJ943" s="19" t="s">
        <v>79</v>
      </c>
      <c r="BK943" s="226">
        <f>ROUND(I943*H943,2)</f>
        <v>0</v>
      </c>
      <c r="BL943" s="19" t="s">
        <v>269</v>
      </c>
      <c r="BM943" s="225" t="s">
        <v>1447</v>
      </c>
    </row>
    <row r="944" s="2" customFormat="1" ht="16.5" customHeight="1">
      <c r="A944" s="40"/>
      <c r="B944" s="41"/>
      <c r="C944" s="214" t="s">
        <v>1448</v>
      </c>
      <c r="D944" s="214" t="s">
        <v>155</v>
      </c>
      <c r="E944" s="215" t="s">
        <v>1449</v>
      </c>
      <c r="F944" s="216" t="s">
        <v>1450</v>
      </c>
      <c r="G944" s="217" t="s">
        <v>158</v>
      </c>
      <c r="H944" s="218">
        <v>1</v>
      </c>
      <c r="I944" s="219"/>
      <c r="J944" s="220">
        <f>ROUND(I944*H944,2)</f>
        <v>0</v>
      </c>
      <c r="K944" s="216" t="s">
        <v>163</v>
      </c>
      <c r="L944" s="46"/>
      <c r="M944" s="221" t="s">
        <v>19</v>
      </c>
      <c r="N944" s="222" t="s">
        <v>43</v>
      </c>
      <c r="O944" s="86"/>
      <c r="P944" s="223">
        <f>O944*H944</f>
        <v>0</v>
      </c>
      <c r="Q944" s="223">
        <v>0</v>
      </c>
      <c r="R944" s="223">
        <f>Q944*H944</f>
        <v>0</v>
      </c>
      <c r="S944" s="223">
        <v>0</v>
      </c>
      <c r="T944" s="224">
        <f>S944*H944</f>
        <v>0</v>
      </c>
      <c r="U944" s="40"/>
      <c r="V944" s="40"/>
      <c r="W944" s="40"/>
      <c r="X944" s="40"/>
      <c r="Y944" s="40"/>
      <c r="Z944" s="40"/>
      <c r="AA944" s="40"/>
      <c r="AB944" s="40"/>
      <c r="AC944" s="40"/>
      <c r="AD944" s="40"/>
      <c r="AE944" s="40"/>
      <c r="AR944" s="225" t="s">
        <v>269</v>
      </c>
      <c r="AT944" s="225" t="s">
        <v>155</v>
      </c>
      <c r="AU944" s="225" t="s">
        <v>81</v>
      </c>
      <c r="AY944" s="19" t="s">
        <v>152</v>
      </c>
      <c r="BE944" s="226">
        <f>IF(N944="základní",J944,0)</f>
        <v>0</v>
      </c>
      <c r="BF944" s="226">
        <f>IF(N944="snížená",J944,0)</f>
        <v>0</v>
      </c>
      <c r="BG944" s="226">
        <f>IF(N944="zákl. přenesená",J944,0)</f>
        <v>0</v>
      </c>
      <c r="BH944" s="226">
        <f>IF(N944="sníž. přenesená",J944,0)</f>
        <v>0</v>
      </c>
      <c r="BI944" s="226">
        <f>IF(N944="nulová",J944,0)</f>
        <v>0</v>
      </c>
      <c r="BJ944" s="19" t="s">
        <v>79</v>
      </c>
      <c r="BK944" s="226">
        <f>ROUND(I944*H944,2)</f>
        <v>0</v>
      </c>
      <c r="BL944" s="19" t="s">
        <v>269</v>
      </c>
      <c r="BM944" s="225" t="s">
        <v>1451</v>
      </c>
    </row>
    <row r="945" s="2" customFormat="1" ht="16.5" customHeight="1">
      <c r="A945" s="40"/>
      <c r="B945" s="41"/>
      <c r="C945" s="271" t="s">
        <v>1452</v>
      </c>
      <c r="D945" s="271" t="s">
        <v>261</v>
      </c>
      <c r="E945" s="272" t="s">
        <v>1453</v>
      </c>
      <c r="F945" s="273" t="s">
        <v>1454</v>
      </c>
      <c r="G945" s="274" t="s">
        <v>158</v>
      </c>
      <c r="H945" s="275">
        <v>1</v>
      </c>
      <c r="I945" s="276"/>
      <c r="J945" s="277">
        <f>ROUND(I945*H945,2)</f>
        <v>0</v>
      </c>
      <c r="K945" s="273" t="s">
        <v>163</v>
      </c>
      <c r="L945" s="278"/>
      <c r="M945" s="279" t="s">
        <v>19</v>
      </c>
      <c r="N945" s="280" t="s">
        <v>43</v>
      </c>
      <c r="O945" s="86"/>
      <c r="P945" s="223">
        <f>O945*H945</f>
        <v>0</v>
      </c>
      <c r="Q945" s="223">
        <v>0.0071999999999999998</v>
      </c>
      <c r="R945" s="223">
        <f>Q945*H945</f>
        <v>0.0071999999999999998</v>
      </c>
      <c r="S945" s="223">
        <v>0</v>
      </c>
      <c r="T945" s="224">
        <f>S945*H945</f>
        <v>0</v>
      </c>
      <c r="U945" s="40"/>
      <c r="V945" s="40"/>
      <c r="W945" s="40"/>
      <c r="X945" s="40"/>
      <c r="Y945" s="40"/>
      <c r="Z945" s="40"/>
      <c r="AA945" s="40"/>
      <c r="AB945" s="40"/>
      <c r="AC945" s="40"/>
      <c r="AD945" s="40"/>
      <c r="AE945" s="40"/>
      <c r="AR945" s="225" t="s">
        <v>362</v>
      </c>
      <c r="AT945" s="225" t="s">
        <v>261</v>
      </c>
      <c r="AU945" s="225" t="s">
        <v>81</v>
      </c>
      <c r="AY945" s="19" t="s">
        <v>152</v>
      </c>
      <c r="BE945" s="226">
        <f>IF(N945="základní",J945,0)</f>
        <v>0</v>
      </c>
      <c r="BF945" s="226">
        <f>IF(N945="snížená",J945,0)</f>
        <v>0</v>
      </c>
      <c r="BG945" s="226">
        <f>IF(N945="zákl. přenesená",J945,0)</f>
        <v>0</v>
      </c>
      <c r="BH945" s="226">
        <f>IF(N945="sníž. přenesená",J945,0)</f>
        <v>0</v>
      </c>
      <c r="BI945" s="226">
        <f>IF(N945="nulová",J945,0)</f>
        <v>0</v>
      </c>
      <c r="BJ945" s="19" t="s">
        <v>79</v>
      </c>
      <c r="BK945" s="226">
        <f>ROUND(I945*H945,2)</f>
        <v>0</v>
      </c>
      <c r="BL945" s="19" t="s">
        <v>269</v>
      </c>
      <c r="BM945" s="225" t="s">
        <v>1455</v>
      </c>
    </row>
    <row r="946" s="2" customFormat="1" ht="16.5" customHeight="1">
      <c r="A946" s="40"/>
      <c r="B946" s="41"/>
      <c r="C946" s="214" t="s">
        <v>1456</v>
      </c>
      <c r="D946" s="214" t="s">
        <v>155</v>
      </c>
      <c r="E946" s="215" t="s">
        <v>1457</v>
      </c>
      <c r="F946" s="216" t="s">
        <v>1458</v>
      </c>
      <c r="G946" s="217" t="s">
        <v>158</v>
      </c>
      <c r="H946" s="218">
        <v>1</v>
      </c>
      <c r="I946" s="219"/>
      <c r="J946" s="220">
        <f>ROUND(I946*H946,2)</f>
        <v>0</v>
      </c>
      <c r="K946" s="216" t="s">
        <v>163</v>
      </c>
      <c r="L946" s="46"/>
      <c r="M946" s="221" t="s">
        <v>19</v>
      </c>
      <c r="N946" s="222" t="s">
        <v>43</v>
      </c>
      <c r="O946" s="86"/>
      <c r="P946" s="223">
        <f>O946*H946</f>
        <v>0</v>
      </c>
      <c r="Q946" s="223">
        <v>0</v>
      </c>
      <c r="R946" s="223">
        <f>Q946*H946</f>
        <v>0</v>
      </c>
      <c r="S946" s="223">
        <v>0</v>
      </c>
      <c r="T946" s="224">
        <f>S946*H946</f>
        <v>0</v>
      </c>
      <c r="U946" s="40"/>
      <c r="V946" s="40"/>
      <c r="W946" s="40"/>
      <c r="X946" s="40"/>
      <c r="Y946" s="40"/>
      <c r="Z946" s="40"/>
      <c r="AA946" s="40"/>
      <c r="AB946" s="40"/>
      <c r="AC946" s="40"/>
      <c r="AD946" s="40"/>
      <c r="AE946" s="40"/>
      <c r="AR946" s="225" t="s">
        <v>269</v>
      </c>
      <c r="AT946" s="225" t="s">
        <v>155</v>
      </c>
      <c r="AU946" s="225" t="s">
        <v>81</v>
      </c>
      <c r="AY946" s="19" t="s">
        <v>152</v>
      </c>
      <c r="BE946" s="226">
        <f>IF(N946="základní",J946,0)</f>
        <v>0</v>
      </c>
      <c r="BF946" s="226">
        <f>IF(N946="snížená",J946,0)</f>
        <v>0</v>
      </c>
      <c r="BG946" s="226">
        <f>IF(N946="zákl. přenesená",J946,0)</f>
        <v>0</v>
      </c>
      <c r="BH946" s="226">
        <f>IF(N946="sníž. přenesená",J946,0)</f>
        <v>0</v>
      </c>
      <c r="BI946" s="226">
        <f>IF(N946="nulová",J946,0)</f>
        <v>0</v>
      </c>
      <c r="BJ946" s="19" t="s">
        <v>79</v>
      </c>
      <c r="BK946" s="226">
        <f>ROUND(I946*H946,2)</f>
        <v>0</v>
      </c>
      <c r="BL946" s="19" t="s">
        <v>269</v>
      </c>
      <c r="BM946" s="225" t="s">
        <v>1459</v>
      </c>
    </row>
    <row r="947" s="2" customFormat="1" ht="16.5" customHeight="1">
      <c r="A947" s="40"/>
      <c r="B947" s="41"/>
      <c r="C947" s="271" t="s">
        <v>1460</v>
      </c>
      <c r="D947" s="271" t="s">
        <v>261</v>
      </c>
      <c r="E947" s="272" t="s">
        <v>1461</v>
      </c>
      <c r="F947" s="273" t="s">
        <v>1462</v>
      </c>
      <c r="G947" s="274" t="s">
        <v>158</v>
      </c>
      <c r="H947" s="275">
        <v>1</v>
      </c>
      <c r="I947" s="276"/>
      <c r="J947" s="277">
        <f>ROUND(I947*H947,2)</f>
        <v>0</v>
      </c>
      <c r="K947" s="273" t="s">
        <v>163</v>
      </c>
      <c r="L947" s="278"/>
      <c r="M947" s="279" t="s">
        <v>19</v>
      </c>
      <c r="N947" s="280" t="s">
        <v>43</v>
      </c>
      <c r="O947" s="86"/>
      <c r="P947" s="223">
        <f>O947*H947</f>
        <v>0</v>
      </c>
      <c r="Q947" s="223">
        <v>0.0032000000000000002</v>
      </c>
      <c r="R947" s="223">
        <f>Q947*H947</f>
        <v>0.0032000000000000002</v>
      </c>
      <c r="S947" s="223">
        <v>0</v>
      </c>
      <c r="T947" s="224">
        <f>S947*H947</f>
        <v>0</v>
      </c>
      <c r="U947" s="40"/>
      <c r="V947" s="40"/>
      <c r="W947" s="40"/>
      <c r="X947" s="40"/>
      <c r="Y947" s="40"/>
      <c r="Z947" s="40"/>
      <c r="AA947" s="40"/>
      <c r="AB947" s="40"/>
      <c r="AC947" s="40"/>
      <c r="AD947" s="40"/>
      <c r="AE947" s="40"/>
      <c r="AR947" s="225" t="s">
        <v>362</v>
      </c>
      <c r="AT947" s="225" t="s">
        <v>261</v>
      </c>
      <c r="AU947" s="225" t="s">
        <v>81</v>
      </c>
      <c r="AY947" s="19" t="s">
        <v>152</v>
      </c>
      <c r="BE947" s="226">
        <f>IF(N947="základní",J947,0)</f>
        <v>0</v>
      </c>
      <c r="BF947" s="226">
        <f>IF(N947="snížená",J947,0)</f>
        <v>0</v>
      </c>
      <c r="BG947" s="226">
        <f>IF(N947="zákl. přenesená",J947,0)</f>
        <v>0</v>
      </c>
      <c r="BH947" s="226">
        <f>IF(N947="sníž. přenesená",J947,0)</f>
        <v>0</v>
      </c>
      <c r="BI947" s="226">
        <f>IF(N947="nulová",J947,0)</f>
        <v>0</v>
      </c>
      <c r="BJ947" s="19" t="s">
        <v>79</v>
      </c>
      <c r="BK947" s="226">
        <f>ROUND(I947*H947,2)</f>
        <v>0</v>
      </c>
      <c r="BL947" s="19" t="s">
        <v>269</v>
      </c>
      <c r="BM947" s="225" t="s">
        <v>1463</v>
      </c>
    </row>
    <row r="948" s="2" customFormat="1" ht="16.5" customHeight="1">
      <c r="A948" s="40"/>
      <c r="B948" s="41"/>
      <c r="C948" s="271" t="s">
        <v>1464</v>
      </c>
      <c r="D948" s="271" t="s">
        <v>261</v>
      </c>
      <c r="E948" s="272" t="s">
        <v>1465</v>
      </c>
      <c r="F948" s="273" t="s">
        <v>1466</v>
      </c>
      <c r="G948" s="274" t="s">
        <v>158</v>
      </c>
      <c r="H948" s="275">
        <v>2</v>
      </c>
      <c r="I948" s="276"/>
      <c r="J948" s="277">
        <f>ROUND(I948*H948,2)</f>
        <v>0</v>
      </c>
      <c r="K948" s="273" t="s">
        <v>163</v>
      </c>
      <c r="L948" s="278"/>
      <c r="M948" s="279" t="s">
        <v>19</v>
      </c>
      <c r="N948" s="280" t="s">
        <v>43</v>
      </c>
      <c r="O948" s="86"/>
      <c r="P948" s="223">
        <f>O948*H948</f>
        <v>0</v>
      </c>
      <c r="Q948" s="223">
        <v>0.00029999999999999997</v>
      </c>
      <c r="R948" s="223">
        <f>Q948*H948</f>
        <v>0.00059999999999999995</v>
      </c>
      <c r="S948" s="223">
        <v>0</v>
      </c>
      <c r="T948" s="224">
        <f>S948*H948</f>
        <v>0</v>
      </c>
      <c r="U948" s="40"/>
      <c r="V948" s="40"/>
      <c r="W948" s="40"/>
      <c r="X948" s="40"/>
      <c r="Y948" s="40"/>
      <c r="Z948" s="40"/>
      <c r="AA948" s="40"/>
      <c r="AB948" s="40"/>
      <c r="AC948" s="40"/>
      <c r="AD948" s="40"/>
      <c r="AE948" s="40"/>
      <c r="AR948" s="225" t="s">
        <v>362</v>
      </c>
      <c r="AT948" s="225" t="s">
        <v>261</v>
      </c>
      <c r="AU948" s="225" t="s">
        <v>81</v>
      </c>
      <c r="AY948" s="19" t="s">
        <v>152</v>
      </c>
      <c r="BE948" s="226">
        <f>IF(N948="základní",J948,0)</f>
        <v>0</v>
      </c>
      <c r="BF948" s="226">
        <f>IF(N948="snížená",J948,0)</f>
        <v>0</v>
      </c>
      <c r="BG948" s="226">
        <f>IF(N948="zákl. přenesená",J948,0)</f>
        <v>0</v>
      </c>
      <c r="BH948" s="226">
        <f>IF(N948="sníž. přenesená",J948,0)</f>
        <v>0</v>
      </c>
      <c r="BI948" s="226">
        <f>IF(N948="nulová",J948,0)</f>
        <v>0</v>
      </c>
      <c r="BJ948" s="19" t="s">
        <v>79</v>
      </c>
      <c r="BK948" s="226">
        <f>ROUND(I948*H948,2)</f>
        <v>0</v>
      </c>
      <c r="BL948" s="19" t="s">
        <v>269</v>
      </c>
      <c r="BM948" s="225" t="s">
        <v>1467</v>
      </c>
    </row>
    <row r="949" s="2" customFormat="1" ht="16.5" customHeight="1">
      <c r="A949" s="40"/>
      <c r="B949" s="41"/>
      <c r="C949" s="214" t="s">
        <v>1468</v>
      </c>
      <c r="D949" s="214" t="s">
        <v>155</v>
      </c>
      <c r="E949" s="215" t="s">
        <v>1469</v>
      </c>
      <c r="F949" s="216" t="s">
        <v>1470</v>
      </c>
      <c r="G949" s="217" t="s">
        <v>176</v>
      </c>
      <c r="H949" s="218">
        <v>441.81200000000001</v>
      </c>
      <c r="I949" s="219"/>
      <c r="J949" s="220">
        <f>ROUND(I949*H949,2)</f>
        <v>0</v>
      </c>
      <c r="K949" s="216" t="s">
        <v>163</v>
      </c>
      <c r="L949" s="46"/>
      <c r="M949" s="221" t="s">
        <v>19</v>
      </c>
      <c r="N949" s="222" t="s">
        <v>43</v>
      </c>
      <c r="O949" s="86"/>
      <c r="P949" s="223">
        <f>O949*H949</f>
        <v>0</v>
      </c>
      <c r="Q949" s="223">
        <v>0</v>
      </c>
      <c r="R949" s="223">
        <f>Q949*H949</f>
        <v>0</v>
      </c>
      <c r="S949" s="223">
        <v>0</v>
      </c>
      <c r="T949" s="224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25" t="s">
        <v>269</v>
      </c>
      <c r="AT949" s="225" t="s">
        <v>155</v>
      </c>
      <c r="AU949" s="225" t="s">
        <v>81</v>
      </c>
      <c r="AY949" s="19" t="s">
        <v>152</v>
      </c>
      <c r="BE949" s="226">
        <f>IF(N949="základní",J949,0)</f>
        <v>0</v>
      </c>
      <c r="BF949" s="226">
        <f>IF(N949="snížená",J949,0)</f>
        <v>0</v>
      </c>
      <c r="BG949" s="226">
        <f>IF(N949="zákl. přenesená",J949,0)</f>
        <v>0</v>
      </c>
      <c r="BH949" s="226">
        <f>IF(N949="sníž. přenesená",J949,0)</f>
        <v>0</v>
      </c>
      <c r="BI949" s="226">
        <f>IF(N949="nulová",J949,0)</f>
        <v>0</v>
      </c>
      <c r="BJ949" s="19" t="s">
        <v>79</v>
      </c>
      <c r="BK949" s="226">
        <f>ROUND(I949*H949,2)</f>
        <v>0</v>
      </c>
      <c r="BL949" s="19" t="s">
        <v>269</v>
      </c>
      <c r="BM949" s="225" t="s">
        <v>1471</v>
      </c>
    </row>
    <row r="950" s="15" customFormat="1">
      <c r="A950" s="15"/>
      <c r="B950" s="250"/>
      <c r="C950" s="251"/>
      <c r="D950" s="229" t="s">
        <v>165</v>
      </c>
      <c r="E950" s="252" t="s">
        <v>19</v>
      </c>
      <c r="F950" s="253" t="s">
        <v>644</v>
      </c>
      <c r="G950" s="251"/>
      <c r="H950" s="252" t="s">
        <v>19</v>
      </c>
      <c r="I950" s="254"/>
      <c r="J950" s="251"/>
      <c r="K950" s="251"/>
      <c r="L950" s="255"/>
      <c r="M950" s="256"/>
      <c r="N950" s="257"/>
      <c r="O950" s="257"/>
      <c r="P950" s="257"/>
      <c r="Q950" s="257"/>
      <c r="R950" s="257"/>
      <c r="S950" s="257"/>
      <c r="T950" s="258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T950" s="259" t="s">
        <v>165</v>
      </c>
      <c r="AU950" s="259" t="s">
        <v>81</v>
      </c>
      <c r="AV950" s="15" t="s">
        <v>79</v>
      </c>
      <c r="AW950" s="15" t="s">
        <v>33</v>
      </c>
      <c r="AX950" s="15" t="s">
        <v>72</v>
      </c>
      <c r="AY950" s="259" t="s">
        <v>152</v>
      </c>
    </row>
    <row r="951" s="13" customFormat="1">
      <c r="A951" s="13"/>
      <c r="B951" s="227"/>
      <c r="C951" s="228"/>
      <c r="D951" s="229" t="s">
        <v>165</v>
      </c>
      <c r="E951" s="230" t="s">
        <v>19</v>
      </c>
      <c r="F951" s="231" t="s">
        <v>645</v>
      </c>
      <c r="G951" s="228"/>
      <c r="H951" s="232">
        <v>441.81200000000001</v>
      </c>
      <c r="I951" s="233"/>
      <c r="J951" s="228"/>
      <c r="K951" s="228"/>
      <c r="L951" s="234"/>
      <c r="M951" s="235"/>
      <c r="N951" s="236"/>
      <c r="O951" s="236"/>
      <c r="P951" s="236"/>
      <c r="Q951" s="236"/>
      <c r="R951" s="236"/>
      <c r="S951" s="236"/>
      <c r="T951" s="237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8" t="s">
        <v>165</v>
      </c>
      <c r="AU951" s="238" t="s">
        <v>81</v>
      </c>
      <c r="AV951" s="13" t="s">
        <v>81</v>
      </c>
      <c r="AW951" s="13" t="s">
        <v>33</v>
      </c>
      <c r="AX951" s="13" t="s">
        <v>72</v>
      </c>
      <c r="AY951" s="238" t="s">
        <v>152</v>
      </c>
    </row>
    <row r="952" s="14" customFormat="1">
      <c r="A952" s="14"/>
      <c r="B952" s="239"/>
      <c r="C952" s="240"/>
      <c r="D952" s="229" t="s">
        <v>165</v>
      </c>
      <c r="E952" s="241" t="s">
        <v>19</v>
      </c>
      <c r="F952" s="242" t="s">
        <v>167</v>
      </c>
      <c r="G952" s="240"/>
      <c r="H952" s="243">
        <v>441.81200000000001</v>
      </c>
      <c r="I952" s="244"/>
      <c r="J952" s="240"/>
      <c r="K952" s="240"/>
      <c r="L952" s="245"/>
      <c r="M952" s="246"/>
      <c r="N952" s="247"/>
      <c r="O952" s="247"/>
      <c r="P952" s="247"/>
      <c r="Q952" s="247"/>
      <c r="R952" s="247"/>
      <c r="S952" s="247"/>
      <c r="T952" s="248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9" t="s">
        <v>165</v>
      </c>
      <c r="AU952" s="249" t="s">
        <v>81</v>
      </c>
      <c r="AV952" s="14" t="s">
        <v>153</v>
      </c>
      <c r="AW952" s="14" t="s">
        <v>33</v>
      </c>
      <c r="AX952" s="14" t="s">
        <v>79</v>
      </c>
      <c r="AY952" s="249" t="s">
        <v>152</v>
      </c>
    </row>
    <row r="953" s="2" customFormat="1">
      <c r="A953" s="40"/>
      <c r="B953" s="41"/>
      <c r="C953" s="271" t="s">
        <v>1472</v>
      </c>
      <c r="D953" s="271" t="s">
        <v>261</v>
      </c>
      <c r="E953" s="272" t="s">
        <v>1473</v>
      </c>
      <c r="F953" s="273" t="s">
        <v>1474</v>
      </c>
      <c r="G953" s="274" t="s">
        <v>176</v>
      </c>
      <c r="H953" s="275">
        <v>485.993</v>
      </c>
      <c r="I953" s="276"/>
      <c r="J953" s="277">
        <f>ROUND(I953*H953,2)</f>
        <v>0</v>
      </c>
      <c r="K953" s="273" t="s">
        <v>163</v>
      </c>
      <c r="L953" s="278"/>
      <c r="M953" s="279" t="s">
        <v>19</v>
      </c>
      <c r="N953" s="280" t="s">
        <v>43</v>
      </c>
      <c r="O953" s="86"/>
      <c r="P953" s="223">
        <f>O953*H953</f>
        <v>0</v>
      </c>
      <c r="Q953" s="223">
        <v>0.00020000000000000001</v>
      </c>
      <c r="R953" s="223">
        <f>Q953*H953</f>
        <v>0.09719860000000001</v>
      </c>
      <c r="S953" s="223">
        <v>0</v>
      </c>
      <c r="T953" s="224">
        <f>S953*H953</f>
        <v>0</v>
      </c>
      <c r="U953" s="40"/>
      <c r="V953" s="40"/>
      <c r="W953" s="40"/>
      <c r="X953" s="40"/>
      <c r="Y953" s="40"/>
      <c r="Z953" s="40"/>
      <c r="AA953" s="40"/>
      <c r="AB953" s="40"/>
      <c r="AC953" s="40"/>
      <c r="AD953" s="40"/>
      <c r="AE953" s="40"/>
      <c r="AR953" s="225" t="s">
        <v>362</v>
      </c>
      <c r="AT953" s="225" t="s">
        <v>261</v>
      </c>
      <c r="AU953" s="225" t="s">
        <v>81</v>
      </c>
      <c r="AY953" s="19" t="s">
        <v>152</v>
      </c>
      <c r="BE953" s="226">
        <f>IF(N953="základní",J953,0)</f>
        <v>0</v>
      </c>
      <c r="BF953" s="226">
        <f>IF(N953="snížená",J953,0)</f>
        <v>0</v>
      </c>
      <c r="BG953" s="226">
        <f>IF(N953="zákl. přenesená",J953,0)</f>
        <v>0</v>
      </c>
      <c r="BH953" s="226">
        <f>IF(N953="sníž. přenesená",J953,0)</f>
        <v>0</v>
      </c>
      <c r="BI953" s="226">
        <f>IF(N953="nulová",J953,0)</f>
        <v>0</v>
      </c>
      <c r="BJ953" s="19" t="s">
        <v>79</v>
      </c>
      <c r="BK953" s="226">
        <f>ROUND(I953*H953,2)</f>
        <v>0</v>
      </c>
      <c r="BL953" s="19" t="s">
        <v>269</v>
      </c>
      <c r="BM953" s="225" t="s">
        <v>1475</v>
      </c>
    </row>
    <row r="954" s="13" customFormat="1">
      <c r="A954" s="13"/>
      <c r="B954" s="227"/>
      <c r="C954" s="228"/>
      <c r="D954" s="229" t="s">
        <v>165</v>
      </c>
      <c r="E954" s="228"/>
      <c r="F954" s="231" t="s">
        <v>1476</v>
      </c>
      <c r="G954" s="228"/>
      <c r="H954" s="232">
        <v>485.993</v>
      </c>
      <c r="I954" s="233"/>
      <c r="J954" s="228"/>
      <c r="K954" s="228"/>
      <c r="L954" s="234"/>
      <c r="M954" s="235"/>
      <c r="N954" s="236"/>
      <c r="O954" s="236"/>
      <c r="P954" s="236"/>
      <c r="Q954" s="236"/>
      <c r="R954" s="236"/>
      <c r="S954" s="236"/>
      <c r="T954" s="237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8" t="s">
        <v>165</v>
      </c>
      <c r="AU954" s="238" t="s">
        <v>81</v>
      </c>
      <c r="AV954" s="13" t="s">
        <v>81</v>
      </c>
      <c r="AW954" s="13" t="s">
        <v>4</v>
      </c>
      <c r="AX954" s="13" t="s">
        <v>79</v>
      </c>
      <c r="AY954" s="238" t="s">
        <v>152</v>
      </c>
    </row>
    <row r="955" s="2" customFormat="1">
      <c r="A955" s="40"/>
      <c r="B955" s="41"/>
      <c r="C955" s="214" t="s">
        <v>1477</v>
      </c>
      <c r="D955" s="214" t="s">
        <v>155</v>
      </c>
      <c r="E955" s="215" t="s">
        <v>1478</v>
      </c>
      <c r="F955" s="216" t="s">
        <v>1479</v>
      </c>
      <c r="G955" s="217" t="s">
        <v>513</v>
      </c>
      <c r="H955" s="218">
        <v>21.108000000000001</v>
      </c>
      <c r="I955" s="219"/>
      <c r="J955" s="220">
        <f>ROUND(I955*H955,2)</f>
        <v>0</v>
      </c>
      <c r="K955" s="216" t="s">
        <v>163</v>
      </c>
      <c r="L955" s="46"/>
      <c r="M955" s="221" t="s">
        <v>19</v>
      </c>
      <c r="N955" s="222" t="s">
        <v>43</v>
      </c>
      <c r="O955" s="86"/>
      <c r="P955" s="223">
        <f>O955*H955</f>
        <v>0</v>
      </c>
      <c r="Q955" s="223">
        <v>0</v>
      </c>
      <c r="R955" s="223">
        <f>Q955*H955</f>
        <v>0</v>
      </c>
      <c r="S955" s="223">
        <v>0</v>
      </c>
      <c r="T955" s="224">
        <f>S955*H955</f>
        <v>0</v>
      </c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R955" s="225" t="s">
        <v>269</v>
      </c>
      <c r="AT955" s="225" t="s">
        <v>155</v>
      </c>
      <c r="AU955" s="225" t="s">
        <v>81</v>
      </c>
      <c r="AY955" s="19" t="s">
        <v>152</v>
      </c>
      <c r="BE955" s="226">
        <f>IF(N955="základní",J955,0)</f>
        <v>0</v>
      </c>
      <c r="BF955" s="226">
        <f>IF(N955="snížená",J955,0)</f>
        <v>0</v>
      </c>
      <c r="BG955" s="226">
        <f>IF(N955="zákl. přenesená",J955,0)</f>
        <v>0</v>
      </c>
      <c r="BH955" s="226">
        <f>IF(N955="sníž. přenesená",J955,0)</f>
        <v>0</v>
      </c>
      <c r="BI955" s="226">
        <f>IF(N955="nulová",J955,0)</f>
        <v>0</v>
      </c>
      <c r="BJ955" s="19" t="s">
        <v>79</v>
      </c>
      <c r="BK955" s="226">
        <f>ROUND(I955*H955,2)</f>
        <v>0</v>
      </c>
      <c r="BL955" s="19" t="s">
        <v>269</v>
      </c>
      <c r="BM955" s="225" t="s">
        <v>1480</v>
      </c>
    </row>
    <row r="956" s="12" customFormat="1" ht="22.8" customHeight="1">
      <c r="A956" s="12"/>
      <c r="B956" s="198"/>
      <c r="C956" s="199"/>
      <c r="D956" s="200" t="s">
        <v>71</v>
      </c>
      <c r="E956" s="212" t="s">
        <v>1481</v>
      </c>
      <c r="F956" s="212" t="s">
        <v>1482</v>
      </c>
      <c r="G956" s="199"/>
      <c r="H956" s="199"/>
      <c r="I956" s="202"/>
      <c r="J956" s="213">
        <f>BK956</f>
        <v>0</v>
      </c>
      <c r="K956" s="199"/>
      <c r="L956" s="204"/>
      <c r="M956" s="205"/>
      <c r="N956" s="206"/>
      <c r="O956" s="206"/>
      <c r="P956" s="207">
        <f>SUM(P957:P968)</f>
        <v>0</v>
      </c>
      <c r="Q956" s="206"/>
      <c r="R956" s="207">
        <f>SUM(R957:R968)</f>
        <v>0.16476000000000002</v>
      </c>
      <c r="S956" s="206"/>
      <c r="T956" s="208">
        <f>SUM(T957:T968)</f>
        <v>0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209" t="s">
        <v>81</v>
      </c>
      <c r="AT956" s="210" t="s">
        <v>71</v>
      </c>
      <c r="AU956" s="210" t="s">
        <v>79</v>
      </c>
      <c r="AY956" s="209" t="s">
        <v>152</v>
      </c>
      <c r="BK956" s="211">
        <f>SUM(BK957:BK968)</f>
        <v>0</v>
      </c>
    </row>
    <row r="957" s="2" customFormat="1" ht="33" customHeight="1">
      <c r="A957" s="40"/>
      <c r="B957" s="41"/>
      <c r="C957" s="214" t="s">
        <v>1483</v>
      </c>
      <c r="D957" s="214" t="s">
        <v>155</v>
      </c>
      <c r="E957" s="215" t="s">
        <v>1484</v>
      </c>
      <c r="F957" s="216" t="s">
        <v>1485</v>
      </c>
      <c r="G957" s="217" t="s">
        <v>158</v>
      </c>
      <c r="H957" s="218">
        <v>8</v>
      </c>
      <c r="I957" s="219"/>
      <c r="J957" s="220">
        <f>ROUND(I957*H957,2)</f>
        <v>0</v>
      </c>
      <c r="K957" s="216" t="s">
        <v>163</v>
      </c>
      <c r="L957" s="46"/>
      <c r="M957" s="221" t="s">
        <v>19</v>
      </c>
      <c r="N957" s="222" t="s">
        <v>43</v>
      </c>
      <c r="O957" s="86"/>
      <c r="P957" s="223">
        <f>O957*H957</f>
        <v>0</v>
      </c>
      <c r="Q957" s="223">
        <v>0.00025999999999999998</v>
      </c>
      <c r="R957" s="223">
        <f>Q957*H957</f>
        <v>0.0020799999999999998</v>
      </c>
      <c r="S957" s="223">
        <v>0</v>
      </c>
      <c r="T957" s="224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25" t="s">
        <v>269</v>
      </c>
      <c r="AT957" s="225" t="s">
        <v>155</v>
      </c>
      <c r="AU957" s="225" t="s">
        <v>81</v>
      </c>
      <c r="AY957" s="19" t="s">
        <v>152</v>
      </c>
      <c r="BE957" s="226">
        <f>IF(N957="základní",J957,0)</f>
        <v>0</v>
      </c>
      <c r="BF957" s="226">
        <f>IF(N957="snížená",J957,0)</f>
        <v>0</v>
      </c>
      <c r="BG957" s="226">
        <f>IF(N957="zákl. přenesená",J957,0)</f>
        <v>0</v>
      </c>
      <c r="BH957" s="226">
        <f>IF(N957="sníž. přenesená",J957,0)</f>
        <v>0</v>
      </c>
      <c r="BI957" s="226">
        <f>IF(N957="nulová",J957,0)</f>
        <v>0</v>
      </c>
      <c r="BJ957" s="19" t="s">
        <v>79</v>
      </c>
      <c r="BK957" s="226">
        <f>ROUND(I957*H957,2)</f>
        <v>0</v>
      </c>
      <c r="BL957" s="19" t="s">
        <v>269</v>
      </c>
      <c r="BM957" s="225" t="s">
        <v>1486</v>
      </c>
    </row>
    <row r="958" s="2" customFormat="1" ht="16.5" customHeight="1">
      <c r="A958" s="40"/>
      <c r="B958" s="41"/>
      <c r="C958" s="271" t="s">
        <v>1487</v>
      </c>
      <c r="D958" s="271" t="s">
        <v>261</v>
      </c>
      <c r="E958" s="272" t="s">
        <v>1488</v>
      </c>
      <c r="F958" s="273" t="s">
        <v>1489</v>
      </c>
      <c r="G958" s="274" t="s">
        <v>158</v>
      </c>
      <c r="H958" s="275">
        <v>8</v>
      </c>
      <c r="I958" s="276"/>
      <c r="J958" s="277">
        <f>ROUND(I958*H958,2)</f>
        <v>0</v>
      </c>
      <c r="K958" s="273" t="s">
        <v>163</v>
      </c>
      <c r="L958" s="278"/>
      <c r="M958" s="279" t="s">
        <v>19</v>
      </c>
      <c r="N958" s="280" t="s">
        <v>43</v>
      </c>
      <c r="O958" s="86"/>
      <c r="P958" s="223">
        <f>O958*H958</f>
        <v>0</v>
      </c>
      <c r="Q958" s="223">
        <v>0</v>
      </c>
      <c r="R958" s="223">
        <f>Q958*H958</f>
        <v>0</v>
      </c>
      <c r="S958" s="223">
        <v>0</v>
      </c>
      <c r="T958" s="224">
        <f>S958*H958</f>
        <v>0</v>
      </c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R958" s="225" t="s">
        <v>362</v>
      </c>
      <c r="AT958" s="225" t="s">
        <v>261</v>
      </c>
      <c r="AU958" s="225" t="s">
        <v>81</v>
      </c>
      <c r="AY958" s="19" t="s">
        <v>152</v>
      </c>
      <c r="BE958" s="226">
        <f>IF(N958="základní",J958,0)</f>
        <v>0</v>
      </c>
      <c r="BF958" s="226">
        <f>IF(N958="snížená",J958,0)</f>
        <v>0</v>
      </c>
      <c r="BG958" s="226">
        <f>IF(N958="zákl. přenesená",J958,0)</f>
        <v>0</v>
      </c>
      <c r="BH958" s="226">
        <f>IF(N958="sníž. přenesená",J958,0)</f>
        <v>0</v>
      </c>
      <c r="BI958" s="226">
        <f>IF(N958="nulová",J958,0)</f>
        <v>0</v>
      </c>
      <c r="BJ958" s="19" t="s">
        <v>79</v>
      </c>
      <c r="BK958" s="226">
        <f>ROUND(I958*H958,2)</f>
        <v>0</v>
      </c>
      <c r="BL958" s="19" t="s">
        <v>269</v>
      </c>
      <c r="BM958" s="225" t="s">
        <v>1490</v>
      </c>
    </row>
    <row r="959" s="2" customFormat="1" ht="16.5" customHeight="1">
      <c r="A959" s="40"/>
      <c r="B959" s="41"/>
      <c r="C959" s="271" t="s">
        <v>1491</v>
      </c>
      <c r="D959" s="271" t="s">
        <v>261</v>
      </c>
      <c r="E959" s="272" t="s">
        <v>1492</v>
      </c>
      <c r="F959" s="273" t="s">
        <v>1493</v>
      </c>
      <c r="G959" s="274" t="s">
        <v>158</v>
      </c>
      <c r="H959" s="275">
        <v>8</v>
      </c>
      <c r="I959" s="276"/>
      <c r="J959" s="277">
        <f>ROUND(I959*H959,2)</f>
        <v>0</v>
      </c>
      <c r="K959" s="273" t="s">
        <v>163</v>
      </c>
      <c r="L959" s="278"/>
      <c r="M959" s="279" t="s">
        <v>19</v>
      </c>
      <c r="N959" s="280" t="s">
        <v>43</v>
      </c>
      <c r="O959" s="86"/>
      <c r="P959" s="223">
        <f>O959*H959</f>
        <v>0</v>
      </c>
      <c r="Q959" s="223">
        <v>0.0028999999999999998</v>
      </c>
      <c r="R959" s="223">
        <f>Q959*H959</f>
        <v>0.023199999999999998</v>
      </c>
      <c r="S959" s="223">
        <v>0</v>
      </c>
      <c r="T959" s="224">
        <f>S959*H959</f>
        <v>0</v>
      </c>
      <c r="U959" s="40"/>
      <c r="V959" s="40"/>
      <c r="W959" s="40"/>
      <c r="X959" s="40"/>
      <c r="Y959" s="40"/>
      <c r="Z959" s="40"/>
      <c r="AA959" s="40"/>
      <c r="AB959" s="40"/>
      <c r="AC959" s="40"/>
      <c r="AD959" s="40"/>
      <c r="AE959" s="40"/>
      <c r="AR959" s="225" t="s">
        <v>362</v>
      </c>
      <c r="AT959" s="225" t="s">
        <v>261</v>
      </c>
      <c r="AU959" s="225" t="s">
        <v>81</v>
      </c>
      <c r="AY959" s="19" t="s">
        <v>152</v>
      </c>
      <c r="BE959" s="226">
        <f>IF(N959="základní",J959,0)</f>
        <v>0</v>
      </c>
      <c r="BF959" s="226">
        <f>IF(N959="snížená",J959,0)</f>
        <v>0</v>
      </c>
      <c r="BG959" s="226">
        <f>IF(N959="zákl. přenesená",J959,0)</f>
        <v>0</v>
      </c>
      <c r="BH959" s="226">
        <f>IF(N959="sníž. přenesená",J959,0)</f>
        <v>0</v>
      </c>
      <c r="BI959" s="226">
        <f>IF(N959="nulová",J959,0)</f>
        <v>0</v>
      </c>
      <c r="BJ959" s="19" t="s">
        <v>79</v>
      </c>
      <c r="BK959" s="226">
        <f>ROUND(I959*H959,2)</f>
        <v>0</v>
      </c>
      <c r="BL959" s="19" t="s">
        <v>269</v>
      </c>
      <c r="BM959" s="225" t="s">
        <v>1494</v>
      </c>
    </row>
    <row r="960" s="2" customFormat="1" ht="16.5" customHeight="1">
      <c r="A960" s="40"/>
      <c r="B960" s="41"/>
      <c r="C960" s="271" t="s">
        <v>1495</v>
      </c>
      <c r="D960" s="271" t="s">
        <v>261</v>
      </c>
      <c r="E960" s="272" t="s">
        <v>1496</v>
      </c>
      <c r="F960" s="273" t="s">
        <v>1497</v>
      </c>
      <c r="G960" s="274" t="s">
        <v>1498</v>
      </c>
      <c r="H960" s="275">
        <v>8</v>
      </c>
      <c r="I960" s="276"/>
      <c r="J960" s="277">
        <f>ROUND(I960*H960,2)</f>
        <v>0</v>
      </c>
      <c r="K960" s="273" t="s">
        <v>163</v>
      </c>
      <c r="L960" s="278"/>
      <c r="M960" s="279" t="s">
        <v>19</v>
      </c>
      <c r="N960" s="280" t="s">
        <v>43</v>
      </c>
      <c r="O960" s="86"/>
      <c r="P960" s="223">
        <f>O960*H960</f>
        <v>0</v>
      </c>
      <c r="Q960" s="223">
        <v>0.0027000000000000001</v>
      </c>
      <c r="R960" s="223">
        <f>Q960*H960</f>
        <v>0.021600000000000001</v>
      </c>
      <c r="S960" s="223">
        <v>0</v>
      </c>
      <c r="T960" s="224">
        <f>S960*H960</f>
        <v>0</v>
      </c>
      <c r="U960" s="40"/>
      <c r="V960" s="40"/>
      <c r="W960" s="40"/>
      <c r="X960" s="40"/>
      <c r="Y960" s="40"/>
      <c r="Z960" s="40"/>
      <c r="AA960" s="40"/>
      <c r="AB960" s="40"/>
      <c r="AC960" s="40"/>
      <c r="AD960" s="40"/>
      <c r="AE960" s="40"/>
      <c r="AR960" s="225" t="s">
        <v>362</v>
      </c>
      <c r="AT960" s="225" t="s">
        <v>261</v>
      </c>
      <c r="AU960" s="225" t="s">
        <v>81</v>
      </c>
      <c r="AY960" s="19" t="s">
        <v>152</v>
      </c>
      <c r="BE960" s="226">
        <f>IF(N960="základní",J960,0)</f>
        <v>0</v>
      </c>
      <c r="BF960" s="226">
        <f>IF(N960="snížená",J960,0)</f>
        <v>0</v>
      </c>
      <c r="BG960" s="226">
        <f>IF(N960="zákl. přenesená",J960,0)</f>
        <v>0</v>
      </c>
      <c r="BH960" s="226">
        <f>IF(N960="sníž. přenesená",J960,0)</f>
        <v>0</v>
      </c>
      <c r="BI960" s="226">
        <f>IF(N960="nulová",J960,0)</f>
        <v>0</v>
      </c>
      <c r="BJ960" s="19" t="s">
        <v>79</v>
      </c>
      <c r="BK960" s="226">
        <f>ROUND(I960*H960,2)</f>
        <v>0</v>
      </c>
      <c r="BL960" s="19" t="s">
        <v>269</v>
      </c>
      <c r="BM960" s="225" t="s">
        <v>1499</v>
      </c>
    </row>
    <row r="961" s="2" customFormat="1" ht="16.5" customHeight="1">
      <c r="A961" s="40"/>
      <c r="B961" s="41"/>
      <c r="C961" s="271" t="s">
        <v>1500</v>
      </c>
      <c r="D961" s="271" t="s">
        <v>261</v>
      </c>
      <c r="E961" s="272" t="s">
        <v>1501</v>
      </c>
      <c r="F961" s="273" t="s">
        <v>1502</v>
      </c>
      <c r="G961" s="274" t="s">
        <v>158</v>
      </c>
      <c r="H961" s="275">
        <v>8</v>
      </c>
      <c r="I961" s="276"/>
      <c r="J961" s="277">
        <f>ROUND(I961*H961,2)</f>
        <v>0</v>
      </c>
      <c r="K961" s="273" t="s">
        <v>163</v>
      </c>
      <c r="L961" s="278"/>
      <c r="M961" s="279" t="s">
        <v>19</v>
      </c>
      <c r="N961" s="280" t="s">
        <v>43</v>
      </c>
      <c r="O961" s="86"/>
      <c r="P961" s="223">
        <f>O961*H961</f>
        <v>0</v>
      </c>
      <c r="Q961" s="223">
        <v>0.00068000000000000005</v>
      </c>
      <c r="R961" s="223">
        <f>Q961*H961</f>
        <v>0.0054400000000000004</v>
      </c>
      <c r="S961" s="223">
        <v>0</v>
      </c>
      <c r="T961" s="224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25" t="s">
        <v>362</v>
      </c>
      <c r="AT961" s="225" t="s">
        <v>261</v>
      </c>
      <c r="AU961" s="225" t="s">
        <v>81</v>
      </c>
      <c r="AY961" s="19" t="s">
        <v>152</v>
      </c>
      <c r="BE961" s="226">
        <f>IF(N961="základní",J961,0)</f>
        <v>0</v>
      </c>
      <c r="BF961" s="226">
        <f>IF(N961="snížená",J961,0)</f>
        <v>0</v>
      </c>
      <c r="BG961" s="226">
        <f>IF(N961="zákl. přenesená",J961,0)</f>
        <v>0</v>
      </c>
      <c r="BH961" s="226">
        <f>IF(N961="sníž. přenesená",J961,0)</f>
        <v>0</v>
      </c>
      <c r="BI961" s="226">
        <f>IF(N961="nulová",J961,0)</f>
        <v>0</v>
      </c>
      <c r="BJ961" s="19" t="s">
        <v>79</v>
      </c>
      <c r="BK961" s="226">
        <f>ROUND(I961*H961,2)</f>
        <v>0</v>
      </c>
      <c r="BL961" s="19" t="s">
        <v>269</v>
      </c>
      <c r="BM961" s="225" t="s">
        <v>1503</v>
      </c>
    </row>
    <row r="962" s="2" customFormat="1" ht="16.5" customHeight="1">
      <c r="A962" s="40"/>
      <c r="B962" s="41"/>
      <c r="C962" s="214" t="s">
        <v>1504</v>
      </c>
      <c r="D962" s="214" t="s">
        <v>155</v>
      </c>
      <c r="E962" s="215" t="s">
        <v>1505</v>
      </c>
      <c r="F962" s="216" t="s">
        <v>1506</v>
      </c>
      <c r="G962" s="217" t="s">
        <v>158</v>
      </c>
      <c r="H962" s="218">
        <v>1</v>
      </c>
      <c r="I962" s="219"/>
      <c r="J962" s="220">
        <f>ROUND(I962*H962,2)</f>
        <v>0</v>
      </c>
      <c r="K962" s="216" t="s">
        <v>163</v>
      </c>
      <c r="L962" s="46"/>
      <c r="M962" s="221" t="s">
        <v>19</v>
      </c>
      <c r="N962" s="222" t="s">
        <v>43</v>
      </c>
      <c r="O962" s="86"/>
      <c r="P962" s="223">
        <f>O962*H962</f>
        <v>0</v>
      </c>
      <c r="Q962" s="223">
        <v>0.00044000000000000002</v>
      </c>
      <c r="R962" s="223">
        <f>Q962*H962</f>
        <v>0.00044000000000000002</v>
      </c>
      <c r="S962" s="223">
        <v>0</v>
      </c>
      <c r="T962" s="224">
        <f>S962*H962</f>
        <v>0</v>
      </c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R962" s="225" t="s">
        <v>269</v>
      </c>
      <c r="AT962" s="225" t="s">
        <v>155</v>
      </c>
      <c r="AU962" s="225" t="s">
        <v>81</v>
      </c>
      <c r="AY962" s="19" t="s">
        <v>152</v>
      </c>
      <c r="BE962" s="226">
        <f>IF(N962="základní",J962,0)</f>
        <v>0</v>
      </c>
      <c r="BF962" s="226">
        <f>IF(N962="snížená",J962,0)</f>
        <v>0</v>
      </c>
      <c r="BG962" s="226">
        <f>IF(N962="zákl. přenesená",J962,0)</f>
        <v>0</v>
      </c>
      <c r="BH962" s="226">
        <f>IF(N962="sníž. přenesená",J962,0)</f>
        <v>0</v>
      </c>
      <c r="BI962" s="226">
        <f>IF(N962="nulová",J962,0)</f>
        <v>0</v>
      </c>
      <c r="BJ962" s="19" t="s">
        <v>79</v>
      </c>
      <c r="BK962" s="226">
        <f>ROUND(I962*H962,2)</f>
        <v>0</v>
      </c>
      <c r="BL962" s="19" t="s">
        <v>269</v>
      </c>
      <c r="BM962" s="225" t="s">
        <v>1507</v>
      </c>
    </row>
    <row r="963" s="2" customFormat="1">
      <c r="A963" s="40"/>
      <c r="B963" s="41"/>
      <c r="C963" s="271" t="s">
        <v>1508</v>
      </c>
      <c r="D963" s="271" t="s">
        <v>261</v>
      </c>
      <c r="E963" s="272" t="s">
        <v>1509</v>
      </c>
      <c r="F963" s="273" t="s">
        <v>1510</v>
      </c>
      <c r="G963" s="274" t="s">
        <v>158</v>
      </c>
      <c r="H963" s="275">
        <v>2</v>
      </c>
      <c r="I963" s="276"/>
      <c r="J963" s="277">
        <f>ROUND(I963*H963,2)</f>
        <v>0</v>
      </c>
      <c r="K963" s="273" t="s">
        <v>19</v>
      </c>
      <c r="L963" s="278"/>
      <c r="M963" s="279" t="s">
        <v>19</v>
      </c>
      <c r="N963" s="280" t="s">
        <v>43</v>
      </c>
      <c r="O963" s="86"/>
      <c r="P963" s="223">
        <f>O963*H963</f>
        <v>0</v>
      </c>
      <c r="Q963" s="223">
        <v>0.056000000000000001</v>
      </c>
      <c r="R963" s="223">
        <f>Q963*H963</f>
        <v>0.112</v>
      </c>
      <c r="S963" s="223">
        <v>0</v>
      </c>
      <c r="T963" s="224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25" t="s">
        <v>362</v>
      </c>
      <c r="AT963" s="225" t="s">
        <v>261</v>
      </c>
      <c r="AU963" s="225" t="s">
        <v>81</v>
      </c>
      <c r="AY963" s="19" t="s">
        <v>152</v>
      </c>
      <c r="BE963" s="226">
        <f>IF(N963="základní",J963,0)</f>
        <v>0</v>
      </c>
      <c r="BF963" s="226">
        <f>IF(N963="snížená",J963,0)</f>
        <v>0</v>
      </c>
      <c r="BG963" s="226">
        <f>IF(N963="zákl. přenesená",J963,0)</f>
        <v>0</v>
      </c>
      <c r="BH963" s="226">
        <f>IF(N963="sníž. přenesená",J963,0)</f>
        <v>0</v>
      </c>
      <c r="BI963" s="226">
        <f>IF(N963="nulová",J963,0)</f>
        <v>0</v>
      </c>
      <c r="BJ963" s="19" t="s">
        <v>79</v>
      </c>
      <c r="BK963" s="226">
        <f>ROUND(I963*H963,2)</f>
        <v>0</v>
      </c>
      <c r="BL963" s="19" t="s">
        <v>269</v>
      </c>
      <c r="BM963" s="225" t="s">
        <v>1511</v>
      </c>
    </row>
    <row r="964" s="2" customFormat="1" ht="21.75" customHeight="1">
      <c r="A964" s="40"/>
      <c r="B964" s="41"/>
      <c r="C964" s="214" t="s">
        <v>1512</v>
      </c>
      <c r="D964" s="214" t="s">
        <v>155</v>
      </c>
      <c r="E964" s="215" t="s">
        <v>1513</v>
      </c>
      <c r="F964" s="216" t="s">
        <v>1514</v>
      </c>
      <c r="G964" s="217" t="s">
        <v>158</v>
      </c>
      <c r="H964" s="218">
        <v>2</v>
      </c>
      <c r="I964" s="219"/>
      <c r="J964" s="220">
        <f>ROUND(I964*H964,2)</f>
        <v>0</v>
      </c>
      <c r="K964" s="216" t="s">
        <v>19</v>
      </c>
      <c r="L964" s="46"/>
      <c r="M964" s="221" t="s">
        <v>19</v>
      </c>
      <c r="N964" s="222" t="s">
        <v>43</v>
      </c>
      <c r="O964" s="86"/>
      <c r="P964" s="223">
        <f>O964*H964</f>
        <v>0</v>
      </c>
      <c r="Q964" s="223">
        <v>0</v>
      </c>
      <c r="R964" s="223">
        <f>Q964*H964</f>
        <v>0</v>
      </c>
      <c r="S964" s="223">
        <v>0</v>
      </c>
      <c r="T964" s="224">
        <f>S964*H964</f>
        <v>0</v>
      </c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R964" s="225" t="s">
        <v>269</v>
      </c>
      <c r="AT964" s="225" t="s">
        <v>155</v>
      </c>
      <c r="AU964" s="225" t="s">
        <v>81</v>
      </c>
      <c r="AY964" s="19" t="s">
        <v>152</v>
      </c>
      <c r="BE964" s="226">
        <f>IF(N964="základní",J964,0)</f>
        <v>0</v>
      </c>
      <c r="BF964" s="226">
        <f>IF(N964="snížená",J964,0)</f>
        <v>0</v>
      </c>
      <c r="BG964" s="226">
        <f>IF(N964="zákl. přenesená",J964,0)</f>
        <v>0</v>
      </c>
      <c r="BH964" s="226">
        <f>IF(N964="sníž. přenesená",J964,0)</f>
        <v>0</v>
      </c>
      <c r="BI964" s="226">
        <f>IF(N964="nulová",J964,0)</f>
        <v>0</v>
      </c>
      <c r="BJ964" s="19" t="s">
        <v>79</v>
      </c>
      <c r="BK964" s="226">
        <f>ROUND(I964*H964,2)</f>
        <v>0</v>
      </c>
      <c r="BL964" s="19" t="s">
        <v>269</v>
      </c>
      <c r="BM964" s="225" t="s">
        <v>1515</v>
      </c>
    </row>
    <row r="965" s="2" customFormat="1" ht="21.75" customHeight="1">
      <c r="A965" s="40"/>
      <c r="B965" s="41"/>
      <c r="C965" s="214" t="s">
        <v>1516</v>
      </c>
      <c r="D965" s="214" t="s">
        <v>155</v>
      </c>
      <c r="E965" s="215" t="s">
        <v>1517</v>
      </c>
      <c r="F965" s="216" t="s">
        <v>1518</v>
      </c>
      <c r="G965" s="217" t="s">
        <v>235</v>
      </c>
      <c r="H965" s="218">
        <v>64.200000000000003</v>
      </c>
      <c r="I965" s="219"/>
      <c r="J965" s="220">
        <f>ROUND(I965*H965,2)</f>
        <v>0</v>
      </c>
      <c r="K965" s="216" t="s">
        <v>19</v>
      </c>
      <c r="L965" s="46"/>
      <c r="M965" s="221" t="s">
        <v>19</v>
      </c>
      <c r="N965" s="222" t="s">
        <v>43</v>
      </c>
      <c r="O965" s="86"/>
      <c r="P965" s="223">
        <f>O965*H965</f>
        <v>0</v>
      </c>
      <c r="Q965" s="223">
        <v>0</v>
      </c>
      <c r="R965" s="223">
        <f>Q965*H965</f>
        <v>0</v>
      </c>
      <c r="S965" s="223">
        <v>0</v>
      </c>
      <c r="T965" s="224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25" t="s">
        <v>269</v>
      </c>
      <c r="AT965" s="225" t="s">
        <v>155</v>
      </c>
      <c r="AU965" s="225" t="s">
        <v>81</v>
      </c>
      <c r="AY965" s="19" t="s">
        <v>152</v>
      </c>
      <c r="BE965" s="226">
        <f>IF(N965="základní",J965,0)</f>
        <v>0</v>
      </c>
      <c r="BF965" s="226">
        <f>IF(N965="snížená",J965,0)</f>
        <v>0</v>
      </c>
      <c r="BG965" s="226">
        <f>IF(N965="zákl. přenesená",J965,0)</f>
        <v>0</v>
      </c>
      <c r="BH965" s="226">
        <f>IF(N965="sníž. přenesená",J965,0)</f>
        <v>0</v>
      </c>
      <c r="BI965" s="226">
        <f>IF(N965="nulová",J965,0)</f>
        <v>0</v>
      </c>
      <c r="BJ965" s="19" t="s">
        <v>79</v>
      </c>
      <c r="BK965" s="226">
        <f>ROUND(I965*H965,2)</f>
        <v>0</v>
      </c>
      <c r="BL965" s="19" t="s">
        <v>269</v>
      </c>
      <c r="BM965" s="225" t="s">
        <v>1519</v>
      </c>
    </row>
    <row r="966" s="13" customFormat="1">
      <c r="A966" s="13"/>
      <c r="B966" s="227"/>
      <c r="C966" s="228"/>
      <c r="D966" s="229" t="s">
        <v>165</v>
      </c>
      <c r="E966" s="230" t="s">
        <v>19</v>
      </c>
      <c r="F966" s="231" t="s">
        <v>1338</v>
      </c>
      <c r="G966" s="228"/>
      <c r="H966" s="232">
        <v>64.200000000000003</v>
      </c>
      <c r="I966" s="233"/>
      <c r="J966" s="228"/>
      <c r="K966" s="228"/>
      <c r="L966" s="234"/>
      <c r="M966" s="235"/>
      <c r="N966" s="236"/>
      <c r="O966" s="236"/>
      <c r="P966" s="236"/>
      <c r="Q966" s="236"/>
      <c r="R966" s="236"/>
      <c r="S966" s="236"/>
      <c r="T966" s="23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8" t="s">
        <v>165</v>
      </c>
      <c r="AU966" s="238" t="s">
        <v>81</v>
      </c>
      <c r="AV966" s="13" t="s">
        <v>81</v>
      </c>
      <c r="AW966" s="13" t="s">
        <v>33</v>
      </c>
      <c r="AX966" s="13" t="s">
        <v>72</v>
      </c>
      <c r="AY966" s="238" t="s">
        <v>152</v>
      </c>
    </row>
    <row r="967" s="14" customFormat="1">
      <c r="A967" s="14"/>
      <c r="B967" s="239"/>
      <c r="C967" s="240"/>
      <c r="D967" s="229" t="s">
        <v>165</v>
      </c>
      <c r="E967" s="241" t="s">
        <v>19</v>
      </c>
      <c r="F967" s="242" t="s">
        <v>167</v>
      </c>
      <c r="G967" s="240"/>
      <c r="H967" s="243">
        <v>64.200000000000003</v>
      </c>
      <c r="I967" s="244"/>
      <c r="J967" s="240"/>
      <c r="K967" s="240"/>
      <c r="L967" s="245"/>
      <c r="M967" s="246"/>
      <c r="N967" s="247"/>
      <c r="O967" s="247"/>
      <c r="P967" s="247"/>
      <c r="Q967" s="247"/>
      <c r="R967" s="247"/>
      <c r="S967" s="247"/>
      <c r="T967" s="248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49" t="s">
        <v>165</v>
      </c>
      <c r="AU967" s="249" t="s">
        <v>81</v>
      </c>
      <c r="AV967" s="14" t="s">
        <v>153</v>
      </c>
      <c r="AW967" s="14" t="s">
        <v>33</v>
      </c>
      <c r="AX967" s="14" t="s">
        <v>79</v>
      </c>
      <c r="AY967" s="249" t="s">
        <v>152</v>
      </c>
    </row>
    <row r="968" s="2" customFormat="1">
      <c r="A968" s="40"/>
      <c r="B968" s="41"/>
      <c r="C968" s="214" t="s">
        <v>1520</v>
      </c>
      <c r="D968" s="214" t="s">
        <v>155</v>
      </c>
      <c r="E968" s="215" t="s">
        <v>1521</v>
      </c>
      <c r="F968" s="216" t="s">
        <v>1522</v>
      </c>
      <c r="G968" s="217" t="s">
        <v>513</v>
      </c>
      <c r="H968" s="218">
        <v>0.16500000000000001</v>
      </c>
      <c r="I968" s="219"/>
      <c r="J968" s="220">
        <f>ROUND(I968*H968,2)</f>
        <v>0</v>
      </c>
      <c r="K968" s="216" t="s">
        <v>163</v>
      </c>
      <c r="L968" s="46"/>
      <c r="M968" s="221" t="s">
        <v>19</v>
      </c>
      <c r="N968" s="222" t="s">
        <v>43</v>
      </c>
      <c r="O968" s="86"/>
      <c r="P968" s="223">
        <f>O968*H968</f>
        <v>0</v>
      </c>
      <c r="Q968" s="223">
        <v>0</v>
      </c>
      <c r="R968" s="223">
        <f>Q968*H968</f>
        <v>0</v>
      </c>
      <c r="S968" s="223">
        <v>0</v>
      </c>
      <c r="T968" s="224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5" t="s">
        <v>269</v>
      </c>
      <c r="AT968" s="225" t="s">
        <v>155</v>
      </c>
      <c r="AU968" s="225" t="s">
        <v>81</v>
      </c>
      <c r="AY968" s="19" t="s">
        <v>152</v>
      </c>
      <c r="BE968" s="226">
        <f>IF(N968="základní",J968,0)</f>
        <v>0</v>
      </c>
      <c r="BF968" s="226">
        <f>IF(N968="snížená",J968,0)</f>
        <v>0</v>
      </c>
      <c r="BG968" s="226">
        <f>IF(N968="zákl. přenesená",J968,0)</f>
        <v>0</v>
      </c>
      <c r="BH968" s="226">
        <f>IF(N968="sníž. přenesená",J968,0)</f>
        <v>0</v>
      </c>
      <c r="BI968" s="226">
        <f>IF(N968="nulová",J968,0)</f>
        <v>0</v>
      </c>
      <c r="BJ968" s="19" t="s">
        <v>79</v>
      </c>
      <c r="BK968" s="226">
        <f>ROUND(I968*H968,2)</f>
        <v>0</v>
      </c>
      <c r="BL968" s="19" t="s">
        <v>269</v>
      </c>
      <c r="BM968" s="225" t="s">
        <v>1523</v>
      </c>
    </row>
    <row r="969" s="12" customFormat="1" ht="22.8" customHeight="1">
      <c r="A969" s="12"/>
      <c r="B969" s="198"/>
      <c r="C969" s="199"/>
      <c r="D969" s="200" t="s">
        <v>71</v>
      </c>
      <c r="E969" s="212" t="s">
        <v>1524</v>
      </c>
      <c r="F969" s="212" t="s">
        <v>1525</v>
      </c>
      <c r="G969" s="199"/>
      <c r="H969" s="199"/>
      <c r="I969" s="202"/>
      <c r="J969" s="213">
        <f>BK969</f>
        <v>0</v>
      </c>
      <c r="K969" s="199"/>
      <c r="L969" s="204"/>
      <c r="M969" s="205"/>
      <c r="N969" s="206"/>
      <c r="O969" s="206"/>
      <c r="P969" s="207">
        <f>SUM(P970:P1027)</f>
        <v>0</v>
      </c>
      <c r="Q969" s="206"/>
      <c r="R969" s="207">
        <f>SUM(R970:R1027)</f>
        <v>0.0886985</v>
      </c>
      <c r="S969" s="206"/>
      <c r="T969" s="208">
        <f>SUM(T970:T1027)</f>
        <v>0</v>
      </c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R969" s="209" t="s">
        <v>81</v>
      </c>
      <c r="AT969" s="210" t="s">
        <v>71</v>
      </c>
      <c r="AU969" s="210" t="s">
        <v>79</v>
      </c>
      <c r="AY969" s="209" t="s">
        <v>152</v>
      </c>
      <c r="BK969" s="211">
        <f>SUM(BK970:BK1027)</f>
        <v>0</v>
      </c>
    </row>
    <row r="970" s="2" customFormat="1" ht="16.5" customHeight="1">
      <c r="A970" s="40"/>
      <c r="B970" s="41"/>
      <c r="C970" s="214" t="s">
        <v>1526</v>
      </c>
      <c r="D970" s="214" t="s">
        <v>155</v>
      </c>
      <c r="E970" s="215" t="s">
        <v>1527</v>
      </c>
      <c r="F970" s="216" t="s">
        <v>1528</v>
      </c>
      <c r="G970" s="217" t="s">
        <v>235</v>
      </c>
      <c r="H970" s="218">
        <v>173.5</v>
      </c>
      <c r="I970" s="219"/>
      <c r="J970" s="220">
        <f>ROUND(I970*H970,2)</f>
        <v>0</v>
      </c>
      <c r="K970" s="216" t="s">
        <v>19</v>
      </c>
      <c r="L970" s="46"/>
      <c r="M970" s="221" t="s">
        <v>19</v>
      </c>
      <c r="N970" s="222" t="s">
        <v>43</v>
      </c>
      <c r="O970" s="86"/>
      <c r="P970" s="223">
        <f>O970*H970</f>
        <v>0</v>
      </c>
      <c r="Q970" s="223">
        <v>0</v>
      </c>
      <c r="R970" s="223">
        <f>Q970*H970</f>
        <v>0</v>
      </c>
      <c r="S970" s="223">
        <v>0</v>
      </c>
      <c r="T970" s="224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25" t="s">
        <v>269</v>
      </c>
      <c r="AT970" s="225" t="s">
        <v>155</v>
      </c>
      <c r="AU970" s="225" t="s">
        <v>81</v>
      </c>
      <c r="AY970" s="19" t="s">
        <v>152</v>
      </c>
      <c r="BE970" s="226">
        <f>IF(N970="základní",J970,0)</f>
        <v>0</v>
      </c>
      <c r="BF970" s="226">
        <f>IF(N970="snížená",J970,0)</f>
        <v>0</v>
      </c>
      <c r="BG970" s="226">
        <f>IF(N970="zákl. přenesená",J970,0)</f>
        <v>0</v>
      </c>
      <c r="BH970" s="226">
        <f>IF(N970="sníž. přenesená",J970,0)</f>
        <v>0</v>
      </c>
      <c r="BI970" s="226">
        <f>IF(N970="nulová",J970,0)</f>
        <v>0</v>
      </c>
      <c r="BJ970" s="19" t="s">
        <v>79</v>
      </c>
      <c r="BK970" s="226">
        <f>ROUND(I970*H970,2)</f>
        <v>0</v>
      </c>
      <c r="BL970" s="19" t="s">
        <v>269</v>
      </c>
      <c r="BM970" s="225" t="s">
        <v>1529</v>
      </c>
    </row>
    <row r="971" s="15" customFormat="1">
      <c r="A971" s="15"/>
      <c r="B971" s="250"/>
      <c r="C971" s="251"/>
      <c r="D971" s="229" t="s">
        <v>165</v>
      </c>
      <c r="E971" s="252" t="s">
        <v>19</v>
      </c>
      <c r="F971" s="253" t="s">
        <v>1530</v>
      </c>
      <c r="G971" s="251"/>
      <c r="H971" s="252" t="s">
        <v>19</v>
      </c>
      <c r="I971" s="254"/>
      <c r="J971" s="251"/>
      <c r="K971" s="251"/>
      <c r="L971" s="255"/>
      <c r="M971" s="256"/>
      <c r="N971" s="257"/>
      <c r="O971" s="257"/>
      <c r="P971" s="257"/>
      <c r="Q971" s="257"/>
      <c r="R971" s="257"/>
      <c r="S971" s="257"/>
      <c r="T971" s="258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59" t="s">
        <v>165</v>
      </c>
      <c r="AU971" s="259" t="s">
        <v>81</v>
      </c>
      <c r="AV971" s="15" t="s">
        <v>79</v>
      </c>
      <c r="AW971" s="15" t="s">
        <v>33</v>
      </c>
      <c r="AX971" s="15" t="s">
        <v>72</v>
      </c>
      <c r="AY971" s="259" t="s">
        <v>152</v>
      </c>
    </row>
    <row r="972" s="13" customFormat="1">
      <c r="A972" s="13"/>
      <c r="B972" s="227"/>
      <c r="C972" s="228"/>
      <c r="D972" s="229" t="s">
        <v>165</v>
      </c>
      <c r="E972" s="230" t="s">
        <v>19</v>
      </c>
      <c r="F972" s="231" t="s">
        <v>1531</v>
      </c>
      <c r="G972" s="228"/>
      <c r="H972" s="232">
        <v>32.600000000000001</v>
      </c>
      <c r="I972" s="233"/>
      <c r="J972" s="228"/>
      <c r="K972" s="228"/>
      <c r="L972" s="234"/>
      <c r="M972" s="235"/>
      <c r="N972" s="236"/>
      <c r="O972" s="236"/>
      <c r="P972" s="236"/>
      <c r="Q972" s="236"/>
      <c r="R972" s="236"/>
      <c r="S972" s="236"/>
      <c r="T972" s="237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8" t="s">
        <v>165</v>
      </c>
      <c r="AU972" s="238" t="s">
        <v>81</v>
      </c>
      <c r="AV972" s="13" t="s">
        <v>81</v>
      </c>
      <c r="AW972" s="13" t="s">
        <v>33</v>
      </c>
      <c r="AX972" s="13" t="s">
        <v>72</v>
      </c>
      <c r="AY972" s="238" t="s">
        <v>152</v>
      </c>
    </row>
    <row r="973" s="13" customFormat="1">
      <c r="A973" s="13"/>
      <c r="B973" s="227"/>
      <c r="C973" s="228"/>
      <c r="D973" s="229" t="s">
        <v>165</v>
      </c>
      <c r="E973" s="230" t="s">
        <v>19</v>
      </c>
      <c r="F973" s="231" t="s">
        <v>1532</v>
      </c>
      <c r="G973" s="228"/>
      <c r="H973" s="232">
        <v>27.600000000000001</v>
      </c>
      <c r="I973" s="233"/>
      <c r="J973" s="228"/>
      <c r="K973" s="228"/>
      <c r="L973" s="234"/>
      <c r="M973" s="235"/>
      <c r="N973" s="236"/>
      <c r="O973" s="236"/>
      <c r="P973" s="236"/>
      <c r="Q973" s="236"/>
      <c r="R973" s="236"/>
      <c r="S973" s="236"/>
      <c r="T973" s="237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8" t="s">
        <v>165</v>
      </c>
      <c r="AU973" s="238" t="s">
        <v>81</v>
      </c>
      <c r="AV973" s="13" t="s">
        <v>81</v>
      </c>
      <c r="AW973" s="13" t="s">
        <v>33</v>
      </c>
      <c r="AX973" s="13" t="s">
        <v>72</v>
      </c>
      <c r="AY973" s="238" t="s">
        <v>152</v>
      </c>
    </row>
    <row r="974" s="13" customFormat="1">
      <c r="A974" s="13"/>
      <c r="B974" s="227"/>
      <c r="C974" s="228"/>
      <c r="D974" s="229" t="s">
        <v>165</v>
      </c>
      <c r="E974" s="230" t="s">
        <v>19</v>
      </c>
      <c r="F974" s="231" t="s">
        <v>1533</v>
      </c>
      <c r="G974" s="228"/>
      <c r="H974" s="232">
        <v>39.899999999999999</v>
      </c>
      <c r="I974" s="233"/>
      <c r="J974" s="228"/>
      <c r="K974" s="228"/>
      <c r="L974" s="234"/>
      <c r="M974" s="235"/>
      <c r="N974" s="236"/>
      <c r="O974" s="236"/>
      <c r="P974" s="236"/>
      <c r="Q974" s="236"/>
      <c r="R974" s="236"/>
      <c r="S974" s="236"/>
      <c r="T974" s="237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8" t="s">
        <v>165</v>
      </c>
      <c r="AU974" s="238" t="s">
        <v>81</v>
      </c>
      <c r="AV974" s="13" t="s">
        <v>81</v>
      </c>
      <c r="AW974" s="13" t="s">
        <v>33</v>
      </c>
      <c r="AX974" s="13" t="s">
        <v>72</v>
      </c>
      <c r="AY974" s="238" t="s">
        <v>152</v>
      </c>
    </row>
    <row r="975" s="13" customFormat="1">
      <c r="A975" s="13"/>
      <c r="B975" s="227"/>
      <c r="C975" s="228"/>
      <c r="D975" s="229" t="s">
        <v>165</v>
      </c>
      <c r="E975" s="230" t="s">
        <v>19</v>
      </c>
      <c r="F975" s="231" t="s">
        <v>1534</v>
      </c>
      <c r="G975" s="228"/>
      <c r="H975" s="232">
        <v>46.799999999999997</v>
      </c>
      <c r="I975" s="233"/>
      <c r="J975" s="228"/>
      <c r="K975" s="228"/>
      <c r="L975" s="234"/>
      <c r="M975" s="235"/>
      <c r="N975" s="236"/>
      <c r="O975" s="236"/>
      <c r="P975" s="236"/>
      <c r="Q975" s="236"/>
      <c r="R975" s="236"/>
      <c r="S975" s="236"/>
      <c r="T975" s="237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8" t="s">
        <v>165</v>
      </c>
      <c r="AU975" s="238" t="s">
        <v>81</v>
      </c>
      <c r="AV975" s="13" t="s">
        <v>81</v>
      </c>
      <c r="AW975" s="13" t="s">
        <v>33</v>
      </c>
      <c r="AX975" s="13" t="s">
        <v>72</v>
      </c>
      <c r="AY975" s="238" t="s">
        <v>152</v>
      </c>
    </row>
    <row r="976" s="13" customFormat="1">
      <c r="A976" s="13"/>
      <c r="B976" s="227"/>
      <c r="C976" s="228"/>
      <c r="D976" s="229" t="s">
        <v>165</v>
      </c>
      <c r="E976" s="230" t="s">
        <v>19</v>
      </c>
      <c r="F976" s="231" t="s">
        <v>1535</v>
      </c>
      <c r="G976" s="228"/>
      <c r="H976" s="232">
        <v>26.600000000000001</v>
      </c>
      <c r="I976" s="233"/>
      <c r="J976" s="228"/>
      <c r="K976" s="228"/>
      <c r="L976" s="234"/>
      <c r="M976" s="235"/>
      <c r="N976" s="236"/>
      <c r="O976" s="236"/>
      <c r="P976" s="236"/>
      <c r="Q976" s="236"/>
      <c r="R976" s="236"/>
      <c r="S976" s="236"/>
      <c r="T976" s="237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8" t="s">
        <v>165</v>
      </c>
      <c r="AU976" s="238" t="s">
        <v>81</v>
      </c>
      <c r="AV976" s="13" t="s">
        <v>81</v>
      </c>
      <c r="AW976" s="13" t="s">
        <v>33</v>
      </c>
      <c r="AX976" s="13" t="s">
        <v>72</v>
      </c>
      <c r="AY976" s="238" t="s">
        <v>152</v>
      </c>
    </row>
    <row r="977" s="14" customFormat="1">
      <c r="A977" s="14"/>
      <c r="B977" s="239"/>
      <c r="C977" s="240"/>
      <c r="D977" s="229" t="s">
        <v>165</v>
      </c>
      <c r="E977" s="241" t="s">
        <v>19</v>
      </c>
      <c r="F977" s="242" t="s">
        <v>167</v>
      </c>
      <c r="G977" s="240"/>
      <c r="H977" s="243">
        <v>173.5</v>
      </c>
      <c r="I977" s="244"/>
      <c r="J977" s="240"/>
      <c r="K977" s="240"/>
      <c r="L977" s="245"/>
      <c r="M977" s="246"/>
      <c r="N977" s="247"/>
      <c r="O977" s="247"/>
      <c r="P977" s="247"/>
      <c r="Q977" s="247"/>
      <c r="R977" s="247"/>
      <c r="S977" s="247"/>
      <c r="T977" s="248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49" t="s">
        <v>165</v>
      </c>
      <c r="AU977" s="249" t="s">
        <v>81</v>
      </c>
      <c r="AV977" s="14" t="s">
        <v>153</v>
      </c>
      <c r="AW977" s="14" t="s">
        <v>33</v>
      </c>
      <c r="AX977" s="14" t="s">
        <v>79</v>
      </c>
      <c r="AY977" s="249" t="s">
        <v>152</v>
      </c>
    </row>
    <row r="978" s="2" customFormat="1" ht="33" customHeight="1">
      <c r="A978" s="40"/>
      <c r="B978" s="41"/>
      <c r="C978" s="271" t="s">
        <v>1536</v>
      </c>
      <c r="D978" s="271" t="s">
        <v>261</v>
      </c>
      <c r="E978" s="272" t="s">
        <v>1537</v>
      </c>
      <c r="F978" s="273" t="s">
        <v>1538</v>
      </c>
      <c r="G978" s="274" t="s">
        <v>1539</v>
      </c>
      <c r="H978" s="275">
        <v>1</v>
      </c>
      <c r="I978" s="276"/>
      <c r="J978" s="277">
        <f>ROUND(I978*H978,2)</f>
        <v>0</v>
      </c>
      <c r="K978" s="273" t="s">
        <v>19</v>
      </c>
      <c r="L978" s="278"/>
      <c r="M978" s="279" t="s">
        <v>19</v>
      </c>
      <c r="N978" s="280" t="s">
        <v>43</v>
      </c>
      <c r="O978" s="86"/>
      <c r="P978" s="223">
        <f>O978*H978</f>
        <v>0</v>
      </c>
      <c r="Q978" s="223">
        <v>0</v>
      </c>
      <c r="R978" s="223">
        <f>Q978*H978</f>
        <v>0</v>
      </c>
      <c r="S978" s="223">
        <v>0</v>
      </c>
      <c r="T978" s="224">
        <f>S978*H978</f>
        <v>0</v>
      </c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R978" s="225" t="s">
        <v>362</v>
      </c>
      <c r="AT978" s="225" t="s">
        <v>261</v>
      </c>
      <c r="AU978" s="225" t="s">
        <v>81</v>
      </c>
      <c r="AY978" s="19" t="s">
        <v>152</v>
      </c>
      <c r="BE978" s="226">
        <f>IF(N978="základní",J978,0)</f>
        <v>0</v>
      </c>
      <c r="BF978" s="226">
        <f>IF(N978="snížená",J978,0)</f>
        <v>0</v>
      </c>
      <c r="BG978" s="226">
        <f>IF(N978="zákl. přenesená",J978,0)</f>
        <v>0</v>
      </c>
      <c r="BH978" s="226">
        <f>IF(N978="sníž. přenesená",J978,0)</f>
        <v>0</v>
      </c>
      <c r="BI978" s="226">
        <f>IF(N978="nulová",J978,0)</f>
        <v>0</v>
      </c>
      <c r="BJ978" s="19" t="s">
        <v>79</v>
      </c>
      <c r="BK978" s="226">
        <f>ROUND(I978*H978,2)</f>
        <v>0</v>
      </c>
      <c r="BL978" s="19" t="s">
        <v>269</v>
      </c>
      <c r="BM978" s="225" t="s">
        <v>1540</v>
      </c>
    </row>
    <row r="979" s="15" customFormat="1">
      <c r="A979" s="15"/>
      <c r="B979" s="250"/>
      <c r="C979" s="251"/>
      <c r="D979" s="229" t="s">
        <v>165</v>
      </c>
      <c r="E979" s="252" t="s">
        <v>19</v>
      </c>
      <c r="F979" s="253" t="s">
        <v>1541</v>
      </c>
      <c r="G979" s="251"/>
      <c r="H979" s="252" t="s">
        <v>19</v>
      </c>
      <c r="I979" s="254"/>
      <c r="J979" s="251"/>
      <c r="K979" s="251"/>
      <c r="L979" s="255"/>
      <c r="M979" s="256"/>
      <c r="N979" s="257"/>
      <c r="O979" s="257"/>
      <c r="P979" s="257"/>
      <c r="Q979" s="257"/>
      <c r="R979" s="257"/>
      <c r="S979" s="257"/>
      <c r="T979" s="258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59" t="s">
        <v>165</v>
      </c>
      <c r="AU979" s="259" t="s">
        <v>81</v>
      </c>
      <c r="AV979" s="15" t="s">
        <v>79</v>
      </c>
      <c r="AW979" s="15" t="s">
        <v>33</v>
      </c>
      <c r="AX979" s="15" t="s">
        <v>72</v>
      </c>
      <c r="AY979" s="259" t="s">
        <v>152</v>
      </c>
    </row>
    <row r="980" s="15" customFormat="1">
      <c r="A980" s="15"/>
      <c r="B980" s="250"/>
      <c r="C980" s="251"/>
      <c r="D980" s="229" t="s">
        <v>165</v>
      </c>
      <c r="E980" s="252" t="s">
        <v>19</v>
      </c>
      <c r="F980" s="253" t="s">
        <v>1542</v>
      </c>
      <c r="G980" s="251"/>
      <c r="H980" s="252" t="s">
        <v>19</v>
      </c>
      <c r="I980" s="254"/>
      <c r="J980" s="251"/>
      <c r="K980" s="251"/>
      <c r="L980" s="255"/>
      <c r="M980" s="256"/>
      <c r="N980" s="257"/>
      <c r="O980" s="257"/>
      <c r="P980" s="257"/>
      <c r="Q980" s="257"/>
      <c r="R980" s="257"/>
      <c r="S980" s="257"/>
      <c r="T980" s="258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T980" s="259" t="s">
        <v>165</v>
      </c>
      <c r="AU980" s="259" t="s">
        <v>81</v>
      </c>
      <c r="AV980" s="15" t="s">
        <v>79</v>
      </c>
      <c r="AW980" s="15" t="s">
        <v>33</v>
      </c>
      <c r="AX980" s="15" t="s">
        <v>72</v>
      </c>
      <c r="AY980" s="259" t="s">
        <v>152</v>
      </c>
    </row>
    <row r="981" s="15" customFormat="1">
      <c r="A981" s="15"/>
      <c r="B981" s="250"/>
      <c r="C981" s="251"/>
      <c r="D981" s="229" t="s">
        <v>165</v>
      </c>
      <c r="E981" s="252" t="s">
        <v>19</v>
      </c>
      <c r="F981" s="253" t="s">
        <v>1543</v>
      </c>
      <c r="G981" s="251"/>
      <c r="H981" s="252" t="s">
        <v>19</v>
      </c>
      <c r="I981" s="254"/>
      <c r="J981" s="251"/>
      <c r="K981" s="251"/>
      <c r="L981" s="255"/>
      <c r="M981" s="256"/>
      <c r="N981" s="257"/>
      <c r="O981" s="257"/>
      <c r="P981" s="257"/>
      <c r="Q981" s="257"/>
      <c r="R981" s="257"/>
      <c r="S981" s="257"/>
      <c r="T981" s="258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T981" s="259" t="s">
        <v>165</v>
      </c>
      <c r="AU981" s="259" t="s">
        <v>81</v>
      </c>
      <c r="AV981" s="15" t="s">
        <v>79</v>
      </c>
      <c r="AW981" s="15" t="s">
        <v>33</v>
      </c>
      <c r="AX981" s="15" t="s">
        <v>72</v>
      </c>
      <c r="AY981" s="259" t="s">
        <v>152</v>
      </c>
    </row>
    <row r="982" s="15" customFormat="1">
      <c r="A982" s="15"/>
      <c r="B982" s="250"/>
      <c r="C982" s="251"/>
      <c r="D982" s="229" t="s">
        <v>165</v>
      </c>
      <c r="E982" s="252" t="s">
        <v>19</v>
      </c>
      <c r="F982" s="253" t="s">
        <v>1544</v>
      </c>
      <c r="G982" s="251"/>
      <c r="H982" s="252" t="s">
        <v>19</v>
      </c>
      <c r="I982" s="254"/>
      <c r="J982" s="251"/>
      <c r="K982" s="251"/>
      <c r="L982" s="255"/>
      <c r="M982" s="256"/>
      <c r="N982" s="257"/>
      <c r="O982" s="257"/>
      <c r="P982" s="257"/>
      <c r="Q982" s="257"/>
      <c r="R982" s="257"/>
      <c r="S982" s="257"/>
      <c r="T982" s="258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9" t="s">
        <v>165</v>
      </c>
      <c r="AU982" s="259" t="s">
        <v>81</v>
      </c>
      <c r="AV982" s="15" t="s">
        <v>79</v>
      </c>
      <c r="AW982" s="15" t="s">
        <v>33</v>
      </c>
      <c r="AX982" s="15" t="s">
        <v>72</v>
      </c>
      <c r="AY982" s="259" t="s">
        <v>152</v>
      </c>
    </row>
    <row r="983" s="15" customFormat="1">
      <c r="A983" s="15"/>
      <c r="B983" s="250"/>
      <c r="C983" s="251"/>
      <c r="D983" s="229" t="s">
        <v>165</v>
      </c>
      <c r="E983" s="252" t="s">
        <v>19</v>
      </c>
      <c r="F983" s="253" t="s">
        <v>1545</v>
      </c>
      <c r="G983" s="251"/>
      <c r="H983" s="252" t="s">
        <v>19</v>
      </c>
      <c r="I983" s="254"/>
      <c r="J983" s="251"/>
      <c r="K983" s="251"/>
      <c r="L983" s="255"/>
      <c r="M983" s="256"/>
      <c r="N983" s="257"/>
      <c r="O983" s="257"/>
      <c r="P983" s="257"/>
      <c r="Q983" s="257"/>
      <c r="R983" s="257"/>
      <c r="S983" s="257"/>
      <c r="T983" s="258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59" t="s">
        <v>165</v>
      </c>
      <c r="AU983" s="259" t="s">
        <v>81</v>
      </c>
      <c r="AV983" s="15" t="s">
        <v>79</v>
      </c>
      <c r="AW983" s="15" t="s">
        <v>33</v>
      </c>
      <c r="AX983" s="15" t="s">
        <v>72</v>
      </c>
      <c r="AY983" s="259" t="s">
        <v>152</v>
      </c>
    </row>
    <row r="984" s="15" customFormat="1">
      <c r="A984" s="15"/>
      <c r="B984" s="250"/>
      <c r="C984" s="251"/>
      <c r="D984" s="229" t="s">
        <v>165</v>
      </c>
      <c r="E984" s="252" t="s">
        <v>19</v>
      </c>
      <c r="F984" s="253" t="s">
        <v>1546</v>
      </c>
      <c r="G984" s="251"/>
      <c r="H984" s="252" t="s">
        <v>19</v>
      </c>
      <c r="I984" s="254"/>
      <c r="J984" s="251"/>
      <c r="K984" s="251"/>
      <c r="L984" s="255"/>
      <c r="M984" s="256"/>
      <c r="N984" s="257"/>
      <c r="O984" s="257"/>
      <c r="P984" s="257"/>
      <c r="Q984" s="257"/>
      <c r="R984" s="257"/>
      <c r="S984" s="257"/>
      <c r="T984" s="258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T984" s="259" t="s">
        <v>165</v>
      </c>
      <c r="AU984" s="259" t="s">
        <v>81</v>
      </c>
      <c r="AV984" s="15" t="s">
        <v>79</v>
      </c>
      <c r="AW984" s="15" t="s">
        <v>33</v>
      </c>
      <c r="AX984" s="15" t="s">
        <v>72</v>
      </c>
      <c r="AY984" s="259" t="s">
        <v>152</v>
      </c>
    </row>
    <row r="985" s="15" customFormat="1">
      <c r="A985" s="15"/>
      <c r="B985" s="250"/>
      <c r="C985" s="251"/>
      <c r="D985" s="229" t="s">
        <v>165</v>
      </c>
      <c r="E985" s="252" t="s">
        <v>19</v>
      </c>
      <c r="F985" s="253" t="s">
        <v>1547</v>
      </c>
      <c r="G985" s="251"/>
      <c r="H985" s="252" t="s">
        <v>19</v>
      </c>
      <c r="I985" s="254"/>
      <c r="J985" s="251"/>
      <c r="K985" s="251"/>
      <c r="L985" s="255"/>
      <c r="M985" s="256"/>
      <c r="N985" s="257"/>
      <c r="O985" s="257"/>
      <c r="P985" s="257"/>
      <c r="Q985" s="257"/>
      <c r="R985" s="257"/>
      <c r="S985" s="257"/>
      <c r="T985" s="258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59" t="s">
        <v>165</v>
      </c>
      <c r="AU985" s="259" t="s">
        <v>81</v>
      </c>
      <c r="AV985" s="15" t="s">
        <v>79</v>
      </c>
      <c r="AW985" s="15" t="s">
        <v>33</v>
      </c>
      <c r="AX985" s="15" t="s">
        <v>72</v>
      </c>
      <c r="AY985" s="259" t="s">
        <v>152</v>
      </c>
    </row>
    <row r="986" s="15" customFormat="1">
      <c r="A986" s="15"/>
      <c r="B986" s="250"/>
      <c r="C986" s="251"/>
      <c r="D986" s="229" t="s">
        <v>165</v>
      </c>
      <c r="E986" s="252" t="s">
        <v>19</v>
      </c>
      <c r="F986" s="253" t="s">
        <v>1548</v>
      </c>
      <c r="G986" s="251"/>
      <c r="H986" s="252" t="s">
        <v>19</v>
      </c>
      <c r="I986" s="254"/>
      <c r="J986" s="251"/>
      <c r="K986" s="251"/>
      <c r="L986" s="255"/>
      <c r="M986" s="256"/>
      <c r="N986" s="257"/>
      <c r="O986" s="257"/>
      <c r="P986" s="257"/>
      <c r="Q986" s="257"/>
      <c r="R986" s="257"/>
      <c r="S986" s="257"/>
      <c r="T986" s="258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59" t="s">
        <v>165</v>
      </c>
      <c r="AU986" s="259" t="s">
        <v>81</v>
      </c>
      <c r="AV986" s="15" t="s">
        <v>79</v>
      </c>
      <c r="AW986" s="15" t="s">
        <v>33</v>
      </c>
      <c r="AX986" s="15" t="s">
        <v>72</v>
      </c>
      <c r="AY986" s="259" t="s">
        <v>152</v>
      </c>
    </row>
    <row r="987" s="15" customFormat="1">
      <c r="A987" s="15"/>
      <c r="B987" s="250"/>
      <c r="C987" s="251"/>
      <c r="D987" s="229" t="s">
        <v>165</v>
      </c>
      <c r="E987" s="252" t="s">
        <v>19</v>
      </c>
      <c r="F987" s="253" t="s">
        <v>1549</v>
      </c>
      <c r="G987" s="251"/>
      <c r="H987" s="252" t="s">
        <v>19</v>
      </c>
      <c r="I987" s="254"/>
      <c r="J987" s="251"/>
      <c r="K987" s="251"/>
      <c r="L987" s="255"/>
      <c r="M987" s="256"/>
      <c r="N987" s="257"/>
      <c r="O987" s="257"/>
      <c r="P987" s="257"/>
      <c r="Q987" s="257"/>
      <c r="R987" s="257"/>
      <c r="S987" s="257"/>
      <c r="T987" s="258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T987" s="259" t="s">
        <v>165</v>
      </c>
      <c r="AU987" s="259" t="s">
        <v>81</v>
      </c>
      <c r="AV987" s="15" t="s">
        <v>79</v>
      </c>
      <c r="AW987" s="15" t="s">
        <v>33</v>
      </c>
      <c r="AX987" s="15" t="s">
        <v>72</v>
      </c>
      <c r="AY987" s="259" t="s">
        <v>152</v>
      </c>
    </row>
    <row r="988" s="15" customFormat="1">
      <c r="A988" s="15"/>
      <c r="B988" s="250"/>
      <c r="C988" s="251"/>
      <c r="D988" s="229" t="s">
        <v>165</v>
      </c>
      <c r="E988" s="252" t="s">
        <v>19</v>
      </c>
      <c r="F988" s="253" t="s">
        <v>1550</v>
      </c>
      <c r="G988" s="251"/>
      <c r="H988" s="252" t="s">
        <v>19</v>
      </c>
      <c r="I988" s="254"/>
      <c r="J988" s="251"/>
      <c r="K988" s="251"/>
      <c r="L988" s="255"/>
      <c r="M988" s="256"/>
      <c r="N988" s="257"/>
      <c r="O988" s="257"/>
      <c r="P988" s="257"/>
      <c r="Q988" s="257"/>
      <c r="R988" s="257"/>
      <c r="S988" s="257"/>
      <c r="T988" s="258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59" t="s">
        <v>165</v>
      </c>
      <c r="AU988" s="259" t="s">
        <v>81</v>
      </c>
      <c r="AV988" s="15" t="s">
        <v>79</v>
      </c>
      <c r="AW988" s="15" t="s">
        <v>33</v>
      </c>
      <c r="AX988" s="15" t="s">
        <v>72</v>
      </c>
      <c r="AY988" s="259" t="s">
        <v>152</v>
      </c>
    </row>
    <row r="989" s="15" customFormat="1">
      <c r="A989" s="15"/>
      <c r="B989" s="250"/>
      <c r="C989" s="251"/>
      <c r="D989" s="229" t="s">
        <v>165</v>
      </c>
      <c r="E989" s="252" t="s">
        <v>19</v>
      </c>
      <c r="F989" s="253" t="s">
        <v>1551</v>
      </c>
      <c r="G989" s="251"/>
      <c r="H989" s="252" t="s">
        <v>19</v>
      </c>
      <c r="I989" s="254"/>
      <c r="J989" s="251"/>
      <c r="K989" s="251"/>
      <c r="L989" s="255"/>
      <c r="M989" s="256"/>
      <c r="N989" s="257"/>
      <c r="O989" s="257"/>
      <c r="P989" s="257"/>
      <c r="Q989" s="257"/>
      <c r="R989" s="257"/>
      <c r="S989" s="257"/>
      <c r="T989" s="258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T989" s="259" t="s">
        <v>165</v>
      </c>
      <c r="AU989" s="259" t="s">
        <v>81</v>
      </c>
      <c r="AV989" s="15" t="s">
        <v>79</v>
      </c>
      <c r="AW989" s="15" t="s">
        <v>33</v>
      </c>
      <c r="AX989" s="15" t="s">
        <v>72</v>
      </c>
      <c r="AY989" s="259" t="s">
        <v>152</v>
      </c>
    </row>
    <row r="990" s="15" customFormat="1">
      <c r="A990" s="15"/>
      <c r="B990" s="250"/>
      <c r="C990" s="251"/>
      <c r="D990" s="229" t="s">
        <v>165</v>
      </c>
      <c r="E990" s="252" t="s">
        <v>19</v>
      </c>
      <c r="F990" s="253" t="s">
        <v>1552</v>
      </c>
      <c r="G990" s="251"/>
      <c r="H990" s="252" t="s">
        <v>19</v>
      </c>
      <c r="I990" s="254"/>
      <c r="J990" s="251"/>
      <c r="K990" s="251"/>
      <c r="L990" s="255"/>
      <c r="M990" s="256"/>
      <c r="N990" s="257"/>
      <c r="O990" s="257"/>
      <c r="P990" s="257"/>
      <c r="Q990" s="257"/>
      <c r="R990" s="257"/>
      <c r="S990" s="257"/>
      <c r="T990" s="258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T990" s="259" t="s">
        <v>165</v>
      </c>
      <c r="AU990" s="259" t="s">
        <v>81</v>
      </c>
      <c r="AV990" s="15" t="s">
        <v>79</v>
      </c>
      <c r="AW990" s="15" t="s">
        <v>33</v>
      </c>
      <c r="AX990" s="15" t="s">
        <v>72</v>
      </c>
      <c r="AY990" s="259" t="s">
        <v>152</v>
      </c>
    </row>
    <row r="991" s="15" customFormat="1">
      <c r="A991" s="15"/>
      <c r="B991" s="250"/>
      <c r="C991" s="251"/>
      <c r="D991" s="229" t="s">
        <v>165</v>
      </c>
      <c r="E991" s="252" t="s">
        <v>19</v>
      </c>
      <c r="F991" s="253" t="s">
        <v>1553</v>
      </c>
      <c r="G991" s="251"/>
      <c r="H991" s="252" t="s">
        <v>19</v>
      </c>
      <c r="I991" s="254"/>
      <c r="J991" s="251"/>
      <c r="K991" s="251"/>
      <c r="L991" s="255"/>
      <c r="M991" s="256"/>
      <c r="N991" s="257"/>
      <c r="O991" s="257"/>
      <c r="P991" s="257"/>
      <c r="Q991" s="257"/>
      <c r="R991" s="257"/>
      <c r="S991" s="257"/>
      <c r="T991" s="258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59" t="s">
        <v>165</v>
      </c>
      <c r="AU991" s="259" t="s">
        <v>81</v>
      </c>
      <c r="AV991" s="15" t="s">
        <v>79</v>
      </c>
      <c r="AW991" s="15" t="s">
        <v>33</v>
      </c>
      <c r="AX991" s="15" t="s">
        <v>72</v>
      </c>
      <c r="AY991" s="259" t="s">
        <v>152</v>
      </c>
    </row>
    <row r="992" s="15" customFormat="1">
      <c r="A992" s="15"/>
      <c r="B992" s="250"/>
      <c r="C992" s="251"/>
      <c r="D992" s="229" t="s">
        <v>165</v>
      </c>
      <c r="E992" s="252" t="s">
        <v>19</v>
      </c>
      <c r="F992" s="253" t="s">
        <v>1554</v>
      </c>
      <c r="G992" s="251"/>
      <c r="H992" s="252" t="s">
        <v>19</v>
      </c>
      <c r="I992" s="254"/>
      <c r="J992" s="251"/>
      <c r="K992" s="251"/>
      <c r="L992" s="255"/>
      <c r="M992" s="256"/>
      <c r="N992" s="257"/>
      <c r="O992" s="257"/>
      <c r="P992" s="257"/>
      <c r="Q992" s="257"/>
      <c r="R992" s="257"/>
      <c r="S992" s="257"/>
      <c r="T992" s="258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59" t="s">
        <v>165</v>
      </c>
      <c r="AU992" s="259" t="s">
        <v>81</v>
      </c>
      <c r="AV992" s="15" t="s">
        <v>79</v>
      </c>
      <c r="AW992" s="15" t="s">
        <v>33</v>
      </c>
      <c r="AX992" s="15" t="s">
        <v>72</v>
      </c>
      <c r="AY992" s="259" t="s">
        <v>152</v>
      </c>
    </row>
    <row r="993" s="15" customFormat="1">
      <c r="A993" s="15"/>
      <c r="B993" s="250"/>
      <c r="C993" s="251"/>
      <c r="D993" s="229" t="s">
        <v>165</v>
      </c>
      <c r="E993" s="252" t="s">
        <v>19</v>
      </c>
      <c r="F993" s="253" t="s">
        <v>1555</v>
      </c>
      <c r="G993" s="251"/>
      <c r="H993" s="252" t="s">
        <v>19</v>
      </c>
      <c r="I993" s="254"/>
      <c r="J993" s="251"/>
      <c r="K993" s="251"/>
      <c r="L993" s="255"/>
      <c r="M993" s="256"/>
      <c r="N993" s="257"/>
      <c r="O993" s="257"/>
      <c r="P993" s="257"/>
      <c r="Q993" s="257"/>
      <c r="R993" s="257"/>
      <c r="S993" s="257"/>
      <c r="T993" s="258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59" t="s">
        <v>165</v>
      </c>
      <c r="AU993" s="259" t="s">
        <v>81</v>
      </c>
      <c r="AV993" s="15" t="s">
        <v>79</v>
      </c>
      <c r="AW993" s="15" t="s">
        <v>33</v>
      </c>
      <c r="AX993" s="15" t="s">
        <v>72</v>
      </c>
      <c r="AY993" s="259" t="s">
        <v>152</v>
      </c>
    </row>
    <row r="994" s="15" customFormat="1">
      <c r="A994" s="15"/>
      <c r="B994" s="250"/>
      <c r="C994" s="251"/>
      <c r="D994" s="229" t="s">
        <v>165</v>
      </c>
      <c r="E994" s="252" t="s">
        <v>19</v>
      </c>
      <c r="F994" s="253" t="s">
        <v>1556</v>
      </c>
      <c r="G994" s="251"/>
      <c r="H994" s="252" t="s">
        <v>19</v>
      </c>
      <c r="I994" s="254"/>
      <c r="J994" s="251"/>
      <c r="K994" s="251"/>
      <c r="L994" s="255"/>
      <c r="M994" s="256"/>
      <c r="N994" s="257"/>
      <c r="O994" s="257"/>
      <c r="P994" s="257"/>
      <c r="Q994" s="257"/>
      <c r="R994" s="257"/>
      <c r="S994" s="257"/>
      <c r="T994" s="258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59" t="s">
        <v>165</v>
      </c>
      <c r="AU994" s="259" t="s">
        <v>81</v>
      </c>
      <c r="AV994" s="15" t="s">
        <v>79</v>
      </c>
      <c r="AW994" s="15" t="s">
        <v>33</v>
      </c>
      <c r="AX994" s="15" t="s">
        <v>72</v>
      </c>
      <c r="AY994" s="259" t="s">
        <v>152</v>
      </c>
    </row>
    <row r="995" s="15" customFormat="1">
      <c r="A995" s="15"/>
      <c r="B995" s="250"/>
      <c r="C995" s="251"/>
      <c r="D995" s="229" t="s">
        <v>165</v>
      </c>
      <c r="E995" s="252" t="s">
        <v>19</v>
      </c>
      <c r="F995" s="253" t="s">
        <v>1557</v>
      </c>
      <c r="G995" s="251"/>
      <c r="H995" s="252" t="s">
        <v>19</v>
      </c>
      <c r="I995" s="254"/>
      <c r="J995" s="251"/>
      <c r="K995" s="251"/>
      <c r="L995" s="255"/>
      <c r="M995" s="256"/>
      <c r="N995" s="257"/>
      <c r="O995" s="257"/>
      <c r="P995" s="257"/>
      <c r="Q995" s="257"/>
      <c r="R995" s="257"/>
      <c r="S995" s="257"/>
      <c r="T995" s="258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59" t="s">
        <v>165</v>
      </c>
      <c r="AU995" s="259" t="s">
        <v>81</v>
      </c>
      <c r="AV995" s="15" t="s">
        <v>79</v>
      </c>
      <c r="AW995" s="15" t="s">
        <v>33</v>
      </c>
      <c r="AX995" s="15" t="s">
        <v>72</v>
      </c>
      <c r="AY995" s="259" t="s">
        <v>152</v>
      </c>
    </row>
    <row r="996" s="15" customFormat="1">
      <c r="A996" s="15"/>
      <c r="B996" s="250"/>
      <c r="C996" s="251"/>
      <c r="D996" s="229" t="s">
        <v>165</v>
      </c>
      <c r="E996" s="252" t="s">
        <v>19</v>
      </c>
      <c r="F996" s="253" t="s">
        <v>1558</v>
      </c>
      <c r="G996" s="251"/>
      <c r="H996" s="252" t="s">
        <v>19</v>
      </c>
      <c r="I996" s="254"/>
      <c r="J996" s="251"/>
      <c r="K996" s="251"/>
      <c r="L996" s="255"/>
      <c r="M996" s="256"/>
      <c r="N996" s="257"/>
      <c r="O996" s="257"/>
      <c r="P996" s="257"/>
      <c r="Q996" s="257"/>
      <c r="R996" s="257"/>
      <c r="S996" s="257"/>
      <c r="T996" s="258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59" t="s">
        <v>165</v>
      </c>
      <c r="AU996" s="259" t="s">
        <v>81</v>
      </c>
      <c r="AV996" s="15" t="s">
        <v>79</v>
      </c>
      <c r="AW996" s="15" t="s">
        <v>33</v>
      </c>
      <c r="AX996" s="15" t="s">
        <v>72</v>
      </c>
      <c r="AY996" s="259" t="s">
        <v>152</v>
      </c>
    </row>
    <row r="997" s="15" customFormat="1">
      <c r="A997" s="15"/>
      <c r="B997" s="250"/>
      <c r="C997" s="251"/>
      <c r="D997" s="229" t="s">
        <v>165</v>
      </c>
      <c r="E997" s="252" t="s">
        <v>19</v>
      </c>
      <c r="F997" s="253" t="s">
        <v>1559</v>
      </c>
      <c r="G997" s="251"/>
      <c r="H997" s="252" t="s">
        <v>19</v>
      </c>
      <c r="I997" s="254"/>
      <c r="J997" s="251"/>
      <c r="K997" s="251"/>
      <c r="L997" s="255"/>
      <c r="M997" s="256"/>
      <c r="N997" s="257"/>
      <c r="O997" s="257"/>
      <c r="P997" s="257"/>
      <c r="Q997" s="257"/>
      <c r="R997" s="257"/>
      <c r="S997" s="257"/>
      <c r="T997" s="258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T997" s="259" t="s">
        <v>165</v>
      </c>
      <c r="AU997" s="259" t="s">
        <v>81</v>
      </c>
      <c r="AV997" s="15" t="s">
        <v>79</v>
      </c>
      <c r="AW997" s="15" t="s">
        <v>33</v>
      </c>
      <c r="AX997" s="15" t="s">
        <v>72</v>
      </c>
      <c r="AY997" s="259" t="s">
        <v>152</v>
      </c>
    </row>
    <row r="998" s="15" customFormat="1">
      <c r="A998" s="15"/>
      <c r="B998" s="250"/>
      <c r="C998" s="251"/>
      <c r="D998" s="229" t="s">
        <v>165</v>
      </c>
      <c r="E998" s="252" t="s">
        <v>19</v>
      </c>
      <c r="F998" s="253" t="s">
        <v>1560</v>
      </c>
      <c r="G998" s="251"/>
      <c r="H998" s="252" t="s">
        <v>19</v>
      </c>
      <c r="I998" s="254"/>
      <c r="J998" s="251"/>
      <c r="K998" s="251"/>
      <c r="L998" s="255"/>
      <c r="M998" s="256"/>
      <c r="N998" s="257"/>
      <c r="O998" s="257"/>
      <c r="P998" s="257"/>
      <c r="Q998" s="257"/>
      <c r="R998" s="257"/>
      <c r="S998" s="257"/>
      <c r="T998" s="258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T998" s="259" t="s">
        <v>165</v>
      </c>
      <c r="AU998" s="259" t="s">
        <v>81</v>
      </c>
      <c r="AV998" s="15" t="s">
        <v>79</v>
      </c>
      <c r="AW998" s="15" t="s">
        <v>33</v>
      </c>
      <c r="AX998" s="15" t="s">
        <v>72</v>
      </c>
      <c r="AY998" s="259" t="s">
        <v>152</v>
      </c>
    </row>
    <row r="999" s="13" customFormat="1">
      <c r="A999" s="13"/>
      <c r="B999" s="227"/>
      <c r="C999" s="228"/>
      <c r="D999" s="229" t="s">
        <v>165</v>
      </c>
      <c r="E999" s="230" t="s">
        <v>19</v>
      </c>
      <c r="F999" s="231" t="s">
        <v>79</v>
      </c>
      <c r="G999" s="228"/>
      <c r="H999" s="232">
        <v>1</v>
      </c>
      <c r="I999" s="233"/>
      <c r="J999" s="228"/>
      <c r="K999" s="228"/>
      <c r="L999" s="234"/>
      <c r="M999" s="235"/>
      <c r="N999" s="236"/>
      <c r="O999" s="236"/>
      <c r="P999" s="236"/>
      <c r="Q999" s="236"/>
      <c r="R999" s="236"/>
      <c r="S999" s="236"/>
      <c r="T999" s="237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38" t="s">
        <v>165</v>
      </c>
      <c r="AU999" s="238" t="s">
        <v>81</v>
      </c>
      <c r="AV999" s="13" t="s">
        <v>81</v>
      </c>
      <c r="AW999" s="13" t="s">
        <v>33</v>
      </c>
      <c r="AX999" s="13" t="s">
        <v>72</v>
      </c>
      <c r="AY999" s="238" t="s">
        <v>152</v>
      </c>
    </row>
    <row r="1000" s="14" customFormat="1">
      <c r="A1000" s="14"/>
      <c r="B1000" s="239"/>
      <c r="C1000" s="240"/>
      <c r="D1000" s="229" t="s">
        <v>165</v>
      </c>
      <c r="E1000" s="241" t="s">
        <v>19</v>
      </c>
      <c r="F1000" s="242" t="s">
        <v>167</v>
      </c>
      <c r="G1000" s="240"/>
      <c r="H1000" s="243">
        <v>1</v>
      </c>
      <c r="I1000" s="244"/>
      <c r="J1000" s="240"/>
      <c r="K1000" s="240"/>
      <c r="L1000" s="245"/>
      <c r="M1000" s="246"/>
      <c r="N1000" s="247"/>
      <c r="O1000" s="247"/>
      <c r="P1000" s="247"/>
      <c r="Q1000" s="247"/>
      <c r="R1000" s="247"/>
      <c r="S1000" s="247"/>
      <c r="T1000" s="248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49" t="s">
        <v>165</v>
      </c>
      <c r="AU1000" s="249" t="s">
        <v>81</v>
      </c>
      <c r="AV1000" s="14" t="s">
        <v>153</v>
      </c>
      <c r="AW1000" s="14" t="s">
        <v>33</v>
      </c>
      <c r="AX1000" s="14" t="s">
        <v>79</v>
      </c>
      <c r="AY1000" s="249" t="s">
        <v>152</v>
      </c>
    </row>
    <row r="1001" s="2" customFormat="1" ht="16.5" customHeight="1">
      <c r="A1001" s="40"/>
      <c r="B1001" s="41"/>
      <c r="C1001" s="214" t="s">
        <v>1561</v>
      </c>
      <c r="D1001" s="214" t="s">
        <v>155</v>
      </c>
      <c r="E1001" s="215" t="s">
        <v>1562</v>
      </c>
      <c r="F1001" s="216" t="s">
        <v>1563</v>
      </c>
      <c r="G1001" s="217" t="s">
        <v>235</v>
      </c>
      <c r="H1001" s="218">
        <v>131.65000000000001</v>
      </c>
      <c r="I1001" s="219"/>
      <c r="J1001" s="220">
        <f>ROUND(I1001*H1001,2)</f>
        <v>0</v>
      </c>
      <c r="K1001" s="216" t="s">
        <v>19</v>
      </c>
      <c r="L1001" s="46"/>
      <c r="M1001" s="221" t="s">
        <v>19</v>
      </c>
      <c r="N1001" s="222" t="s">
        <v>43</v>
      </c>
      <c r="O1001" s="86"/>
      <c r="P1001" s="223">
        <f>O1001*H1001</f>
        <v>0</v>
      </c>
      <c r="Q1001" s="223">
        <v>0</v>
      </c>
      <c r="R1001" s="223">
        <f>Q1001*H1001</f>
        <v>0</v>
      </c>
      <c r="S1001" s="223">
        <v>0</v>
      </c>
      <c r="T1001" s="224">
        <f>S1001*H1001</f>
        <v>0</v>
      </c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R1001" s="225" t="s">
        <v>269</v>
      </c>
      <c r="AT1001" s="225" t="s">
        <v>155</v>
      </c>
      <c r="AU1001" s="225" t="s">
        <v>81</v>
      </c>
      <c r="AY1001" s="19" t="s">
        <v>152</v>
      </c>
      <c r="BE1001" s="226">
        <f>IF(N1001="základní",J1001,0)</f>
        <v>0</v>
      </c>
      <c r="BF1001" s="226">
        <f>IF(N1001="snížená",J1001,0)</f>
        <v>0</v>
      </c>
      <c r="BG1001" s="226">
        <f>IF(N1001="zákl. přenesená",J1001,0)</f>
        <v>0</v>
      </c>
      <c r="BH1001" s="226">
        <f>IF(N1001="sníž. přenesená",J1001,0)</f>
        <v>0</v>
      </c>
      <c r="BI1001" s="226">
        <f>IF(N1001="nulová",J1001,0)</f>
        <v>0</v>
      </c>
      <c r="BJ1001" s="19" t="s">
        <v>79</v>
      </c>
      <c r="BK1001" s="226">
        <f>ROUND(I1001*H1001,2)</f>
        <v>0</v>
      </c>
      <c r="BL1001" s="19" t="s">
        <v>269</v>
      </c>
      <c r="BM1001" s="225" t="s">
        <v>1564</v>
      </c>
    </row>
    <row r="1002" s="15" customFormat="1">
      <c r="A1002" s="15"/>
      <c r="B1002" s="250"/>
      <c r="C1002" s="251"/>
      <c r="D1002" s="229" t="s">
        <v>165</v>
      </c>
      <c r="E1002" s="252" t="s">
        <v>19</v>
      </c>
      <c r="F1002" s="253" t="s">
        <v>1530</v>
      </c>
      <c r="G1002" s="251"/>
      <c r="H1002" s="252" t="s">
        <v>19</v>
      </c>
      <c r="I1002" s="254"/>
      <c r="J1002" s="251"/>
      <c r="K1002" s="251"/>
      <c r="L1002" s="255"/>
      <c r="M1002" s="256"/>
      <c r="N1002" s="257"/>
      <c r="O1002" s="257"/>
      <c r="P1002" s="257"/>
      <c r="Q1002" s="257"/>
      <c r="R1002" s="257"/>
      <c r="S1002" s="257"/>
      <c r="T1002" s="258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59" t="s">
        <v>165</v>
      </c>
      <c r="AU1002" s="259" t="s">
        <v>81</v>
      </c>
      <c r="AV1002" s="15" t="s">
        <v>79</v>
      </c>
      <c r="AW1002" s="15" t="s">
        <v>33</v>
      </c>
      <c r="AX1002" s="15" t="s">
        <v>72</v>
      </c>
      <c r="AY1002" s="259" t="s">
        <v>152</v>
      </c>
    </row>
    <row r="1003" s="13" customFormat="1">
      <c r="A1003" s="13"/>
      <c r="B1003" s="227"/>
      <c r="C1003" s="228"/>
      <c r="D1003" s="229" t="s">
        <v>165</v>
      </c>
      <c r="E1003" s="230" t="s">
        <v>19</v>
      </c>
      <c r="F1003" s="231" t="s">
        <v>1565</v>
      </c>
      <c r="G1003" s="228"/>
      <c r="H1003" s="232">
        <v>23.399999999999999</v>
      </c>
      <c r="I1003" s="233"/>
      <c r="J1003" s="228"/>
      <c r="K1003" s="228"/>
      <c r="L1003" s="234"/>
      <c r="M1003" s="235"/>
      <c r="N1003" s="236"/>
      <c r="O1003" s="236"/>
      <c r="P1003" s="236"/>
      <c r="Q1003" s="236"/>
      <c r="R1003" s="236"/>
      <c r="S1003" s="236"/>
      <c r="T1003" s="237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8" t="s">
        <v>165</v>
      </c>
      <c r="AU1003" s="238" t="s">
        <v>81</v>
      </c>
      <c r="AV1003" s="13" t="s">
        <v>81</v>
      </c>
      <c r="AW1003" s="13" t="s">
        <v>33</v>
      </c>
      <c r="AX1003" s="13" t="s">
        <v>72</v>
      </c>
      <c r="AY1003" s="238" t="s">
        <v>152</v>
      </c>
    </row>
    <row r="1004" s="13" customFormat="1">
      <c r="A1004" s="13"/>
      <c r="B1004" s="227"/>
      <c r="C1004" s="228"/>
      <c r="D1004" s="229" t="s">
        <v>165</v>
      </c>
      <c r="E1004" s="230" t="s">
        <v>19</v>
      </c>
      <c r="F1004" s="231" t="s">
        <v>1566</v>
      </c>
      <c r="G1004" s="228"/>
      <c r="H1004" s="232">
        <v>20.600000000000001</v>
      </c>
      <c r="I1004" s="233"/>
      <c r="J1004" s="228"/>
      <c r="K1004" s="228"/>
      <c r="L1004" s="234"/>
      <c r="M1004" s="235"/>
      <c r="N1004" s="236"/>
      <c r="O1004" s="236"/>
      <c r="P1004" s="236"/>
      <c r="Q1004" s="236"/>
      <c r="R1004" s="236"/>
      <c r="S1004" s="236"/>
      <c r="T1004" s="237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8" t="s">
        <v>165</v>
      </c>
      <c r="AU1004" s="238" t="s">
        <v>81</v>
      </c>
      <c r="AV1004" s="13" t="s">
        <v>81</v>
      </c>
      <c r="AW1004" s="13" t="s">
        <v>33</v>
      </c>
      <c r="AX1004" s="13" t="s">
        <v>72</v>
      </c>
      <c r="AY1004" s="238" t="s">
        <v>152</v>
      </c>
    </row>
    <row r="1005" s="13" customFormat="1">
      <c r="A1005" s="13"/>
      <c r="B1005" s="227"/>
      <c r="C1005" s="228"/>
      <c r="D1005" s="229" t="s">
        <v>165</v>
      </c>
      <c r="E1005" s="230" t="s">
        <v>19</v>
      </c>
      <c r="F1005" s="231" t="s">
        <v>1567</v>
      </c>
      <c r="G1005" s="228"/>
      <c r="H1005" s="232">
        <v>29.850000000000001</v>
      </c>
      <c r="I1005" s="233"/>
      <c r="J1005" s="228"/>
      <c r="K1005" s="228"/>
      <c r="L1005" s="234"/>
      <c r="M1005" s="235"/>
      <c r="N1005" s="236"/>
      <c r="O1005" s="236"/>
      <c r="P1005" s="236"/>
      <c r="Q1005" s="236"/>
      <c r="R1005" s="236"/>
      <c r="S1005" s="236"/>
      <c r="T1005" s="237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8" t="s">
        <v>165</v>
      </c>
      <c r="AU1005" s="238" t="s">
        <v>81</v>
      </c>
      <c r="AV1005" s="13" t="s">
        <v>81</v>
      </c>
      <c r="AW1005" s="13" t="s">
        <v>33</v>
      </c>
      <c r="AX1005" s="13" t="s">
        <v>72</v>
      </c>
      <c r="AY1005" s="238" t="s">
        <v>152</v>
      </c>
    </row>
    <row r="1006" s="13" customFormat="1">
      <c r="A1006" s="13"/>
      <c r="B1006" s="227"/>
      <c r="C1006" s="228"/>
      <c r="D1006" s="229" t="s">
        <v>165</v>
      </c>
      <c r="E1006" s="230" t="s">
        <v>19</v>
      </c>
      <c r="F1006" s="231" t="s">
        <v>1568</v>
      </c>
      <c r="G1006" s="228"/>
      <c r="H1006" s="232">
        <v>35.700000000000003</v>
      </c>
      <c r="I1006" s="233"/>
      <c r="J1006" s="228"/>
      <c r="K1006" s="228"/>
      <c r="L1006" s="234"/>
      <c r="M1006" s="235"/>
      <c r="N1006" s="236"/>
      <c r="O1006" s="236"/>
      <c r="P1006" s="236"/>
      <c r="Q1006" s="236"/>
      <c r="R1006" s="236"/>
      <c r="S1006" s="236"/>
      <c r="T1006" s="237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8" t="s">
        <v>165</v>
      </c>
      <c r="AU1006" s="238" t="s">
        <v>81</v>
      </c>
      <c r="AV1006" s="13" t="s">
        <v>81</v>
      </c>
      <c r="AW1006" s="13" t="s">
        <v>33</v>
      </c>
      <c r="AX1006" s="13" t="s">
        <v>72</v>
      </c>
      <c r="AY1006" s="238" t="s">
        <v>152</v>
      </c>
    </row>
    <row r="1007" s="13" customFormat="1">
      <c r="A1007" s="13"/>
      <c r="B1007" s="227"/>
      <c r="C1007" s="228"/>
      <c r="D1007" s="229" t="s">
        <v>165</v>
      </c>
      <c r="E1007" s="230" t="s">
        <v>19</v>
      </c>
      <c r="F1007" s="231" t="s">
        <v>1569</v>
      </c>
      <c r="G1007" s="228"/>
      <c r="H1007" s="232">
        <v>22.100000000000001</v>
      </c>
      <c r="I1007" s="233"/>
      <c r="J1007" s="228"/>
      <c r="K1007" s="228"/>
      <c r="L1007" s="234"/>
      <c r="M1007" s="235"/>
      <c r="N1007" s="236"/>
      <c r="O1007" s="236"/>
      <c r="P1007" s="236"/>
      <c r="Q1007" s="236"/>
      <c r="R1007" s="236"/>
      <c r="S1007" s="236"/>
      <c r="T1007" s="237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8" t="s">
        <v>165</v>
      </c>
      <c r="AU1007" s="238" t="s">
        <v>81</v>
      </c>
      <c r="AV1007" s="13" t="s">
        <v>81</v>
      </c>
      <c r="AW1007" s="13" t="s">
        <v>33</v>
      </c>
      <c r="AX1007" s="13" t="s">
        <v>72</v>
      </c>
      <c r="AY1007" s="238" t="s">
        <v>152</v>
      </c>
    </row>
    <row r="1008" s="14" customFormat="1">
      <c r="A1008" s="14"/>
      <c r="B1008" s="239"/>
      <c r="C1008" s="240"/>
      <c r="D1008" s="229" t="s">
        <v>165</v>
      </c>
      <c r="E1008" s="241" t="s">
        <v>19</v>
      </c>
      <c r="F1008" s="242" t="s">
        <v>167</v>
      </c>
      <c r="G1008" s="240"/>
      <c r="H1008" s="243">
        <v>131.65000000000001</v>
      </c>
      <c r="I1008" s="244"/>
      <c r="J1008" s="240"/>
      <c r="K1008" s="240"/>
      <c r="L1008" s="245"/>
      <c r="M1008" s="246"/>
      <c r="N1008" s="247"/>
      <c r="O1008" s="247"/>
      <c r="P1008" s="247"/>
      <c r="Q1008" s="247"/>
      <c r="R1008" s="247"/>
      <c r="S1008" s="247"/>
      <c r="T1008" s="248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9" t="s">
        <v>165</v>
      </c>
      <c r="AU1008" s="249" t="s">
        <v>81</v>
      </c>
      <c r="AV1008" s="14" t="s">
        <v>153</v>
      </c>
      <c r="AW1008" s="14" t="s">
        <v>33</v>
      </c>
      <c r="AX1008" s="14" t="s">
        <v>79</v>
      </c>
      <c r="AY1008" s="249" t="s">
        <v>152</v>
      </c>
    </row>
    <row r="1009" s="2" customFormat="1" ht="21.75" customHeight="1">
      <c r="A1009" s="40"/>
      <c r="B1009" s="41"/>
      <c r="C1009" s="214" t="s">
        <v>1570</v>
      </c>
      <c r="D1009" s="214" t="s">
        <v>155</v>
      </c>
      <c r="E1009" s="215" t="s">
        <v>1571</v>
      </c>
      <c r="F1009" s="216" t="s">
        <v>1572</v>
      </c>
      <c r="G1009" s="217" t="s">
        <v>235</v>
      </c>
      <c r="H1009" s="218">
        <v>21.649999999999999</v>
      </c>
      <c r="I1009" s="219"/>
      <c r="J1009" s="220">
        <f>ROUND(I1009*H1009,2)</f>
        <v>0</v>
      </c>
      <c r="K1009" s="216" t="s">
        <v>163</v>
      </c>
      <c r="L1009" s="46"/>
      <c r="M1009" s="221" t="s">
        <v>19</v>
      </c>
      <c r="N1009" s="222" t="s">
        <v>43</v>
      </c>
      <c r="O1009" s="86"/>
      <c r="P1009" s="223">
        <f>O1009*H1009</f>
        <v>0</v>
      </c>
      <c r="Q1009" s="223">
        <v>0</v>
      </c>
      <c r="R1009" s="223">
        <f>Q1009*H1009</f>
        <v>0</v>
      </c>
      <c r="S1009" s="223">
        <v>0</v>
      </c>
      <c r="T1009" s="224">
        <f>S1009*H1009</f>
        <v>0</v>
      </c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R1009" s="225" t="s">
        <v>269</v>
      </c>
      <c r="AT1009" s="225" t="s">
        <v>155</v>
      </c>
      <c r="AU1009" s="225" t="s">
        <v>81</v>
      </c>
      <c r="AY1009" s="19" t="s">
        <v>152</v>
      </c>
      <c r="BE1009" s="226">
        <f>IF(N1009="základní",J1009,0)</f>
        <v>0</v>
      </c>
      <c r="BF1009" s="226">
        <f>IF(N1009="snížená",J1009,0)</f>
        <v>0</v>
      </c>
      <c r="BG1009" s="226">
        <f>IF(N1009="zákl. přenesená",J1009,0)</f>
        <v>0</v>
      </c>
      <c r="BH1009" s="226">
        <f>IF(N1009="sníž. přenesená",J1009,0)</f>
        <v>0</v>
      </c>
      <c r="BI1009" s="226">
        <f>IF(N1009="nulová",J1009,0)</f>
        <v>0</v>
      </c>
      <c r="BJ1009" s="19" t="s">
        <v>79</v>
      </c>
      <c r="BK1009" s="226">
        <f>ROUND(I1009*H1009,2)</f>
        <v>0</v>
      </c>
      <c r="BL1009" s="19" t="s">
        <v>269</v>
      </c>
      <c r="BM1009" s="225" t="s">
        <v>1573</v>
      </c>
    </row>
    <row r="1010" s="13" customFormat="1">
      <c r="A1010" s="13"/>
      <c r="B1010" s="227"/>
      <c r="C1010" s="228"/>
      <c r="D1010" s="229" t="s">
        <v>165</v>
      </c>
      <c r="E1010" s="230" t="s">
        <v>19</v>
      </c>
      <c r="F1010" s="231" t="s">
        <v>1574</v>
      </c>
      <c r="G1010" s="228"/>
      <c r="H1010" s="232">
        <v>11.75</v>
      </c>
      <c r="I1010" s="233"/>
      <c r="J1010" s="228"/>
      <c r="K1010" s="228"/>
      <c r="L1010" s="234"/>
      <c r="M1010" s="235"/>
      <c r="N1010" s="236"/>
      <c r="O1010" s="236"/>
      <c r="P1010" s="236"/>
      <c r="Q1010" s="236"/>
      <c r="R1010" s="236"/>
      <c r="S1010" s="236"/>
      <c r="T1010" s="237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8" t="s">
        <v>165</v>
      </c>
      <c r="AU1010" s="238" t="s">
        <v>81</v>
      </c>
      <c r="AV1010" s="13" t="s">
        <v>81</v>
      </c>
      <c r="AW1010" s="13" t="s">
        <v>33</v>
      </c>
      <c r="AX1010" s="13" t="s">
        <v>72</v>
      </c>
      <c r="AY1010" s="238" t="s">
        <v>152</v>
      </c>
    </row>
    <row r="1011" s="13" customFormat="1">
      <c r="A1011" s="13"/>
      <c r="B1011" s="227"/>
      <c r="C1011" s="228"/>
      <c r="D1011" s="229" t="s">
        <v>165</v>
      </c>
      <c r="E1011" s="230" t="s">
        <v>19</v>
      </c>
      <c r="F1011" s="231" t="s">
        <v>1575</v>
      </c>
      <c r="G1011" s="228"/>
      <c r="H1011" s="232">
        <v>9.9000000000000004</v>
      </c>
      <c r="I1011" s="233"/>
      <c r="J1011" s="228"/>
      <c r="K1011" s="228"/>
      <c r="L1011" s="234"/>
      <c r="M1011" s="235"/>
      <c r="N1011" s="236"/>
      <c r="O1011" s="236"/>
      <c r="P1011" s="236"/>
      <c r="Q1011" s="236"/>
      <c r="R1011" s="236"/>
      <c r="S1011" s="236"/>
      <c r="T1011" s="237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8" t="s">
        <v>165</v>
      </c>
      <c r="AU1011" s="238" t="s">
        <v>81</v>
      </c>
      <c r="AV1011" s="13" t="s">
        <v>81</v>
      </c>
      <c r="AW1011" s="13" t="s">
        <v>33</v>
      </c>
      <c r="AX1011" s="13" t="s">
        <v>72</v>
      </c>
      <c r="AY1011" s="238" t="s">
        <v>152</v>
      </c>
    </row>
    <row r="1012" s="14" customFormat="1">
      <c r="A1012" s="14"/>
      <c r="B1012" s="239"/>
      <c r="C1012" s="240"/>
      <c r="D1012" s="229" t="s">
        <v>165</v>
      </c>
      <c r="E1012" s="241" t="s">
        <v>19</v>
      </c>
      <c r="F1012" s="242" t="s">
        <v>167</v>
      </c>
      <c r="G1012" s="240"/>
      <c r="H1012" s="243">
        <v>21.649999999999999</v>
      </c>
      <c r="I1012" s="244"/>
      <c r="J1012" s="240"/>
      <c r="K1012" s="240"/>
      <c r="L1012" s="245"/>
      <c r="M1012" s="246"/>
      <c r="N1012" s="247"/>
      <c r="O1012" s="247"/>
      <c r="P1012" s="247"/>
      <c r="Q1012" s="247"/>
      <c r="R1012" s="247"/>
      <c r="S1012" s="247"/>
      <c r="T1012" s="248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49" t="s">
        <v>165</v>
      </c>
      <c r="AU1012" s="249" t="s">
        <v>81</v>
      </c>
      <c r="AV1012" s="14" t="s">
        <v>153</v>
      </c>
      <c r="AW1012" s="14" t="s">
        <v>33</v>
      </c>
      <c r="AX1012" s="14" t="s">
        <v>79</v>
      </c>
      <c r="AY1012" s="249" t="s">
        <v>152</v>
      </c>
    </row>
    <row r="1013" s="2" customFormat="1" ht="16.5" customHeight="1">
      <c r="A1013" s="40"/>
      <c r="B1013" s="41"/>
      <c r="C1013" s="271" t="s">
        <v>1576</v>
      </c>
      <c r="D1013" s="271" t="s">
        <v>261</v>
      </c>
      <c r="E1013" s="272" t="s">
        <v>1577</v>
      </c>
      <c r="F1013" s="273" t="s">
        <v>1578</v>
      </c>
      <c r="G1013" s="274" t="s">
        <v>235</v>
      </c>
      <c r="H1013" s="275">
        <v>12.337999999999999</v>
      </c>
      <c r="I1013" s="276"/>
      <c r="J1013" s="277">
        <f>ROUND(I1013*H1013,2)</f>
        <v>0</v>
      </c>
      <c r="K1013" s="273" t="s">
        <v>163</v>
      </c>
      <c r="L1013" s="278"/>
      <c r="M1013" s="279" t="s">
        <v>19</v>
      </c>
      <c r="N1013" s="280" t="s">
        <v>43</v>
      </c>
      <c r="O1013" s="86"/>
      <c r="P1013" s="223">
        <f>O1013*H1013</f>
        <v>0</v>
      </c>
      <c r="Q1013" s="223">
        <v>0.0015</v>
      </c>
      <c r="R1013" s="223">
        <f>Q1013*H1013</f>
        <v>0.018506999999999999</v>
      </c>
      <c r="S1013" s="223">
        <v>0</v>
      </c>
      <c r="T1013" s="224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25" t="s">
        <v>362</v>
      </c>
      <c r="AT1013" s="225" t="s">
        <v>261</v>
      </c>
      <c r="AU1013" s="225" t="s">
        <v>81</v>
      </c>
      <c r="AY1013" s="19" t="s">
        <v>152</v>
      </c>
      <c r="BE1013" s="226">
        <f>IF(N1013="základní",J1013,0)</f>
        <v>0</v>
      </c>
      <c r="BF1013" s="226">
        <f>IF(N1013="snížená",J1013,0)</f>
        <v>0</v>
      </c>
      <c r="BG1013" s="226">
        <f>IF(N1013="zákl. přenesená",J1013,0)</f>
        <v>0</v>
      </c>
      <c r="BH1013" s="226">
        <f>IF(N1013="sníž. přenesená",J1013,0)</f>
        <v>0</v>
      </c>
      <c r="BI1013" s="226">
        <f>IF(N1013="nulová",J1013,0)</f>
        <v>0</v>
      </c>
      <c r="BJ1013" s="19" t="s">
        <v>79</v>
      </c>
      <c r="BK1013" s="226">
        <f>ROUND(I1013*H1013,2)</f>
        <v>0</v>
      </c>
      <c r="BL1013" s="19" t="s">
        <v>269</v>
      </c>
      <c r="BM1013" s="225" t="s">
        <v>1579</v>
      </c>
    </row>
    <row r="1014" s="13" customFormat="1">
      <c r="A1014" s="13"/>
      <c r="B1014" s="227"/>
      <c r="C1014" s="228"/>
      <c r="D1014" s="229" t="s">
        <v>165</v>
      </c>
      <c r="E1014" s="228"/>
      <c r="F1014" s="231" t="s">
        <v>1580</v>
      </c>
      <c r="G1014" s="228"/>
      <c r="H1014" s="232">
        <v>12.337999999999999</v>
      </c>
      <c r="I1014" s="233"/>
      <c r="J1014" s="228"/>
      <c r="K1014" s="228"/>
      <c r="L1014" s="234"/>
      <c r="M1014" s="235"/>
      <c r="N1014" s="236"/>
      <c r="O1014" s="236"/>
      <c r="P1014" s="236"/>
      <c r="Q1014" s="236"/>
      <c r="R1014" s="236"/>
      <c r="S1014" s="236"/>
      <c r="T1014" s="237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8" t="s">
        <v>165</v>
      </c>
      <c r="AU1014" s="238" t="s">
        <v>81</v>
      </c>
      <c r="AV1014" s="13" t="s">
        <v>81</v>
      </c>
      <c r="AW1014" s="13" t="s">
        <v>4</v>
      </c>
      <c r="AX1014" s="13" t="s">
        <v>79</v>
      </c>
      <c r="AY1014" s="238" t="s">
        <v>152</v>
      </c>
    </row>
    <row r="1015" s="2" customFormat="1" ht="16.5" customHeight="1">
      <c r="A1015" s="40"/>
      <c r="B1015" s="41"/>
      <c r="C1015" s="271" t="s">
        <v>1581</v>
      </c>
      <c r="D1015" s="271" t="s">
        <v>261</v>
      </c>
      <c r="E1015" s="272" t="s">
        <v>1582</v>
      </c>
      <c r="F1015" s="273" t="s">
        <v>1583</v>
      </c>
      <c r="G1015" s="274" t="s">
        <v>235</v>
      </c>
      <c r="H1015" s="275">
        <v>10.395</v>
      </c>
      <c r="I1015" s="276"/>
      <c r="J1015" s="277">
        <f>ROUND(I1015*H1015,2)</f>
        <v>0</v>
      </c>
      <c r="K1015" s="273" t="s">
        <v>163</v>
      </c>
      <c r="L1015" s="278"/>
      <c r="M1015" s="279" t="s">
        <v>19</v>
      </c>
      <c r="N1015" s="280" t="s">
        <v>43</v>
      </c>
      <c r="O1015" s="86"/>
      <c r="P1015" s="223">
        <f>O1015*H1015</f>
        <v>0</v>
      </c>
      <c r="Q1015" s="223">
        <v>0.0018</v>
      </c>
      <c r="R1015" s="223">
        <f>Q1015*H1015</f>
        <v>0.018710999999999998</v>
      </c>
      <c r="S1015" s="223">
        <v>0</v>
      </c>
      <c r="T1015" s="224">
        <f>S1015*H1015</f>
        <v>0</v>
      </c>
      <c r="U1015" s="40"/>
      <c r="V1015" s="40"/>
      <c r="W1015" s="40"/>
      <c r="X1015" s="40"/>
      <c r="Y1015" s="40"/>
      <c r="Z1015" s="40"/>
      <c r="AA1015" s="40"/>
      <c r="AB1015" s="40"/>
      <c r="AC1015" s="40"/>
      <c r="AD1015" s="40"/>
      <c r="AE1015" s="40"/>
      <c r="AR1015" s="225" t="s">
        <v>362</v>
      </c>
      <c r="AT1015" s="225" t="s">
        <v>261</v>
      </c>
      <c r="AU1015" s="225" t="s">
        <v>81</v>
      </c>
      <c r="AY1015" s="19" t="s">
        <v>152</v>
      </c>
      <c r="BE1015" s="226">
        <f>IF(N1015="základní",J1015,0)</f>
        <v>0</v>
      </c>
      <c r="BF1015" s="226">
        <f>IF(N1015="snížená",J1015,0)</f>
        <v>0</v>
      </c>
      <c r="BG1015" s="226">
        <f>IF(N1015="zákl. přenesená",J1015,0)</f>
        <v>0</v>
      </c>
      <c r="BH1015" s="226">
        <f>IF(N1015="sníž. přenesená",J1015,0)</f>
        <v>0</v>
      </c>
      <c r="BI1015" s="226">
        <f>IF(N1015="nulová",J1015,0)</f>
        <v>0</v>
      </c>
      <c r="BJ1015" s="19" t="s">
        <v>79</v>
      </c>
      <c r="BK1015" s="226">
        <f>ROUND(I1015*H1015,2)</f>
        <v>0</v>
      </c>
      <c r="BL1015" s="19" t="s">
        <v>269</v>
      </c>
      <c r="BM1015" s="225" t="s">
        <v>1584</v>
      </c>
    </row>
    <row r="1016" s="13" customFormat="1">
      <c r="A1016" s="13"/>
      <c r="B1016" s="227"/>
      <c r="C1016" s="228"/>
      <c r="D1016" s="229" t="s">
        <v>165</v>
      </c>
      <c r="E1016" s="228"/>
      <c r="F1016" s="231" t="s">
        <v>1585</v>
      </c>
      <c r="G1016" s="228"/>
      <c r="H1016" s="232">
        <v>10.395</v>
      </c>
      <c r="I1016" s="233"/>
      <c r="J1016" s="228"/>
      <c r="K1016" s="228"/>
      <c r="L1016" s="234"/>
      <c r="M1016" s="235"/>
      <c r="N1016" s="236"/>
      <c r="O1016" s="236"/>
      <c r="P1016" s="236"/>
      <c r="Q1016" s="236"/>
      <c r="R1016" s="236"/>
      <c r="S1016" s="236"/>
      <c r="T1016" s="237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8" t="s">
        <v>165</v>
      </c>
      <c r="AU1016" s="238" t="s">
        <v>81</v>
      </c>
      <c r="AV1016" s="13" t="s">
        <v>81</v>
      </c>
      <c r="AW1016" s="13" t="s">
        <v>4</v>
      </c>
      <c r="AX1016" s="13" t="s">
        <v>79</v>
      </c>
      <c r="AY1016" s="238" t="s">
        <v>152</v>
      </c>
    </row>
    <row r="1017" s="2" customFormat="1" ht="16.5" customHeight="1">
      <c r="A1017" s="40"/>
      <c r="B1017" s="41"/>
      <c r="C1017" s="271" t="s">
        <v>1586</v>
      </c>
      <c r="D1017" s="271" t="s">
        <v>261</v>
      </c>
      <c r="E1017" s="272" t="s">
        <v>1587</v>
      </c>
      <c r="F1017" s="273" t="s">
        <v>1588</v>
      </c>
      <c r="G1017" s="274" t="s">
        <v>1498</v>
      </c>
      <c r="H1017" s="275">
        <v>12</v>
      </c>
      <c r="I1017" s="276"/>
      <c r="J1017" s="277">
        <f>ROUND(I1017*H1017,2)</f>
        <v>0</v>
      </c>
      <c r="K1017" s="273" t="s">
        <v>163</v>
      </c>
      <c r="L1017" s="278"/>
      <c r="M1017" s="279" t="s">
        <v>19</v>
      </c>
      <c r="N1017" s="280" t="s">
        <v>43</v>
      </c>
      <c r="O1017" s="86"/>
      <c r="P1017" s="223">
        <f>O1017*H1017</f>
        <v>0</v>
      </c>
      <c r="Q1017" s="223">
        <v>0.00020000000000000001</v>
      </c>
      <c r="R1017" s="223">
        <f>Q1017*H1017</f>
        <v>0.0024000000000000002</v>
      </c>
      <c r="S1017" s="223">
        <v>0</v>
      </c>
      <c r="T1017" s="224">
        <f>S1017*H1017</f>
        <v>0</v>
      </c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R1017" s="225" t="s">
        <v>362</v>
      </c>
      <c r="AT1017" s="225" t="s">
        <v>261</v>
      </c>
      <c r="AU1017" s="225" t="s">
        <v>81</v>
      </c>
      <c r="AY1017" s="19" t="s">
        <v>152</v>
      </c>
      <c r="BE1017" s="226">
        <f>IF(N1017="základní",J1017,0)</f>
        <v>0</v>
      </c>
      <c r="BF1017" s="226">
        <f>IF(N1017="snížená",J1017,0)</f>
        <v>0</v>
      </c>
      <c r="BG1017" s="226">
        <f>IF(N1017="zákl. přenesená",J1017,0)</f>
        <v>0</v>
      </c>
      <c r="BH1017" s="226">
        <f>IF(N1017="sníž. přenesená",J1017,0)</f>
        <v>0</v>
      </c>
      <c r="BI1017" s="226">
        <f>IF(N1017="nulová",J1017,0)</f>
        <v>0</v>
      </c>
      <c r="BJ1017" s="19" t="s">
        <v>79</v>
      </c>
      <c r="BK1017" s="226">
        <f>ROUND(I1017*H1017,2)</f>
        <v>0</v>
      </c>
      <c r="BL1017" s="19" t="s">
        <v>269</v>
      </c>
      <c r="BM1017" s="225" t="s">
        <v>1589</v>
      </c>
    </row>
    <row r="1018" s="2" customFormat="1" ht="21.75" customHeight="1">
      <c r="A1018" s="40"/>
      <c r="B1018" s="41"/>
      <c r="C1018" s="214" t="s">
        <v>1590</v>
      </c>
      <c r="D1018" s="214" t="s">
        <v>155</v>
      </c>
      <c r="E1018" s="215" t="s">
        <v>1591</v>
      </c>
      <c r="F1018" s="216" t="s">
        <v>1592</v>
      </c>
      <c r="G1018" s="217" t="s">
        <v>72</v>
      </c>
      <c r="H1018" s="218">
        <v>18.600000000000001</v>
      </c>
      <c r="I1018" s="219"/>
      <c r="J1018" s="220">
        <f>ROUND(I1018*H1018,2)</f>
        <v>0</v>
      </c>
      <c r="K1018" s="216" t="s">
        <v>163</v>
      </c>
      <c r="L1018" s="46"/>
      <c r="M1018" s="221" t="s">
        <v>19</v>
      </c>
      <c r="N1018" s="222" t="s">
        <v>43</v>
      </c>
      <c r="O1018" s="86"/>
      <c r="P1018" s="223">
        <f>O1018*H1018</f>
        <v>0</v>
      </c>
      <c r="Q1018" s="223">
        <v>0</v>
      </c>
      <c r="R1018" s="223">
        <f>Q1018*H1018</f>
        <v>0</v>
      </c>
      <c r="S1018" s="223">
        <v>0</v>
      </c>
      <c r="T1018" s="224">
        <f>S1018*H1018</f>
        <v>0</v>
      </c>
      <c r="U1018" s="40"/>
      <c r="V1018" s="40"/>
      <c r="W1018" s="40"/>
      <c r="X1018" s="40"/>
      <c r="Y1018" s="40"/>
      <c r="Z1018" s="40"/>
      <c r="AA1018" s="40"/>
      <c r="AB1018" s="40"/>
      <c r="AC1018" s="40"/>
      <c r="AD1018" s="40"/>
      <c r="AE1018" s="40"/>
      <c r="AR1018" s="225" t="s">
        <v>269</v>
      </c>
      <c r="AT1018" s="225" t="s">
        <v>155</v>
      </c>
      <c r="AU1018" s="225" t="s">
        <v>81</v>
      </c>
      <c r="AY1018" s="19" t="s">
        <v>152</v>
      </c>
      <c r="BE1018" s="226">
        <f>IF(N1018="základní",J1018,0)</f>
        <v>0</v>
      </c>
      <c r="BF1018" s="226">
        <f>IF(N1018="snížená",J1018,0)</f>
        <v>0</v>
      </c>
      <c r="BG1018" s="226">
        <f>IF(N1018="zákl. přenesená",J1018,0)</f>
        <v>0</v>
      </c>
      <c r="BH1018" s="226">
        <f>IF(N1018="sníž. přenesená",J1018,0)</f>
        <v>0</v>
      </c>
      <c r="BI1018" s="226">
        <f>IF(N1018="nulová",J1018,0)</f>
        <v>0</v>
      </c>
      <c r="BJ1018" s="19" t="s">
        <v>79</v>
      </c>
      <c r="BK1018" s="226">
        <f>ROUND(I1018*H1018,2)</f>
        <v>0</v>
      </c>
      <c r="BL1018" s="19" t="s">
        <v>269</v>
      </c>
      <c r="BM1018" s="225" t="s">
        <v>1593</v>
      </c>
    </row>
    <row r="1019" s="13" customFormat="1">
      <c r="A1019" s="13"/>
      <c r="B1019" s="227"/>
      <c r="C1019" s="228"/>
      <c r="D1019" s="229" t="s">
        <v>165</v>
      </c>
      <c r="E1019" s="230" t="s">
        <v>19</v>
      </c>
      <c r="F1019" s="231" t="s">
        <v>1594</v>
      </c>
      <c r="G1019" s="228"/>
      <c r="H1019" s="232">
        <v>1.25</v>
      </c>
      <c r="I1019" s="233"/>
      <c r="J1019" s="228"/>
      <c r="K1019" s="228"/>
      <c r="L1019" s="234"/>
      <c r="M1019" s="235"/>
      <c r="N1019" s="236"/>
      <c r="O1019" s="236"/>
      <c r="P1019" s="236"/>
      <c r="Q1019" s="236"/>
      <c r="R1019" s="236"/>
      <c r="S1019" s="236"/>
      <c r="T1019" s="23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8" t="s">
        <v>165</v>
      </c>
      <c r="AU1019" s="238" t="s">
        <v>81</v>
      </c>
      <c r="AV1019" s="13" t="s">
        <v>81</v>
      </c>
      <c r="AW1019" s="13" t="s">
        <v>33</v>
      </c>
      <c r="AX1019" s="13" t="s">
        <v>72</v>
      </c>
      <c r="AY1019" s="238" t="s">
        <v>152</v>
      </c>
    </row>
    <row r="1020" s="13" customFormat="1">
      <c r="A1020" s="13"/>
      <c r="B1020" s="227"/>
      <c r="C1020" s="228"/>
      <c r="D1020" s="229" t="s">
        <v>165</v>
      </c>
      <c r="E1020" s="230" t="s">
        <v>19</v>
      </c>
      <c r="F1020" s="231" t="s">
        <v>1595</v>
      </c>
      <c r="G1020" s="228"/>
      <c r="H1020" s="232">
        <v>17.350000000000001</v>
      </c>
      <c r="I1020" s="233"/>
      <c r="J1020" s="228"/>
      <c r="K1020" s="228"/>
      <c r="L1020" s="234"/>
      <c r="M1020" s="235"/>
      <c r="N1020" s="236"/>
      <c r="O1020" s="236"/>
      <c r="P1020" s="236"/>
      <c r="Q1020" s="236"/>
      <c r="R1020" s="236"/>
      <c r="S1020" s="236"/>
      <c r="T1020" s="237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8" t="s">
        <v>165</v>
      </c>
      <c r="AU1020" s="238" t="s">
        <v>81</v>
      </c>
      <c r="AV1020" s="13" t="s">
        <v>81</v>
      </c>
      <c r="AW1020" s="13" t="s">
        <v>33</v>
      </c>
      <c r="AX1020" s="13" t="s">
        <v>72</v>
      </c>
      <c r="AY1020" s="238" t="s">
        <v>152</v>
      </c>
    </row>
    <row r="1021" s="14" customFormat="1">
      <c r="A1021" s="14"/>
      <c r="B1021" s="239"/>
      <c r="C1021" s="240"/>
      <c r="D1021" s="229" t="s">
        <v>165</v>
      </c>
      <c r="E1021" s="241" t="s">
        <v>19</v>
      </c>
      <c r="F1021" s="242" t="s">
        <v>167</v>
      </c>
      <c r="G1021" s="240"/>
      <c r="H1021" s="243">
        <v>18.600000000000001</v>
      </c>
      <c r="I1021" s="244"/>
      <c r="J1021" s="240"/>
      <c r="K1021" s="240"/>
      <c r="L1021" s="245"/>
      <c r="M1021" s="246"/>
      <c r="N1021" s="247"/>
      <c r="O1021" s="247"/>
      <c r="P1021" s="247"/>
      <c r="Q1021" s="247"/>
      <c r="R1021" s="247"/>
      <c r="S1021" s="247"/>
      <c r="T1021" s="248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9" t="s">
        <v>165</v>
      </c>
      <c r="AU1021" s="249" t="s">
        <v>81</v>
      </c>
      <c r="AV1021" s="14" t="s">
        <v>153</v>
      </c>
      <c r="AW1021" s="14" t="s">
        <v>33</v>
      </c>
      <c r="AX1021" s="14" t="s">
        <v>79</v>
      </c>
      <c r="AY1021" s="249" t="s">
        <v>152</v>
      </c>
    </row>
    <row r="1022" s="2" customFormat="1" ht="16.5" customHeight="1">
      <c r="A1022" s="40"/>
      <c r="B1022" s="41"/>
      <c r="C1022" s="271" t="s">
        <v>1596</v>
      </c>
      <c r="D1022" s="271" t="s">
        <v>261</v>
      </c>
      <c r="E1022" s="272" t="s">
        <v>1597</v>
      </c>
      <c r="F1022" s="273" t="s">
        <v>1598</v>
      </c>
      <c r="G1022" s="274" t="s">
        <v>235</v>
      </c>
      <c r="H1022" s="275">
        <v>1.3129999999999999</v>
      </c>
      <c r="I1022" s="276"/>
      <c r="J1022" s="277">
        <f>ROUND(I1022*H1022,2)</f>
        <v>0</v>
      </c>
      <c r="K1022" s="273" t="s">
        <v>163</v>
      </c>
      <c r="L1022" s="278"/>
      <c r="M1022" s="279" t="s">
        <v>19</v>
      </c>
      <c r="N1022" s="280" t="s">
        <v>43</v>
      </c>
      <c r="O1022" s="86"/>
      <c r="P1022" s="223">
        <f>O1022*H1022</f>
        <v>0</v>
      </c>
      <c r="Q1022" s="223">
        <v>0.0020999999999999999</v>
      </c>
      <c r="R1022" s="223">
        <f>Q1022*H1022</f>
        <v>0.0027572999999999999</v>
      </c>
      <c r="S1022" s="223">
        <v>0</v>
      </c>
      <c r="T1022" s="224">
        <f>S1022*H1022</f>
        <v>0</v>
      </c>
      <c r="U1022" s="40"/>
      <c r="V1022" s="40"/>
      <c r="W1022" s="40"/>
      <c r="X1022" s="40"/>
      <c r="Y1022" s="40"/>
      <c r="Z1022" s="40"/>
      <c r="AA1022" s="40"/>
      <c r="AB1022" s="40"/>
      <c r="AC1022" s="40"/>
      <c r="AD1022" s="40"/>
      <c r="AE1022" s="40"/>
      <c r="AR1022" s="225" t="s">
        <v>362</v>
      </c>
      <c r="AT1022" s="225" t="s">
        <v>261</v>
      </c>
      <c r="AU1022" s="225" t="s">
        <v>81</v>
      </c>
      <c r="AY1022" s="19" t="s">
        <v>152</v>
      </c>
      <c r="BE1022" s="226">
        <f>IF(N1022="základní",J1022,0)</f>
        <v>0</v>
      </c>
      <c r="BF1022" s="226">
        <f>IF(N1022="snížená",J1022,0)</f>
        <v>0</v>
      </c>
      <c r="BG1022" s="226">
        <f>IF(N1022="zákl. přenesená",J1022,0)</f>
        <v>0</v>
      </c>
      <c r="BH1022" s="226">
        <f>IF(N1022="sníž. přenesená",J1022,0)</f>
        <v>0</v>
      </c>
      <c r="BI1022" s="226">
        <f>IF(N1022="nulová",J1022,0)</f>
        <v>0</v>
      </c>
      <c r="BJ1022" s="19" t="s">
        <v>79</v>
      </c>
      <c r="BK1022" s="226">
        <f>ROUND(I1022*H1022,2)</f>
        <v>0</v>
      </c>
      <c r="BL1022" s="19" t="s">
        <v>269</v>
      </c>
      <c r="BM1022" s="225" t="s">
        <v>1599</v>
      </c>
    </row>
    <row r="1023" s="13" customFormat="1">
      <c r="A1023" s="13"/>
      <c r="B1023" s="227"/>
      <c r="C1023" s="228"/>
      <c r="D1023" s="229" t="s">
        <v>165</v>
      </c>
      <c r="E1023" s="228"/>
      <c r="F1023" s="231" t="s">
        <v>1600</v>
      </c>
      <c r="G1023" s="228"/>
      <c r="H1023" s="232">
        <v>1.3129999999999999</v>
      </c>
      <c r="I1023" s="233"/>
      <c r="J1023" s="228"/>
      <c r="K1023" s="228"/>
      <c r="L1023" s="234"/>
      <c r="M1023" s="235"/>
      <c r="N1023" s="236"/>
      <c r="O1023" s="236"/>
      <c r="P1023" s="236"/>
      <c r="Q1023" s="236"/>
      <c r="R1023" s="236"/>
      <c r="S1023" s="236"/>
      <c r="T1023" s="237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8" t="s">
        <v>165</v>
      </c>
      <c r="AU1023" s="238" t="s">
        <v>81</v>
      </c>
      <c r="AV1023" s="13" t="s">
        <v>81</v>
      </c>
      <c r="AW1023" s="13" t="s">
        <v>4</v>
      </c>
      <c r="AX1023" s="13" t="s">
        <v>79</v>
      </c>
      <c r="AY1023" s="238" t="s">
        <v>152</v>
      </c>
    </row>
    <row r="1024" s="2" customFormat="1" ht="16.5" customHeight="1">
      <c r="A1024" s="40"/>
      <c r="B1024" s="41"/>
      <c r="C1024" s="271" t="s">
        <v>1601</v>
      </c>
      <c r="D1024" s="271" t="s">
        <v>261</v>
      </c>
      <c r="E1024" s="272" t="s">
        <v>1602</v>
      </c>
      <c r="F1024" s="273" t="s">
        <v>1603</v>
      </c>
      <c r="G1024" s="274" t="s">
        <v>235</v>
      </c>
      <c r="H1024" s="275">
        <v>18.218</v>
      </c>
      <c r="I1024" s="276"/>
      <c r="J1024" s="277">
        <f>ROUND(I1024*H1024,2)</f>
        <v>0</v>
      </c>
      <c r="K1024" s="273" t="s">
        <v>163</v>
      </c>
      <c r="L1024" s="278"/>
      <c r="M1024" s="279" t="s">
        <v>19</v>
      </c>
      <c r="N1024" s="280" t="s">
        <v>43</v>
      </c>
      <c r="O1024" s="86"/>
      <c r="P1024" s="223">
        <f>O1024*H1024</f>
        <v>0</v>
      </c>
      <c r="Q1024" s="223">
        <v>0.0023999999999999998</v>
      </c>
      <c r="R1024" s="223">
        <f>Q1024*H1024</f>
        <v>0.043723199999999997</v>
      </c>
      <c r="S1024" s="223">
        <v>0</v>
      </c>
      <c r="T1024" s="224">
        <f>S1024*H1024</f>
        <v>0</v>
      </c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R1024" s="225" t="s">
        <v>362</v>
      </c>
      <c r="AT1024" s="225" t="s">
        <v>261</v>
      </c>
      <c r="AU1024" s="225" t="s">
        <v>81</v>
      </c>
      <c r="AY1024" s="19" t="s">
        <v>152</v>
      </c>
      <c r="BE1024" s="226">
        <f>IF(N1024="základní",J1024,0)</f>
        <v>0</v>
      </c>
      <c r="BF1024" s="226">
        <f>IF(N1024="snížená",J1024,0)</f>
        <v>0</v>
      </c>
      <c r="BG1024" s="226">
        <f>IF(N1024="zákl. přenesená",J1024,0)</f>
        <v>0</v>
      </c>
      <c r="BH1024" s="226">
        <f>IF(N1024="sníž. přenesená",J1024,0)</f>
        <v>0</v>
      </c>
      <c r="BI1024" s="226">
        <f>IF(N1024="nulová",J1024,0)</f>
        <v>0</v>
      </c>
      <c r="BJ1024" s="19" t="s">
        <v>79</v>
      </c>
      <c r="BK1024" s="226">
        <f>ROUND(I1024*H1024,2)</f>
        <v>0</v>
      </c>
      <c r="BL1024" s="19" t="s">
        <v>269</v>
      </c>
      <c r="BM1024" s="225" t="s">
        <v>1604</v>
      </c>
    </row>
    <row r="1025" s="13" customFormat="1">
      <c r="A1025" s="13"/>
      <c r="B1025" s="227"/>
      <c r="C1025" s="228"/>
      <c r="D1025" s="229" t="s">
        <v>165</v>
      </c>
      <c r="E1025" s="228"/>
      <c r="F1025" s="231" t="s">
        <v>1605</v>
      </c>
      <c r="G1025" s="228"/>
      <c r="H1025" s="232">
        <v>18.218</v>
      </c>
      <c r="I1025" s="233"/>
      <c r="J1025" s="228"/>
      <c r="K1025" s="228"/>
      <c r="L1025" s="234"/>
      <c r="M1025" s="235"/>
      <c r="N1025" s="236"/>
      <c r="O1025" s="236"/>
      <c r="P1025" s="236"/>
      <c r="Q1025" s="236"/>
      <c r="R1025" s="236"/>
      <c r="S1025" s="236"/>
      <c r="T1025" s="237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38" t="s">
        <v>165</v>
      </c>
      <c r="AU1025" s="238" t="s">
        <v>81</v>
      </c>
      <c r="AV1025" s="13" t="s">
        <v>81</v>
      </c>
      <c r="AW1025" s="13" t="s">
        <v>4</v>
      </c>
      <c r="AX1025" s="13" t="s">
        <v>79</v>
      </c>
      <c r="AY1025" s="238" t="s">
        <v>152</v>
      </c>
    </row>
    <row r="1026" s="2" customFormat="1" ht="16.5" customHeight="1">
      <c r="A1026" s="40"/>
      <c r="B1026" s="41"/>
      <c r="C1026" s="271" t="s">
        <v>1606</v>
      </c>
      <c r="D1026" s="271" t="s">
        <v>261</v>
      </c>
      <c r="E1026" s="272" t="s">
        <v>1587</v>
      </c>
      <c r="F1026" s="273" t="s">
        <v>1588</v>
      </c>
      <c r="G1026" s="274" t="s">
        <v>1498</v>
      </c>
      <c r="H1026" s="275">
        <v>13</v>
      </c>
      <c r="I1026" s="276"/>
      <c r="J1026" s="277">
        <f>ROUND(I1026*H1026,2)</f>
        <v>0</v>
      </c>
      <c r="K1026" s="273" t="s">
        <v>163</v>
      </c>
      <c r="L1026" s="278"/>
      <c r="M1026" s="279" t="s">
        <v>19</v>
      </c>
      <c r="N1026" s="280" t="s">
        <v>43</v>
      </c>
      <c r="O1026" s="86"/>
      <c r="P1026" s="223">
        <f>O1026*H1026</f>
        <v>0</v>
      </c>
      <c r="Q1026" s="223">
        <v>0.00020000000000000001</v>
      </c>
      <c r="R1026" s="223">
        <f>Q1026*H1026</f>
        <v>0.0026000000000000003</v>
      </c>
      <c r="S1026" s="223">
        <v>0</v>
      </c>
      <c r="T1026" s="224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25" t="s">
        <v>362</v>
      </c>
      <c r="AT1026" s="225" t="s">
        <v>261</v>
      </c>
      <c r="AU1026" s="225" t="s">
        <v>81</v>
      </c>
      <c r="AY1026" s="19" t="s">
        <v>152</v>
      </c>
      <c r="BE1026" s="226">
        <f>IF(N1026="základní",J1026,0)</f>
        <v>0</v>
      </c>
      <c r="BF1026" s="226">
        <f>IF(N1026="snížená",J1026,0)</f>
        <v>0</v>
      </c>
      <c r="BG1026" s="226">
        <f>IF(N1026="zákl. přenesená",J1026,0)</f>
        <v>0</v>
      </c>
      <c r="BH1026" s="226">
        <f>IF(N1026="sníž. přenesená",J1026,0)</f>
        <v>0</v>
      </c>
      <c r="BI1026" s="226">
        <f>IF(N1026="nulová",J1026,0)</f>
        <v>0</v>
      </c>
      <c r="BJ1026" s="19" t="s">
        <v>79</v>
      </c>
      <c r="BK1026" s="226">
        <f>ROUND(I1026*H1026,2)</f>
        <v>0</v>
      </c>
      <c r="BL1026" s="19" t="s">
        <v>269</v>
      </c>
      <c r="BM1026" s="225" t="s">
        <v>1607</v>
      </c>
    </row>
    <row r="1027" s="2" customFormat="1">
      <c r="A1027" s="40"/>
      <c r="B1027" s="41"/>
      <c r="C1027" s="214" t="s">
        <v>1608</v>
      </c>
      <c r="D1027" s="214" t="s">
        <v>155</v>
      </c>
      <c r="E1027" s="215" t="s">
        <v>1609</v>
      </c>
      <c r="F1027" s="216" t="s">
        <v>1610</v>
      </c>
      <c r="G1027" s="217" t="s">
        <v>1611</v>
      </c>
      <c r="H1027" s="282"/>
      <c r="I1027" s="219"/>
      <c r="J1027" s="220">
        <f>ROUND(I1027*H1027,2)</f>
        <v>0</v>
      </c>
      <c r="K1027" s="216" t="s">
        <v>163</v>
      </c>
      <c r="L1027" s="46"/>
      <c r="M1027" s="221" t="s">
        <v>19</v>
      </c>
      <c r="N1027" s="222" t="s">
        <v>43</v>
      </c>
      <c r="O1027" s="86"/>
      <c r="P1027" s="223">
        <f>O1027*H1027</f>
        <v>0</v>
      </c>
      <c r="Q1027" s="223">
        <v>0</v>
      </c>
      <c r="R1027" s="223">
        <f>Q1027*H1027</f>
        <v>0</v>
      </c>
      <c r="S1027" s="223">
        <v>0</v>
      </c>
      <c r="T1027" s="224">
        <f>S1027*H1027</f>
        <v>0</v>
      </c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R1027" s="225" t="s">
        <v>269</v>
      </c>
      <c r="AT1027" s="225" t="s">
        <v>155</v>
      </c>
      <c r="AU1027" s="225" t="s">
        <v>81</v>
      </c>
      <c r="AY1027" s="19" t="s">
        <v>152</v>
      </c>
      <c r="BE1027" s="226">
        <f>IF(N1027="základní",J1027,0)</f>
        <v>0</v>
      </c>
      <c r="BF1027" s="226">
        <f>IF(N1027="snížená",J1027,0)</f>
        <v>0</v>
      </c>
      <c r="BG1027" s="226">
        <f>IF(N1027="zákl. přenesená",J1027,0)</f>
        <v>0</v>
      </c>
      <c r="BH1027" s="226">
        <f>IF(N1027="sníž. přenesená",J1027,0)</f>
        <v>0</v>
      </c>
      <c r="BI1027" s="226">
        <f>IF(N1027="nulová",J1027,0)</f>
        <v>0</v>
      </c>
      <c r="BJ1027" s="19" t="s">
        <v>79</v>
      </c>
      <c r="BK1027" s="226">
        <f>ROUND(I1027*H1027,2)</f>
        <v>0</v>
      </c>
      <c r="BL1027" s="19" t="s">
        <v>269</v>
      </c>
      <c r="BM1027" s="225" t="s">
        <v>1612</v>
      </c>
    </row>
    <row r="1028" s="12" customFormat="1" ht="22.8" customHeight="1">
      <c r="A1028" s="12"/>
      <c r="B1028" s="198"/>
      <c r="C1028" s="199"/>
      <c r="D1028" s="200" t="s">
        <v>71</v>
      </c>
      <c r="E1028" s="212" t="s">
        <v>1613</v>
      </c>
      <c r="F1028" s="212" t="s">
        <v>1614</v>
      </c>
      <c r="G1028" s="199"/>
      <c r="H1028" s="199"/>
      <c r="I1028" s="202"/>
      <c r="J1028" s="213">
        <f>BK1028</f>
        <v>0</v>
      </c>
      <c r="K1028" s="199"/>
      <c r="L1028" s="204"/>
      <c r="M1028" s="205"/>
      <c r="N1028" s="206"/>
      <c r="O1028" s="206"/>
      <c r="P1028" s="207">
        <f>SUM(P1029:P1036)</f>
        <v>0</v>
      </c>
      <c r="Q1028" s="206"/>
      <c r="R1028" s="207">
        <f>SUM(R1029:R1036)</f>
        <v>0.1983075</v>
      </c>
      <c r="S1028" s="206"/>
      <c r="T1028" s="208">
        <f>SUM(T1029:T1036)</f>
        <v>0</v>
      </c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R1028" s="209" t="s">
        <v>81</v>
      </c>
      <c r="AT1028" s="210" t="s">
        <v>71</v>
      </c>
      <c r="AU1028" s="210" t="s">
        <v>79</v>
      </c>
      <c r="AY1028" s="209" t="s">
        <v>152</v>
      </c>
      <c r="BK1028" s="211">
        <f>SUM(BK1029:BK1036)</f>
        <v>0</v>
      </c>
    </row>
    <row r="1029" s="2" customFormat="1" ht="16.5" customHeight="1">
      <c r="A1029" s="40"/>
      <c r="B1029" s="41"/>
      <c r="C1029" s="214" t="s">
        <v>1615</v>
      </c>
      <c r="D1029" s="214" t="s">
        <v>155</v>
      </c>
      <c r="E1029" s="215" t="s">
        <v>1616</v>
      </c>
      <c r="F1029" s="216" t="s">
        <v>1617</v>
      </c>
      <c r="G1029" s="217" t="s">
        <v>1256</v>
      </c>
      <c r="H1029" s="218">
        <v>159.15000000000001</v>
      </c>
      <c r="I1029" s="219"/>
      <c r="J1029" s="220">
        <f>ROUND(I1029*H1029,2)</f>
        <v>0</v>
      </c>
      <c r="K1029" s="216" t="s">
        <v>163</v>
      </c>
      <c r="L1029" s="46"/>
      <c r="M1029" s="221" t="s">
        <v>19</v>
      </c>
      <c r="N1029" s="222" t="s">
        <v>43</v>
      </c>
      <c r="O1029" s="86"/>
      <c r="P1029" s="223">
        <f>O1029*H1029</f>
        <v>0</v>
      </c>
      <c r="Q1029" s="223">
        <v>5.0000000000000002E-05</v>
      </c>
      <c r="R1029" s="223">
        <f>Q1029*H1029</f>
        <v>0.007957500000000001</v>
      </c>
      <c r="S1029" s="223">
        <v>0</v>
      </c>
      <c r="T1029" s="224">
        <f>S1029*H1029</f>
        <v>0</v>
      </c>
      <c r="U1029" s="40"/>
      <c r="V1029" s="40"/>
      <c r="W1029" s="40"/>
      <c r="X1029" s="40"/>
      <c r="Y1029" s="40"/>
      <c r="Z1029" s="40"/>
      <c r="AA1029" s="40"/>
      <c r="AB1029" s="40"/>
      <c r="AC1029" s="40"/>
      <c r="AD1029" s="40"/>
      <c r="AE1029" s="40"/>
      <c r="AR1029" s="225" t="s">
        <v>269</v>
      </c>
      <c r="AT1029" s="225" t="s">
        <v>155</v>
      </c>
      <c r="AU1029" s="225" t="s">
        <v>81</v>
      </c>
      <c r="AY1029" s="19" t="s">
        <v>152</v>
      </c>
      <c r="BE1029" s="226">
        <f>IF(N1029="základní",J1029,0)</f>
        <v>0</v>
      </c>
      <c r="BF1029" s="226">
        <f>IF(N1029="snížená",J1029,0)</f>
        <v>0</v>
      </c>
      <c r="BG1029" s="226">
        <f>IF(N1029="zákl. přenesená",J1029,0)</f>
        <v>0</v>
      </c>
      <c r="BH1029" s="226">
        <f>IF(N1029="sníž. přenesená",J1029,0)</f>
        <v>0</v>
      </c>
      <c r="BI1029" s="226">
        <f>IF(N1029="nulová",J1029,0)</f>
        <v>0</v>
      </c>
      <c r="BJ1029" s="19" t="s">
        <v>79</v>
      </c>
      <c r="BK1029" s="226">
        <f>ROUND(I1029*H1029,2)</f>
        <v>0</v>
      </c>
      <c r="BL1029" s="19" t="s">
        <v>269</v>
      </c>
      <c r="BM1029" s="225" t="s">
        <v>1618</v>
      </c>
    </row>
    <row r="1030" s="15" customFormat="1">
      <c r="A1030" s="15"/>
      <c r="B1030" s="250"/>
      <c r="C1030" s="251"/>
      <c r="D1030" s="229" t="s">
        <v>165</v>
      </c>
      <c r="E1030" s="252" t="s">
        <v>19</v>
      </c>
      <c r="F1030" s="253" t="s">
        <v>1619</v>
      </c>
      <c r="G1030" s="251"/>
      <c r="H1030" s="252" t="s">
        <v>19</v>
      </c>
      <c r="I1030" s="254"/>
      <c r="J1030" s="251"/>
      <c r="K1030" s="251"/>
      <c r="L1030" s="255"/>
      <c r="M1030" s="256"/>
      <c r="N1030" s="257"/>
      <c r="O1030" s="257"/>
      <c r="P1030" s="257"/>
      <c r="Q1030" s="257"/>
      <c r="R1030" s="257"/>
      <c r="S1030" s="257"/>
      <c r="T1030" s="258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59" t="s">
        <v>165</v>
      </c>
      <c r="AU1030" s="259" t="s">
        <v>81</v>
      </c>
      <c r="AV1030" s="15" t="s">
        <v>79</v>
      </c>
      <c r="AW1030" s="15" t="s">
        <v>33</v>
      </c>
      <c r="AX1030" s="15" t="s">
        <v>72</v>
      </c>
      <c r="AY1030" s="259" t="s">
        <v>152</v>
      </c>
    </row>
    <row r="1031" s="13" customFormat="1">
      <c r="A1031" s="13"/>
      <c r="B1031" s="227"/>
      <c r="C1031" s="228"/>
      <c r="D1031" s="229" t="s">
        <v>165</v>
      </c>
      <c r="E1031" s="230" t="s">
        <v>19</v>
      </c>
      <c r="F1031" s="231" t="s">
        <v>1620</v>
      </c>
      <c r="G1031" s="228"/>
      <c r="H1031" s="232">
        <v>159.15000000000001</v>
      </c>
      <c r="I1031" s="233"/>
      <c r="J1031" s="228"/>
      <c r="K1031" s="228"/>
      <c r="L1031" s="234"/>
      <c r="M1031" s="235"/>
      <c r="N1031" s="236"/>
      <c r="O1031" s="236"/>
      <c r="P1031" s="236"/>
      <c r="Q1031" s="236"/>
      <c r="R1031" s="236"/>
      <c r="S1031" s="236"/>
      <c r="T1031" s="237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8" t="s">
        <v>165</v>
      </c>
      <c r="AU1031" s="238" t="s">
        <v>81</v>
      </c>
      <c r="AV1031" s="13" t="s">
        <v>81</v>
      </c>
      <c r="AW1031" s="13" t="s">
        <v>33</v>
      </c>
      <c r="AX1031" s="13" t="s">
        <v>72</v>
      </c>
      <c r="AY1031" s="238" t="s">
        <v>152</v>
      </c>
    </row>
    <row r="1032" s="14" customFormat="1">
      <c r="A1032" s="14"/>
      <c r="B1032" s="239"/>
      <c r="C1032" s="240"/>
      <c r="D1032" s="229" t="s">
        <v>165</v>
      </c>
      <c r="E1032" s="241" t="s">
        <v>19</v>
      </c>
      <c r="F1032" s="242" t="s">
        <v>167</v>
      </c>
      <c r="G1032" s="240"/>
      <c r="H1032" s="243">
        <v>159.15000000000001</v>
      </c>
      <c r="I1032" s="244"/>
      <c r="J1032" s="240"/>
      <c r="K1032" s="240"/>
      <c r="L1032" s="245"/>
      <c r="M1032" s="246"/>
      <c r="N1032" s="247"/>
      <c r="O1032" s="247"/>
      <c r="P1032" s="247"/>
      <c r="Q1032" s="247"/>
      <c r="R1032" s="247"/>
      <c r="S1032" s="247"/>
      <c r="T1032" s="248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9" t="s">
        <v>165</v>
      </c>
      <c r="AU1032" s="249" t="s">
        <v>81</v>
      </c>
      <c r="AV1032" s="14" t="s">
        <v>153</v>
      </c>
      <c r="AW1032" s="14" t="s">
        <v>33</v>
      </c>
      <c r="AX1032" s="14" t="s">
        <v>79</v>
      </c>
      <c r="AY1032" s="249" t="s">
        <v>152</v>
      </c>
    </row>
    <row r="1033" s="2" customFormat="1">
      <c r="A1033" s="40"/>
      <c r="B1033" s="41"/>
      <c r="C1033" s="271" t="s">
        <v>1621</v>
      </c>
      <c r="D1033" s="271" t="s">
        <v>261</v>
      </c>
      <c r="E1033" s="272" t="s">
        <v>1622</v>
      </c>
      <c r="F1033" s="273" t="s">
        <v>1623</v>
      </c>
      <c r="G1033" s="274" t="s">
        <v>158</v>
      </c>
      <c r="H1033" s="275">
        <v>5</v>
      </c>
      <c r="I1033" s="276"/>
      <c r="J1033" s="277">
        <f>ROUND(I1033*H1033,2)</f>
        <v>0</v>
      </c>
      <c r="K1033" s="273" t="s">
        <v>19</v>
      </c>
      <c r="L1033" s="278"/>
      <c r="M1033" s="279" t="s">
        <v>19</v>
      </c>
      <c r="N1033" s="280" t="s">
        <v>43</v>
      </c>
      <c r="O1033" s="86"/>
      <c r="P1033" s="223">
        <f>O1033*H1033</f>
        <v>0</v>
      </c>
      <c r="Q1033" s="223">
        <v>0.03807</v>
      </c>
      <c r="R1033" s="223">
        <f>Q1033*H1033</f>
        <v>0.19034999999999999</v>
      </c>
      <c r="S1033" s="223">
        <v>0</v>
      </c>
      <c r="T1033" s="224">
        <f>S1033*H1033</f>
        <v>0</v>
      </c>
      <c r="U1033" s="40"/>
      <c r="V1033" s="40"/>
      <c r="W1033" s="40"/>
      <c r="X1033" s="40"/>
      <c r="Y1033" s="40"/>
      <c r="Z1033" s="40"/>
      <c r="AA1033" s="40"/>
      <c r="AB1033" s="40"/>
      <c r="AC1033" s="40"/>
      <c r="AD1033" s="40"/>
      <c r="AE1033" s="40"/>
      <c r="AR1033" s="225" t="s">
        <v>362</v>
      </c>
      <c r="AT1033" s="225" t="s">
        <v>261</v>
      </c>
      <c r="AU1033" s="225" t="s">
        <v>81</v>
      </c>
      <c r="AY1033" s="19" t="s">
        <v>152</v>
      </c>
      <c r="BE1033" s="226">
        <f>IF(N1033="základní",J1033,0)</f>
        <v>0</v>
      </c>
      <c r="BF1033" s="226">
        <f>IF(N1033="snížená",J1033,0)</f>
        <v>0</v>
      </c>
      <c r="BG1033" s="226">
        <f>IF(N1033="zákl. přenesená",J1033,0)</f>
        <v>0</v>
      </c>
      <c r="BH1033" s="226">
        <f>IF(N1033="sníž. přenesená",J1033,0)</f>
        <v>0</v>
      </c>
      <c r="BI1033" s="226">
        <f>IF(N1033="nulová",J1033,0)</f>
        <v>0</v>
      </c>
      <c r="BJ1033" s="19" t="s">
        <v>79</v>
      </c>
      <c r="BK1033" s="226">
        <f>ROUND(I1033*H1033,2)</f>
        <v>0</v>
      </c>
      <c r="BL1033" s="19" t="s">
        <v>269</v>
      </c>
      <c r="BM1033" s="225" t="s">
        <v>1624</v>
      </c>
    </row>
    <row r="1034" s="2" customFormat="1">
      <c r="A1034" s="40"/>
      <c r="B1034" s="41"/>
      <c r="C1034" s="214" t="s">
        <v>1625</v>
      </c>
      <c r="D1034" s="214" t="s">
        <v>155</v>
      </c>
      <c r="E1034" s="215" t="s">
        <v>1626</v>
      </c>
      <c r="F1034" s="216" t="s">
        <v>1627</v>
      </c>
      <c r="G1034" s="217" t="s">
        <v>158</v>
      </c>
      <c r="H1034" s="218">
        <v>1</v>
      </c>
      <c r="I1034" s="219"/>
      <c r="J1034" s="220">
        <f>ROUND(I1034*H1034,2)</f>
        <v>0</v>
      </c>
      <c r="K1034" s="216" t="s">
        <v>19</v>
      </c>
      <c r="L1034" s="46"/>
      <c r="M1034" s="221" t="s">
        <v>19</v>
      </c>
      <c r="N1034" s="222" t="s">
        <v>43</v>
      </c>
      <c r="O1034" s="86"/>
      <c r="P1034" s="223">
        <f>O1034*H1034</f>
        <v>0</v>
      </c>
      <c r="Q1034" s="223">
        <v>0</v>
      </c>
      <c r="R1034" s="223">
        <f>Q1034*H1034</f>
        <v>0</v>
      </c>
      <c r="S1034" s="223">
        <v>0</v>
      </c>
      <c r="T1034" s="224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25" t="s">
        <v>269</v>
      </c>
      <c r="AT1034" s="225" t="s">
        <v>155</v>
      </c>
      <c r="AU1034" s="225" t="s">
        <v>81</v>
      </c>
      <c r="AY1034" s="19" t="s">
        <v>152</v>
      </c>
      <c r="BE1034" s="226">
        <f>IF(N1034="základní",J1034,0)</f>
        <v>0</v>
      </c>
      <c r="BF1034" s="226">
        <f>IF(N1034="snížená",J1034,0)</f>
        <v>0</v>
      </c>
      <c r="BG1034" s="226">
        <f>IF(N1034="zákl. přenesená",J1034,0)</f>
        <v>0</v>
      </c>
      <c r="BH1034" s="226">
        <f>IF(N1034="sníž. přenesená",J1034,0)</f>
        <v>0</v>
      </c>
      <c r="BI1034" s="226">
        <f>IF(N1034="nulová",J1034,0)</f>
        <v>0</v>
      </c>
      <c r="BJ1034" s="19" t="s">
        <v>79</v>
      </c>
      <c r="BK1034" s="226">
        <f>ROUND(I1034*H1034,2)</f>
        <v>0</v>
      </c>
      <c r="BL1034" s="19" t="s">
        <v>269</v>
      </c>
      <c r="BM1034" s="225" t="s">
        <v>1628</v>
      </c>
    </row>
    <row r="1035" s="2" customFormat="1">
      <c r="A1035" s="40"/>
      <c r="B1035" s="41"/>
      <c r="C1035" s="214" t="s">
        <v>1629</v>
      </c>
      <c r="D1035" s="214" t="s">
        <v>155</v>
      </c>
      <c r="E1035" s="215" t="s">
        <v>1630</v>
      </c>
      <c r="F1035" s="216" t="s">
        <v>1631</v>
      </c>
      <c r="G1035" s="217" t="s">
        <v>158</v>
      </c>
      <c r="H1035" s="218">
        <v>1</v>
      </c>
      <c r="I1035" s="219"/>
      <c r="J1035" s="220">
        <f>ROUND(I1035*H1035,2)</f>
        <v>0</v>
      </c>
      <c r="K1035" s="216" t="s">
        <v>19</v>
      </c>
      <c r="L1035" s="46"/>
      <c r="M1035" s="221" t="s">
        <v>19</v>
      </c>
      <c r="N1035" s="222" t="s">
        <v>43</v>
      </c>
      <c r="O1035" s="86"/>
      <c r="P1035" s="223">
        <f>O1035*H1035</f>
        <v>0</v>
      </c>
      <c r="Q1035" s="223">
        <v>0</v>
      </c>
      <c r="R1035" s="223">
        <f>Q1035*H1035</f>
        <v>0</v>
      </c>
      <c r="S1035" s="223">
        <v>0</v>
      </c>
      <c r="T1035" s="224">
        <f>S1035*H1035</f>
        <v>0</v>
      </c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R1035" s="225" t="s">
        <v>269</v>
      </c>
      <c r="AT1035" s="225" t="s">
        <v>155</v>
      </c>
      <c r="AU1035" s="225" t="s">
        <v>81</v>
      </c>
      <c r="AY1035" s="19" t="s">
        <v>152</v>
      </c>
      <c r="BE1035" s="226">
        <f>IF(N1035="základní",J1035,0)</f>
        <v>0</v>
      </c>
      <c r="BF1035" s="226">
        <f>IF(N1035="snížená",J1035,0)</f>
        <v>0</v>
      </c>
      <c r="BG1035" s="226">
        <f>IF(N1035="zákl. přenesená",J1035,0)</f>
        <v>0</v>
      </c>
      <c r="BH1035" s="226">
        <f>IF(N1035="sníž. přenesená",J1035,0)</f>
        <v>0</v>
      </c>
      <c r="BI1035" s="226">
        <f>IF(N1035="nulová",J1035,0)</f>
        <v>0</v>
      </c>
      <c r="BJ1035" s="19" t="s">
        <v>79</v>
      </c>
      <c r="BK1035" s="226">
        <f>ROUND(I1035*H1035,2)</f>
        <v>0</v>
      </c>
      <c r="BL1035" s="19" t="s">
        <v>269</v>
      </c>
      <c r="BM1035" s="225" t="s">
        <v>1632</v>
      </c>
    </row>
    <row r="1036" s="2" customFormat="1">
      <c r="A1036" s="40"/>
      <c r="B1036" s="41"/>
      <c r="C1036" s="214" t="s">
        <v>1633</v>
      </c>
      <c r="D1036" s="214" t="s">
        <v>155</v>
      </c>
      <c r="E1036" s="215" t="s">
        <v>1634</v>
      </c>
      <c r="F1036" s="216" t="s">
        <v>1635</v>
      </c>
      <c r="G1036" s="217" t="s">
        <v>513</v>
      </c>
      <c r="H1036" s="218">
        <v>0.19800000000000001</v>
      </c>
      <c r="I1036" s="219"/>
      <c r="J1036" s="220">
        <f>ROUND(I1036*H1036,2)</f>
        <v>0</v>
      </c>
      <c r="K1036" s="216" t="s">
        <v>163</v>
      </c>
      <c r="L1036" s="46"/>
      <c r="M1036" s="221" t="s">
        <v>19</v>
      </c>
      <c r="N1036" s="222" t="s">
        <v>43</v>
      </c>
      <c r="O1036" s="86"/>
      <c r="P1036" s="223">
        <f>O1036*H1036</f>
        <v>0</v>
      </c>
      <c r="Q1036" s="223">
        <v>0</v>
      </c>
      <c r="R1036" s="223">
        <f>Q1036*H1036</f>
        <v>0</v>
      </c>
      <c r="S1036" s="223">
        <v>0</v>
      </c>
      <c r="T1036" s="224">
        <f>S1036*H1036</f>
        <v>0</v>
      </c>
      <c r="U1036" s="40"/>
      <c r="V1036" s="40"/>
      <c r="W1036" s="40"/>
      <c r="X1036" s="40"/>
      <c r="Y1036" s="40"/>
      <c r="Z1036" s="40"/>
      <c r="AA1036" s="40"/>
      <c r="AB1036" s="40"/>
      <c r="AC1036" s="40"/>
      <c r="AD1036" s="40"/>
      <c r="AE1036" s="40"/>
      <c r="AR1036" s="225" t="s">
        <v>269</v>
      </c>
      <c r="AT1036" s="225" t="s">
        <v>155</v>
      </c>
      <c r="AU1036" s="225" t="s">
        <v>81</v>
      </c>
      <c r="AY1036" s="19" t="s">
        <v>152</v>
      </c>
      <c r="BE1036" s="226">
        <f>IF(N1036="základní",J1036,0)</f>
        <v>0</v>
      </c>
      <c r="BF1036" s="226">
        <f>IF(N1036="snížená",J1036,0)</f>
        <v>0</v>
      </c>
      <c r="BG1036" s="226">
        <f>IF(N1036="zákl. přenesená",J1036,0)</f>
        <v>0</v>
      </c>
      <c r="BH1036" s="226">
        <f>IF(N1036="sníž. přenesená",J1036,0)</f>
        <v>0</v>
      </c>
      <c r="BI1036" s="226">
        <f>IF(N1036="nulová",J1036,0)</f>
        <v>0</v>
      </c>
      <c r="BJ1036" s="19" t="s">
        <v>79</v>
      </c>
      <c r="BK1036" s="226">
        <f>ROUND(I1036*H1036,2)</f>
        <v>0</v>
      </c>
      <c r="BL1036" s="19" t="s">
        <v>269</v>
      </c>
      <c r="BM1036" s="225" t="s">
        <v>1636</v>
      </c>
    </row>
    <row r="1037" s="12" customFormat="1" ht="22.8" customHeight="1">
      <c r="A1037" s="12"/>
      <c r="B1037" s="198"/>
      <c r="C1037" s="199"/>
      <c r="D1037" s="200" t="s">
        <v>71</v>
      </c>
      <c r="E1037" s="212" t="s">
        <v>1637</v>
      </c>
      <c r="F1037" s="212" t="s">
        <v>1638</v>
      </c>
      <c r="G1037" s="199"/>
      <c r="H1037" s="199"/>
      <c r="I1037" s="202"/>
      <c r="J1037" s="213">
        <f>BK1037</f>
        <v>0</v>
      </c>
      <c r="K1037" s="199"/>
      <c r="L1037" s="204"/>
      <c r="M1037" s="205"/>
      <c r="N1037" s="206"/>
      <c r="O1037" s="206"/>
      <c r="P1037" s="207">
        <f>SUM(P1038:P1041)</f>
        <v>0</v>
      </c>
      <c r="Q1037" s="206"/>
      <c r="R1037" s="207">
        <f>SUM(R1038:R1041)</f>
        <v>0</v>
      </c>
      <c r="S1037" s="206"/>
      <c r="T1037" s="208">
        <f>SUM(T1038:T1041)</f>
        <v>0</v>
      </c>
      <c r="U1037" s="12"/>
      <c r="V1037" s="12"/>
      <c r="W1037" s="12"/>
      <c r="X1037" s="12"/>
      <c r="Y1037" s="12"/>
      <c r="Z1037" s="12"/>
      <c r="AA1037" s="12"/>
      <c r="AB1037" s="12"/>
      <c r="AC1037" s="12"/>
      <c r="AD1037" s="12"/>
      <c r="AE1037" s="12"/>
      <c r="AR1037" s="209" t="s">
        <v>81</v>
      </c>
      <c r="AT1037" s="210" t="s">
        <v>71</v>
      </c>
      <c r="AU1037" s="210" t="s">
        <v>79</v>
      </c>
      <c r="AY1037" s="209" t="s">
        <v>152</v>
      </c>
      <c r="BK1037" s="211">
        <f>SUM(BK1038:BK1041)</f>
        <v>0</v>
      </c>
    </row>
    <row r="1038" s="2" customFormat="1">
      <c r="A1038" s="40"/>
      <c r="B1038" s="41"/>
      <c r="C1038" s="214" t="s">
        <v>1639</v>
      </c>
      <c r="D1038" s="214" t="s">
        <v>155</v>
      </c>
      <c r="E1038" s="215" t="s">
        <v>1640</v>
      </c>
      <c r="F1038" s="216" t="s">
        <v>1641</v>
      </c>
      <c r="G1038" s="217" t="s">
        <v>158</v>
      </c>
      <c r="H1038" s="218">
        <v>1</v>
      </c>
      <c r="I1038" s="219"/>
      <c r="J1038" s="220">
        <f>ROUND(I1038*H1038,2)</f>
        <v>0</v>
      </c>
      <c r="K1038" s="216" t="s">
        <v>19</v>
      </c>
      <c r="L1038" s="46"/>
      <c r="M1038" s="221" t="s">
        <v>19</v>
      </c>
      <c r="N1038" s="222" t="s">
        <v>43</v>
      </c>
      <c r="O1038" s="86"/>
      <c r="P1038" s="223">
        <f>O1038*H1038</f>
        <v>0</v>
      </c>
      <c r="Q1038" s="223">
        <v>0</v>
      </c>
      <c r="R1038" s="223">
        <f>Q1038*H1038</f>
        <v>0</v>
      </c>
      <c r="S1038" s="223">
        <v>0</v>
      </c>
      <c r="T1038" s="224">
        <f>S1038*H1038</f>
        <v>0</v>
      </c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R1038" s="225" t="s">
        <v>269</v>
      </c>
      <c r="AT1038" s="225" t="s">
        <v>155</v>
      </c>
      <c r="AU1038" s="225" t="s">
        <v>81</v>
      </c>
      <c r="AY1038" s="19" t="s">
        <v>152</v>
      </c>
      <c r="BE1038" s="226">
        <f>IF(N1038="základní",J1038,0)</f>
        <v>0</v>
      </c>
      <c r="BF1038" s="226">
        <f>IF(N1038="snížená",J1038,0)</f>
        <v>0</v>
      </c>
      <c r="BG1038" s="226">
        <f>IF(N1038="zákl. přenesená",J1038,0)</f>
        <v>0</v>
      </c>
      <c r="BH1038" s="226">
        <f>IF(N1038="sníž. přenesená",J1038,0)</f>
        <v>0</v>
      </c>
      <c r="BI1038" s="226">
        <f>IF(N1038="nulová",J1038,0)</f>
        <v>0</v>
      </c>
      <c r="BJ1038" s="19" t="s">
        <v>79</v>
      </c>
      <c r="BK1038" s="226">
        <f>ROUND(I1038*H1038,2)</f>
        <v>0</v>
      </c>
      <c r="BL1038" s="19" t="s">
        <v>269</v>
      </c>
      <c r="BM1038" s="225" t="s">
        <v>1642</v>
      </c>
    </row>
    <row r="1039" s="2" customFormat="1">
      <c r="A1039" s="40"/>
      <c r="B1039" s="41"/>
      <c r="C1039" s="214" t="s">
        <v>1643</v>
      </c>
      <c r="D1039" s="214" t="s">
        <v>155</v>
      </c>
      <c r="E1039" s="215" t="s">
        <v>1644</v>
      </c>
      <c r="F1039" s="216" t="s">
        <v>1645</v>
      </c>
      <c r="G1039" s="217" t="s">
        <v>158</v>
      </c>
      <c r="H1039" s="218">
        <v>4</v>
      </c>
      <c r="I1039" s="219"/>
      <c r="J1039" s="220">
        <f>ROUND(I1039*H1039,2)</f>
        <v>0</v>
      </c>
      <c r="K1039" s="216" t="s">
        <v>19</v>
      </c>
      <c r="L1039" s="46"/>
      <c r="M1039" s="221" t="s">
        <v>19</v>
      </c>
      <c r="N1039" s="222" t="s">
        <v>43</v>
      </c>
      <c r="O1039" s="86"/>
      <c r="P1039" s="223">
        <f>O1039*H1039</f>
        <v>0</v>
      </c>
      <c r="Q1039" s="223">
        <v>0</v>
      </c>
      <c r="R1039" s="223">
        <f>Q1039*H1039</f>
        <v>0</v>
      </c>
      <c r="S1039" s="223">
        <v>0</v>
      </c>
      <c r="T1039" s="224">
        <f>S1039*H1039</f>
        <v>0</v>
      </c>
      <c r="U1039" s="40"/>
      <c r="V1039" s="40"/>
      <c r="W1039" s="40"/>
      <c r="X1039" s="40"/>
      <c r="Y1039" s="40"/>
      <c r="Z1039" s="40"/>
      <c r="AA1039" s="40"/>
      <c r="AB1039" s="40"/>
      <c r="AC1039" s="40"/>
      <c r="AD1039" s="40"/>
      <c r="AE1039" s="40"/>
      <c r="AR1039" s="225" t="s">
        <v>269</v>
      </c>
      <c r="AT1039" s="225" t="s">
        <v>155</v>
      </c>
      <c r="AU1039" s="225" t="s">
        <v>81</v>
      </c>
      <c r="AY1039" s="19" t="s">
        <v>152</v>
      </c>
      <c r="BE1039" s="226">
        <f>IF(N1039="základní",J1039,0)</f>
        <v>0</v>
      </c>
      <c r="BF1039" s="226">
        <f>IF(N1039="snížená",J1039,0)</f>
        <v>0</v>
      </c>
      <c r="BG1039" s="226">
        <f>IF(N1039="zákl. přenesená",J1039,0)</f>
        <v>0</v>
      </c>
      <c r="BH1039" s="226">
        <f>IF(N1039="sníž. přenesená",J1039,0)</f>
        <v>0</v>
      </c>
      <c r="BI1039" s="226">
        <f>IF(N1039="nulová",J1039,0)</f>
        <v>0</v>
      </c>
      <c r="BJ1039" s="19" t="s">
        <v>79</v>
      </c>
      <c r="BK1039" s="226">
        <f>ROUND(I1039*H1039,2)</f>
        <v>0</v>
      </c>
      <c r="BL1039" s="19" t="s">
        <v>269</v>
      </c>
      <c r="BM1039" s="225" t="s">
        <v>1646</v>
      </c>
    </row>
    <row r="1040" s="2" customFormat="1">
      <c r="A1040" s="40"/>
      <c r="B1040" s="41"/>
      <c r="C1040" s="214" t="s">
        <v>1647</v>
      </c>
      <c r="D1040" s="214" t="s">
        <v>155</v>
      </c>
      <c r="E1040" s="215" t="s">
        <v>1648</v>
      </c>
      <c r="F1040" s="216" t="s">
        <v>1649</v>
      </c>
      <c r="G1040" s="217" t="s">
        <v>158</v>
      </c>
      <c r="H1040" s="218">
        <v>1</v>
      </c>
      <c r="I1040" s="219"/>
      <c r="J1040" s="220">
        <f>ROUND(I1040*H1040,2)</f>
        <v>0</v>
      </c>
      <c r="K1040" s="216" t="s">
        <v>19</v>
      </c>
      <c r="L1040" s="46"/>
      <c r="M1040" s="221" t="s">
        <v>19</v>
      </c>
      <c r="N1040" s="222" t="s">
        <v>43</v>
      </c>
      <c r="O1040" s="86"/>
      <c r="P1040" s="223">
        <f>O1040*H1040</f>
        <v>0</v>
      </c>
      <c r="Q1040" s="223">
        <v>0</v>
      </c>
      <c r="R1040" s="223">
        <f>Q1040*H1040</f>
        <v>0</v>
      </c>
      <c r="S1040" s="223">
        <v>0</v>
      </c>
      <c r="T1040" s="224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25" t="s">
        <v>269</v>
      </c>
      <c r="AT1040" s="225" t="s">
        <v>155</v>
      </c>
      <c r="AU1040" s="225" t="s">
        <v>81</v>
      </c>
      <c r="AY1040" s="19" t="s">
        <v>152</v>
      </c>
      <c r="BE1040" s="226">
        <f>IF(N1040="základní",J1040,0)</f>
        <v>0</v>
      </c>
      <c r="BF1040" s="226">
        <f>IF(N1040="snížená",J1040,0)</f>
        <v>0</v>
      </c>
      <c r="BG1040" s="226">
        <f>IF(N1040="zákl. přenesená",J1040,0)</f>
        <v>0</v>
      </c>
      <c r="BH1040" s="226">
        <f>IF(N1040="sníž. přenesená",J1040,0)</f>
        <v>0</v>
      </c>
      <c r="BI1040" s="226">
        <f>IF(N1040="nulová",J1040,0)</f>
        <v>0</v>
      </c>
      <c r="BJ1040" s="19" t="s">
        <v>79</v>
      </c>
      <c r="BK1040" s="226">
        <f>ROUND(I1040*H1040,2)</f>
        <v>0</v>
      </c>
      <c r="BL1040" s="19" t="s">
        <v>269</v>
      </c>
      <c r="BM1040" s="225" t="s">
        <v>1650</v>
      </c>
    </row>
    <row r="1041" s="2" customFormat="1">
      <c r="A1041" s="40"/>
      <c r="B1041" s="41"/>
      <c r="C1041" s="214" t="s">
        <v>1651</v>
      </c>
      <c r="D1041" s="214" t="s">
        <v>155</v>
      </c>
      <c r="E1041" s="215" t="s">
        <v>1652</v>
      </c>
      <c r="F1041" s="216" t="s">
        <v>1653</v>
      </c>
      <c r="G1041" s="217" t="s">
        <v>1611</v>
      </c>
      <c r="H1041" s="282"/>
      <c r="I1041" s="219"/>
      <c r="J1041" s="220">
        <f>ROUND(I1041*H1041,2)</f>
        <v>0</v>
      </c>
      <c r="K1041" s="216" t="s">
        <v>163</v>
      </c>
      <c r="L1041" s="46"/>
      <c r="M1041" s="221" t="s">
        <v>19</v>
      </c>
      <c r="N1041" s="222" t="s">
        <v>43</v>
      </c>
      <c r="O1041" s="86"/>
      <c r="P1041" s="223">
        <f>O1041*H1041</f>
        <v>0</v>
      </c>
      <c r="Q1041" s="223">
        <v>0</v>
      </c>
      <c r="R1041" s="223">
        <f>Q1041*H1041</f>
        <v>0</v>
      </c>
      <c r="S1041" s="223">
        <v>0</v>
      </c>
      <c r="T1041" s="224">
        <f>S1041*H1041</f>
        <v>0</v>
      </c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R1041" s="225" t="s">
        <v>269</v>
      </c>
      <c r="AT1041" s="225" t="s">
        <v>155</v>
      </c>
      <c r="AU1041" s="225" t="s">
        <v>81</v>
      </c>
      <c r="AY1041" s="19" t="s">
        <v>152</v>
      </c>
      <c r="BE1041" s="226">
        <f>IF(N1041="základní",J1041,0)</f>
        <v>0</v>
      </c>
      <c r="BF1041" s="226">
        <f>IF(N1041="snížená",J1041,0)</f>
        <v>0</v>
      </c>
      <c r="BG1041" s="226">
        <f>IF(N1041="zákl. přenesená",J1041,0)</f>
        <v>0</v>
      </c>
      <c r="BH1041" s="226">
        <f>IF(N1041="sníž. přenesená",J1041,0)</f>
        <v>0</v>
      </c>
      <c r="BI1041" s="226">
        <f>IF(N1041="nulová",J1041,0)</f>
        <v>0</v>
      </c>
      <c r="BJ1041" s="19" t="s">
        <v>79</v>
      </c>
      <c r="BK1041" s="226">
        <f>ROUND(I1041*H1041,2)</f>
        <v>0</v>
      </c>
      <c r="BL1041" s="19" t="s">
        <v>269</v>
      </c>
      <c r="BM1041" s="225" t="s">
        <v>1654</v>
      </c>
    </row>
    <row r="1042" s="12" customFormat="1" ht="22.8" customHeight="1">
      <c r="A1042" s="12"/>
      <c r="B1042" s="198"/>
      <c r="C1042" s="199"/>
      <c r="D1042" s="200" t="s">
        <v>71</v>
      </c>
      <c r="E1042" s="212" t="s">
        <v>1655</v>
      </c>
      <c r="F1042" s="212" t="s">
        <v>1656</v>
      </c>
      <c r="G1042" s="199"/>
      <c r="H1042" s="199"/>
      <c r="I1042" s="202"/>
      <c r="J1042" s="213">
        <f>BK1042</f>
        <v>0</v>
      </c>
      <c r="K1042" s="199"/>
      <c r="L1042" s="204"/>
      <c r="M1042" s="205"/>
      <c r="N1042" s="206"/>
      <c r="O1042" s="206"/>
      <c r="P1042" s="207">
        <f>SUM(P1043:P1048)</f>
        <v>0</v>
      </c>
      <c r="Q1042" s="206"/>
      <c r="R1042" s="207">
        <f>SUM(R1043:R1048)</f>
        <v>0.050112000000000004</v>
      </c>
      <c r="S1042" s="206"/>
      <c r="T1042" s="208">
        <f>SUM(T1043:T1048)</f>
        <v>0</v>
      </c>
      <c r="U1042" s="12"/>
      <c r="V1042" s="12"/>
      <c r="W1042" s="12"/>
      <c r="X1042" s="12"/>
      <c r="Y1042" s="12"/>
      <c r="Z1042" s="12"/>
      <c r="AA1042" s="12"/>
      <c r="AB1042" s="12"/>
      <c r="AC1042" s="12"/>
      <c r="AD1042" s="12"/>
      <c r="AE1042" s="12"/>
      <c r="AR1042" s="209" t="s">
        <v>81</v>
      </c>
      <c r="AT1042" s="210" t="s">
        <v>71</v>
      </c>
      <c r="AU1042" s="210" t="s">
        <v>79</v>
      </c>
      <c r="AY1042" s="209" t="s">
        <v>152</v>
      </c>
      <c r="BK1042" s="211">
        <f>SUM(BK1043:BK1048)</f>
        <v>0</v>
      </c>
    </row>
    <row r="1043" s="2" customFormat="1">
      <c r="A1043" s="40"/>
      <c r="B1043" s="41"/>
      <c r="C1043" s="214" t="s">
        <v>1657</v>
      </c>
      <c r="D1043" s="214" t="s">
        <v>155</v>
      </c>
      <c r="E1043" s="215" t="s">
        <v>1658</v>
      </c>
      <c r="F1043" s="216" t="s">
        <v>1659</v>
      </c>
      <c r="G1043" s="217" t="s">
        <v>176</v>
      </c>
      <c r="H1043" s="218">
        <v>2.04</v>
      </c>
      <c r="I1043" s="219"/>
      <c r="J1043" s="220">
        <f>ROUND(I1043*H1043,2)</f>
        <v>0</v>
      </c>
      <c r="K1043" s="216" t="s">
        <v>19</v>
      </c>
      <c r="L1043" s="46"/>
      <c r="M1043" s="221" t="s">
        <v>19</v>
      </c>
      <c r="N1043" s="222" t="s">
        <v>43</v>
      </c>
      <c r="O1043" s="86"/>
      <c r="P1043" s="223">
        <f>O1043*H1043</f>
        <v>0</v>
      </c>
      <c r="Q1043" s="223">
        <v>0.02</v>
      </c>
      <c r="R1043" s="223">
        <f>Q1043*H1043</f>
        <v>0.040800000000000003</v>
      </c>
      <c r="S1043" s="223">
        <v>0</v>
      </c>
      <c r="T1043" s="224">
        <f>S1043*H1043</f>
        <v>0</v>
      </c>
      <c r="U1043" s="40"/>
      <c r="V1043" s="40"/>
      <c r="W1043" s="40"/>
      <c r="X1043" s="40"/>
      <c r="Y1043" s="40"/>
      <c r="Z1043" s="40"/>
      <c r="AA1043" s="40"/>
      <c r="AB1043" s="40"/>
      <c r="AC1043" s="40"/>
      <c r="AD1043" s="40"/>
      <c r="AE1043" s="40"/>
      <c r="AR1043" s="225" t="s">
        <v>269</v>
      </c>
      <c r="AT1043" s="225" t="s">
        <v>155</v>
      </c>
      <c r="AU1043" s="225" t="s">
        <v>81</v>
      </c>
      <c r="AY1043" s="19" t="s">
        <v>152</v>
      </c>
      <c r="BE1043" s="226">
        <f>IF(N1043="základní",J1043,0)</f>
        <v>0</v>
      </c>
      <c r="BF1043" s="226">
        <f>IF(N1043="snížená",J1043,0)</f>
        <v>0</v>
      </c>
      <c r="BG1043" s="226">
        <f>IF(N1043="zákl. přenesená",J1043,0)</f>
        <v>0</v>
      </c>
      <c r="BH1043" s="226">
        <f>IF(N1043="sníž. přenesená",J1043,0)</f>
        <v>0</v>
      </c>
      <c r="BI1043" s="226">
        <f>IF(N1043="nulová",J1043,0)</f>
        <v>0</v>
      </c>
      <c r="BJ1043" s="19" t="s">
        <v>79</v>
      </c>
      <c r="BK1043" s="226">
        <f>ROUND(I1043*H1043,2)</f>
        <v>0</v>
      </c>
      <c r="BL1043" s="19" t="s">
        <v>269</v>
      </c>
      <c r="BM1043" s="225" t="s">
        <v>1660</v>
      </c>
    </row>
    <row r="1044" s="13" customFormat="1">
      <c r="A1044" s="13"/>
      <c r="B1044" s="227"/>
      <c r="C1044" s="228"/>
      <c r="D1044" s="229" t="s">
        <v>165</v>
      </c>
      <c r="E1044" s="230" t="s">
        <v>19</v>
      </c>
      <c r="F1044" s="231" t="s">
        <v>1661</v>
      </c>
      <c r="G1044" s="228"/>
      <c r="H1044" s="232">
        <v>2.04</v>
      </c>
      <c r="I1044" s="233"/>
      <c r="J1044" s="228"/>
      <c r="K1044" s="228"/>
      <c r="L1044" s="234"/>
      <c r="M1044" s="235"/>
      <c r="N1044" s="236"/>
      <c r="O1044" s="236"/>
      <c r="P1044" s="236"/>
      <c r="Q1044" s="236"/>
      <c r="R1044" s="236"/>
      <c r="S1044" s="236"/>
      <c r="T1044" s="237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8" t="s">
        <v>165</v>
      </c>
      <c r="AU1044" s="238" t="s">
        <v>81</v>
      </c>
      <c r="AV1044" s="13" t="s">
        <v>81</v>
      </c>
      <c r="AW1044" s="13" t="s">
        <v>33</v>
      </c>
      <c r="AX1044" s="13" t="s">
        <v>72</v>
      </c>
      <c r="AY1044" s="238" t="s">
        <v>152</v>
      </c>
    </row>
    <row r="1045" s="14" customFormat="1">
      <c r="A1045" s="14"/>
      <c r="B1045" s="239"/>
      <c r="C1045" s="240"/>
      <c r="D1045" s="229" t="s">
        <v>165</v>
      </c>
      <c r="E1045" s="241" t="s">
        <v>19</v>
      </c>
      <c r="F1045" s="242" t="s">
        <v>167</v>
      </c>
      <c r="G1045" s="240"/>
      <c r="H1045" s="243">
        <v>2.04</v>
      </c>
      <c r="I1045" s="244"/>
      <c r="J1045" s="240"/>
      <c r="K1045" s="240"/>
      <c r="L1045" s="245"/>
      <c r="M1045" s="246"/>
      <c r="N1045" s="247"/>
      <c r="O1045" s="247"/>
      <c r="P1045" s="247"/>
      <c r="Q1045" s="247"/>
      <c r="R1045" s="247"/>
      <c r="S1045" s="247"/>
      <c r="T1045" s="248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9" t="s">
        <v>165</v>
      </c>
      <c r="AU1045" s="249" t="s">
        <v>81</v>
      </c>
      <c r="AV1045" s="14" t="s">
        <v>153</v>
      </c>
      <c r="AW1045" s="14" t="s">
        <v>33</v>
      </c>
      <c r="AX1045" s="14" t="s">
        <v>79</v>
      </c>
      <c r="AY1045" s="249" t="s">
        <v>152</v>
      </c>
    </row>
    <row r="1046" s="2" customFormat="1" ht="16.5" customHeight="1">
      <c r="A1046" s="40"/>
      <c r="B1046" s="41"/>
      <c r="C1046" s="214" t="s">
        <v>1662</v>
      </c>
      <c r="D1046" s="214" t="s">
        <v>155</v>
      </c>
      <c r="E1046" s="215" t="s">
        <v>1663</v>
      </c>
      <c r="F1046" s="216" t="s">
        <v>1664</v>
      </c>
      <c r="G1046" s="217" t="s">
        <v>176</v>
      </c>
      <c r="H1046" s="218">
        <v>2.04</v>
      </c>
      <c r="I1046" s="219"/>
      <c r="J1046" s="220">
        <f>ROUND(I1046*H1046,2)</f>
        <v>0</v>
      </c>
      <c r="K1046" s="216" t="s">
        <v>163</v>
      </c>
      <c r="L1046" s="46"/>
      <c r="M1046" s="221" t="s">
        <v>19</v>
      </c>
      <c r="N1046" s="222" t="s">
        <v>43</v>
      </c>
      <c r="O1046" s="86"/>
      <c r="P1046" s="223">
        <f>O1046*H1046</f>
        <v>0</v>
      </c>
      <c r="Q1046" s="223">
        <v>0.00029999999999999997</v>
      </c>
      <c r="R1046" s="223">
        <f>Q1046*H1046</f>
        <v>0.00061199999999999991</v>
      </c>
      <c r="S1046" s="223">
        <v>0</v>
      </c>
      <c r="T1046" s="224">
        <f>S1046*H1046</f>
        <v>0</v>
      </c>
      <c r="U1046" s="40"/>
      <c r="V1046" s="40"/>
      <c r="W1046" s="40"/>
      <c r="X1046" s="40"/>
      <c r="Y1046" s="40"/>
      <c r="Z1046" s="40"/>
      <c r="AA1046" s="40"/>
      <c r="AB1046" s="40"/>
      <c r="AC1046" s="40"/>
      <c r="AD1046" s="40"/>
      <c r="AE1046" s="40"/>
      <c r="AR1046" s="225" t="s">
        <v>269</v>
      </c>
      <c r="AT1046" s="225" t="s">
        <v>155</v>
      </c>
      <c r="AU1046" s="225" t="s">
        <v>81</v>
      </c>
      <c r="AY1046" s="19" t="s">
        <v>152</v>
      </c>
      <c r="BE1046" s="226">
        <f>IF(N1046="základní",J1046,0)</f>
        <v>0</v>
      </c>
      <c r="BF1046" s="226">
        <f>IF(N1046="snížená",J1046,0)</f>
        <v>0</v>
      </c>
      <c r="BG1046" s="226">
        <f>IF(N1046="zákl. přenesená",J1046,0)</f>
        <v>0</v>
      </c>
      <c r="BH1046" s="226">
        <f>IF(N1046="sníž. přenesená",J1046,0)</f>
        <v>0</v>
      </c>
      <c r="BI1046" s="226">
        <f>IF(N1046="nulová",J1046,0)</f>
        <v>0</v>
      </c>
      <c r="BJ1046" s="19" t="s">
        <v>79</v>
      </c>
      <c r="BK1046" s="226">
        <f>ROUND(I1046*H1046,2)</f>
        <v>0</v>
      </c>
      <c r="BL1046" s="19" t="s">
        <v>269</v>
      </c>
      <c r="BM1046" s="225" t="s">
        <v>1665</v>
      </c>
    </row>
    <row r="1047" s="2" customFormat="1">
      <c r="A1047" s="40"/>
      <c r="B1047" s="41"/>
      <c r="C1047" s="214" t="s">
        <v>1666</v>
      </c>
      <c r="D1047" s="214" t="s">
        <v>155</v>
      </c>
      <c r="E1047" s="215" t="s">
        <v>1667</v>
      </c>
      <c r="F1047" s="216" t="s">
        <v>1668</v>
      </c>
      <c r="G1047" s="217" t="s">
        <v>158</v>
      </c>
      <c r="H1047" s="218">
        <v>2</v>
      </c>
      <c r="I1047" s="219"/>
      <c r="J1047" s="220">
        <f>ROUND(I1047*H1047,2)</f>
        <v>0</v>
      </c>
      <c r="K1047" s="216" t="s">
        <v>163</v>
      </c>
      <c r="L1047" s="46"/>
      <c r="M1047" s="221" t="s">
        <v>19</v>
      </c>
      <c r="N1047" s="222" t="s">
        <v>43</v>
      </c>
      <c r="O1047" s="86"/>
      <c r="P1047" s="223">
        <f>O1047*H1047</f>
        <v>0</v>
      </c>
      <c r="Q1047" s="223">
        <v>0.0043499999999999997</v>
      </c>
      <c r="R1047" s="223">
        <f>Q1047*H1047</f>
        <v>0.0086999999999999994</v>
      </c>
      <c r="S1047" s="223">
        <v>0</v>
      </c>
      <c r="T1047" s="224">
        <f>S1047*H1047</f>
        <v>0</v>
      </c>
      <c r="U1047" s="40"/>
      <c r="V1047" s="40"/>
      <c r="W1047" s="40"/>
      <c r="X1047" s="40"/>
      <c r="Y1047" s="40"/>
      <c r="Z1047" s="40"/>
      <c r="AA1047" s="40"/>
      <c r="AB1047" s="40"/>
      <c r="AC1047" s="40"/>
      <c r="AD1047" s="40"/>
      <c r="AE1047" s="40"/>
      <c r="AR1047" s="225" t="s">
        <v>269</v>
      </c>
      <c r="AT1047" s="225" t="s">
        <v>155</v>
      </c>
      <c r="AU1047" s="225" t="s">
        <v>81</v>
      </c>
      <c r="AY1047" s="19" t="s">
        <v>152</v>
      </c>
      <c r="BE1047" s="226">
        <f>IF(N1047="základní",J1047,0)</f>
        <v>0</v>
      </c>
      <c r="BF1047" s="226">
        <f>IF(N1047="snížená",J1047,0)</f>
        <v>0</v>
      </c>
      <c r="BG1047" s="226">
        <f>IF(N1047="zákl. přenesená",J1047,0)</f>
        <v>0</v>
      </c>
      <c r="BH1047" s="226">
        <f>IF(N1047="sníž. přenesená",J1047,0)</f>
        <v>0</v>
      </c>
      <c r="BI1047" s="226">
        <f>IF(N1047="nulová",J1047,0)</f>
        <v>0</v>
      </c>
      <c r="BJ1047" s="19" t="s">
        <v>79</v>
      </c>
      <c r="BK1047" s="226">
        <f>ROUND(I1047*H1047,2)</f>
        <v>0</v>
      </c>
      <c r="BL1047" s="19" t="s">
        <v>269</v>
      </c>
      <c r="BM1047" s="225" t="s">
        <v>1669</v>
      </c>
    </row>
    <row r="1048" s="2" customFormat="1">
      <c r="A1048" s="40"/>
      <c r="B1048" s="41"/>
      <c r="C1048" s="214" t="s">
        <v>1670</v>
      </c>
      <c r="D1048" s="214" t="s">
        <v>155</v>
      </c>
      <c r="E1048" s="215" t="s">
        <v>1671</v>
      </c>
      <c r="F1048" s="216" t="s">
        <v>1672</v>
      </c>
      <c r="G1048" s="217" t="s">
        <v>513</v>
      </c>
      <c r="H1048" s="218">
        <v>0.050000000000000003</v>
      </c>
      <c r="I1048" s="219"/>
      <c r="J1048" s="220">
        <f>ROUND(I1048*H1048,2)</f>
        <v>0</v>
      </c>
      <c r="K1048" s="216" t="s">
        <v>163</v>
      </c>
      <c r="L1048" s="46"/>
      <c r="M1048" s="221" t="s">
        <v>19</v>
      </c>
      <c r="N1048" s="222" t="s">
        <v>43</v>
      </c>
      <c r="O1048" s="86"/>
      <c r="P1048" s="223">
        <f>O1048*H1048</f>
        <v>0</v>
      </c>
      <c r="Q1048" s="223">
        <v>0</v>
      </c>
      <c r="R1048" s="223">
        <f>Q1048*H1048</f>
        <v>0</v>
      </c>
      <c r="S1048" s="223">
        <v>0</v>
      </c>
      <c r="T1048" s="224">
        <f>S1048*H1048</f>
        <v>0</v>
      </c>
      <c r="U1048" s="40"/>
      <c r="V1048" s="40"/>
      <c r="W1048" s="40"/>
      <c r="X1048" s="40"/>
      <c r="Y1048" s="40"/>
      <c r="Z1048" s="40"/>
      <c r="AA1048" s="40"/>
      <c r="AB1048" s="40"/>
      <c r="AC1048" s="40"/>
      <c r="AD1048" s="40"/>
      <c r="AE1048" s="40"/>
      <c r="AR1048" s="225" t="s">
        <v>269</v>
      </c>
      <c r="AT1048" s="225" t="s">
        <v>155</v>
      </c>
      <c r="AU1048" s="225" t="s">
        <v>81</v>
      </c>
      <c r="AY1048" s="19" t="s">
        <v>152</v>
      </c>
      <c r="BE1048" s="226">
        <f>IF(N1048="základní",J1048,0)</f>
        <v>0</v>
      </c>
      <c r="BF1048" s="226">
        <f>IF(N1048="snížená",J1048,0)</f>
        <v>0</v>
      </c>
      <c r="BG1048" s="226">
        <f>IF(N1048="zákl. přenesená",J1048,0)</f>
        <v>0</v>
      </c>
      <c r="BH1048" s="226">
        <f>IF(N1048="sníž. přenesená",J1048,0)</f>
        <v>0</v>
      </c>
      <c r="BI1048" s="226">
        <f>IF(N1048="nulová",J1048,0)</f>
        <v>0</v>
      </c>
      <c r="BJ1048" s="19" t="s">
        <v>79</v>
      </c>
      <c r="BK1048" s="226">
        <f>ROUND(I1048*H1048,2)</f>
        <v>0</v>
      </c>
      <c r="BL1048" s="19" t="s">
        <v>269</v>
      </c>
      <c r="BM1048" s="225" t="s">
        <v>1673</v>
      </c>
    </row>
    <row r="1049" s="12" customFormat="1" ht="22.8" customHeight="1">
      <c r="A1049" s="12"/>
      <c r="B1049" s="198"/>
      <c r="C1049" s="199"/>
      <c r="D1049" s="200" t="s">
        <v>71</v>
      </c>
      <c r="E1049" s="212" t="s">
        <v>1674</v>
      </c>
      <c r="F1049" s="212" t="s">
        <v>1675</v>
      </c>
      <c r="G1049" s="199"/>
      <c r="H1049" s="199"/>
      <c r="I1049" s="202"/>
      <c r="J1049" s="213">
        <f>BK1049</f>
        <v>0</v>
      </c>
      <c r="K1049" s="199"/>
      <c r="L1049" s="204"/>
      <c r="M1049" s="205"/>
      <c r="N1049" s="206"/>
      <c r="O1049" s="206"/>
      <c r="P1049" s="207">
        <f>SUM(P1050:P1073)</f>
        <v>0</v>
      </c>
      <c r="Q1049" s="206"/>
      <c r="R1049" s="207">
        <f>SUM(R1050:R1073)</f>
        <v>0.22463736000000001</v>
      </c>
      <c r="S1049" s="206"/>
      <c r="T1049" s="208">
        <f>SUM(T1050:T1073)</f>
        <v>0</v>
      </c>
      <c r="U1049" s="12"/>
      <c r="V1049" s="12"/>
      <c r="W1049" s="12"/>
      <c r="X1049" s="12"/>
      <c r="Y1049" s="12"/>
      <c r="Z1049" s="12"/>
      <c r="AA1049" s="12"/>
      <c r="AB1049" s="12"/>
      <c r="AC1049" s="12"/>
      <c r="AD1049" s="12"/>
      <c r="AE1049" s="12"/>
      <c r="AR1049" s="209" t="s">
        <v>81</v>
      </c>
      <c r="AT1049" s="210" t="s">
        <v>71</v>
      </c>
      <c r="AU1049" s="210" t="s">
        <v>79</v>
      </c>
      <c r="AY1049" s="209" t="s">
        <v>152</v>
      </c>
      <c r="BK1049" s="211">
        <f>SUM(BK1050:BK1073)</f>
        <v>0</v>
      </c>
    </row>
    <row r="1050" s="2" customFormat="1" ht="16.5" customHeight="1">
      <c r="A1050" s="40"/>
      <c r="B1050" s="41"/>
      <c r="C1050" s="214" t="s">
        <v>1676</v>
      </c>
      <c r="D1050" s="214" t="s">
        <v>155</v>
      </c>
      <c r="E1050" s="215" t="s">
        <v>1677</v>
      </c>
      <c r="F1050" s="216" t="s">
        <v>1678</v>
      </c>
      <c r="G1050" s="217" t="s">
        <v>176</v>
      </c>
      <c r="H1050" s="218">
        <v>337.29199999999997</v>
      </c>
      <c r="I1050" s="219"/>
      <c r="J1050" s="220">
        <f>ROUND(I1050*H1050,2)</f>
        <v>0</v>
      </c>
      <c r="K1050" s="216" t="s">
        <v>163</v>
      </c>
      <c r="L1050" s="46"/>
      <c r="M1050" s="221" t="s">
        <v>19</v>
      </c>
      <c r="N1050" s="222" t="s">
        <v>43</v>
      </c>
      <c r="O1050" s="86"/>
      <c r="P1050" s="223">
        <f>O1050*H1050</f>
        <v>0</v>
      </c>
      <c r="Q1050" s="223">
        <v>2.0000000000000002E-05</v>
      </c>
      <c r="R1050" s="223">
        <f>Q1050*H1050</f>
        <v>0.0067458400000000003</v>
      </c>
      <c r="S1050" s="223">
        <v>0</v>
      </c>
      <c r="T1050" s="224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25" t="s">
        <v>269</v>
      </c>
      <c r="AT1050" s="225" t="s">
        <v>155</v>
      </c>
      <c r="AU1050" s="225" t="s">
        <v>81</v>
      </c>
      <c r="AY1050" s="19" t="s">
        <v>152</v>
      </c>
      <c r="BE1050" s="226">
        <f>IF(N1050="základní",J1050,0)</f>
        <v>0</v>
      </c>
      <c r="BF1050" s="226">
        <f>IF(N1050="snížená",J1050,0)</f>
        <v>0</v>
      </c>
      <c r="BG1050" s="226">
        <f>IF(N1050="zákl. přenesená",J1050,0)</f>
        <v>0</v>
      </c>
      <c r="BH1050" s="226">
        <f>IF(N1050="sníž. přenesená",J1050,0)</f>
        <v>0</v>
      </c>
      <c r="BI1050" s="226">
        <f>IF(N1050="nulová",J1050,0)</f>
        <v>0</v>
      </c>
      <c r="BJ1050" s="19" t="s">
        <v>79</v>
      </c>
      <c r="BK1050" s="226">
        <f>ROUND(I1050*H1050,2)</f>
        <v>0</v>
      </c>
      <c r="BL1050" s="19" t="s">
        <v>269</v>
      </c>
      <c r="BM1050" s="225" t="s">
        <v>1679</v>
      </c>
    </row>
    <row r="1051" s="13" customFormat="1">
      <c r="A1051" s="13"/>
      <c r="B1051" s="227"/>
      <c r="C1051" s="228"/>
      <c r="D1051" s="229" t="s">
        <v>165</v>
      </c>
      <c r="E1051" s="230" t="s">
        <v>19</v>
      </c>
      <c r="F1051" s="231" t="s">
        <v>1680</v>
      </c>
      <c r="G1051" s="228"/>
      <c r="H1051" s="232">
        <v>221.47800000000001</v>
      </c>
      <c r="I1051" s="233"/>
      <c r="J1051" s="228"/>
      <c r="K1051" s="228"/>
      <c r="L1051" s="234"/>
      <c r="M1051" s="235"/>
      <c r="N1051" s="236"/>
      <c r="O1051" s="236"/>
      <c r="P1051" s="236"/>
      <c r="Q1051" s="236"/>
      <c r="R1051" s="236"/>
      <c r="S1051" s="236"/>
      <c r="T1051" s="237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8" t="s">
        <v>165</v>
      </c>
      <c r="AU1051" s="238" t="s">
        <v>81</v>
      </c>
      <c r="AV1051" s="13" t="s">
        <v>81</v>
      </c>
      <c r="AW1051" s="13" t="s">
        <v>33</v>
      </c>
      <c r="AX1051" s="13" t="s">
        <v>72</v>
      </c>
      <c r="AY1051" s="238" t="s">
        <v>152</v>
      </c>
    </row>
    <row r="1052" s="13" customFormat="1">
      <c r="A1052" s="13"/>
      <c r="B1052" s="227"/>
      <c r="C1052" s="228"/>
      <c r="D1052" s="229" t="s">
        <v>165</v>
      </c>
      <c r="E1052" s="230" t="s">
        <v>19</v>
      </c>
      <c r="F1052" s="231" t="s">
        <v>1681</v>
      </c>
      <c r="G1052" s="228"/>
      <c r="H1052" s="232">
        <v>30.527999999999999</v>
      </c>
      <c r="I1052" s="233"/>
      <c r="J1052" s="228"/>
      <c r="K1052" s="228"/>
      <c r="L1052" s="234"/>
      <c r="M1052" s="235"/>
      <c r="N1052" s="236"/>
      <c r="O1052" s="236"/>
      <c r="P1052" s="236"/>
      <c r="Q1052" s="236"/>
      <c r="R1052" s="236"/>
      <c r="S1052" s="236"/>
      <c r="T1052" s="237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8" t="s">
        <v>165</v>
      </c>
      <c r="AU1052" s="238" t="s">
        <v>81</v>
      </c>
      <c r="AV1052" s="13" t="s">
        <v>81</v>
      </c>
      <c r="AW1052" s="13" t="s">
        <v>33</v>
      </c>
      <c r="AX1052" s="13" t="s">
        <v>72</v>
      </c>
      <c r="AY1052" s="238" t="s">
        <v>152</v>
      </c>
    </row>
    <row r="1053" s="13" customFormat="1">
      <c r="A1053" s="13"/>
      <c r="B1053" s="227"/>
      <c r="C1053" s="228"/>
      <c r="D1053" s="229" t="s">
        <v>165</v>
      </c>
      <c r="E1053" s="230" t="s">
        <v>19</v>
      </c>
      <c r="F1053" s="231" t="s">
        <v>1682</v>
      </c>
      <c r="G1053" s="228"/>
      <c r="H1053" s="232">
        <v>34.597999999999999</v>
      </c>
      <c r="I1053" s="233"/>
      <c r="J1053" s="228"/>
      <c r="K1053" s="228"/>
      <c r="L1053" s="234"/>
      <c r="M1053" s="235"/>
      <c r="N1053" s="236"/>
      <c r="O1053" s="236"/>
      <c r="P1053" s="236"/>
      <c r="Q1053" s="236"/>
      <c r="R1053" s="236"/>
      <c r="S1053" s="236"/>
      <c r="T1053" s="237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8" t="s">
        <v>165</v>
      </c>
      <c r="AU1053" s="238" t="s">
        <v>81</v>
      </c>
      <c r="AV1053" s="13" t="s">
        <v>81</v>
      </c>
      <c r="AW1053" s="13" t="s">
        <v>33</v>
      </c>
      <c r="AX1053" s="13" t="s">
        <v>72</v>
      </c>
      <c r="AY1053" s="238" t="s">
        <v>152</v>
      </c>
    </row>
    <row r="1054" s="13" customFormat="1">
      <c r="A1054" s="13"/>
      <c r="B1054" s="227"/>
      <c r="C1054" s="228"/>
      <c r="D1054" s="229" t="s">
        <v>165</v>
      </c>
      <c r="E1054" s="230" t="s">
        <v>19</v>
      </c>
      <c r="F1054" s="231" t="s">
        <v>1683</v>
      </c>
      <c r="G1054" s="228"/>
      <c r="H1054" s="232">
        <v>50.688000000000002</v>
      </c>
      <c r="I1054" s="233"/>
      <c r="J1054" s="228"/>
      <c r="K1054" s="228"/>
      <c r="L1054" s="234"/>
      <c r="M1054" s="235"/>
      <c r="N1054" s="236"/>
      <c r="O1054" s="236"/>
      <c r="P1054" s="236"/>
      <c r="Q1054" s="236"/>
      <c r="R1054" s="236"/>
      <c r="S1054" s="236"/>
      <c r="T1054" s="237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8" t="s">
        <v>165</v>
      </c>
      <c r="AU1054" s="238" t="s">
        <v>81</v>
      </c>
      <c r="AV1054" s="13" t="s">
        <v>81</v>
      </c>
      <c r="AW1054" s="13" t="s">
        <v>33</v>
      </c>
      <c r="AX1054" s="13" t="s">
        <v>72</v>
      </c>
      <c r="AY1054" s="238" t="s">
        <v>152</v>
      </c>
    </row>
    <row r="1055" s="14" customFormat="1">
      <c r="A1055" s="14"/>
      <c r="B1055" s="239"/>
      <c r="C1055" s="240"/>
      <c r="D1055" s="229" t="s">
        <v>165</v>
      </c>
      <c r="E1055" s="241" t="s">
        <v>19</v>
      </c>
      <c r="F1055" s="242" t="s">
        <v>167</v>
      </c>
      <c r="G1055" s="240"/>
      <c r="H1055" s="243">
        <v>337.29199999999997</v>
      </c>
      <c r="I1055" s="244"/>
      <c r="J1055" s="240"/>
      <c r="K1055" s="240"/>
      <c r="L1055" s="245"/>
      <c r="M1055" s="246"/>
      <c r="N1055" s="247"/>
      <c r="O1055" s="247"/>
      <c r="P1055" s="247"/>
      <c r="Q1055" s="247"/>
      <c r="R1055" s="247"/>
      <c r="S1055" s="247"/>
      <c r="T1055" s="248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9" t="s">
        <v>165</v>
      </c>
      <c r="AU1055" s="249" t="s">
        <v>81</v>
      </c>
      <c r="AV1055" s="14" t="s">
        <v>153</v>
      </c>
      <c r="AW1055" s="14" t="s">
        <v>33</v>
      </c>
      <c r="AX1055" s="14" t="s">
        <v>79</v>
      </c>
      <c r="AY1055" s="249" t="s">
        <v>152</v>
      </c>
    </row>
    <row r="1056" s="2" customFormat="1">
      <c r="A1056" s="40"/>
      <c r="B1056" s="41"/>
      <c r="C1056" s="214" t="s">
        <v>1684</v>
      </c>
      <c r="D1056" s="214" t="s">
        <v>155</v>
      </c>
      <c r="E1056" s="215" t="s">
        <v>1091</v>
      </c>
      <c r="F1056" s="216" t="s">
        <v>1092</v>
      </c>
      <c r="G1056" s="217" t="s">
        <v>176</v>
      </c>
      <c r="H1056" s="218">
        <v>653.12400000000002</v>
      </c>
      <c r="I1056" s="219"/>
      <c r="J1056" s="220">
        <f>ROUND(I1056*H1056,2)</f>
        <v>0</v>
      </c>
      <c r="K1056" s="216" t="s">
        <v>163</v>
      </c>
      <c r="L1056" s="46"/>
      <c r="M1056" s="221" t="s">
        <v>19</v>
      </c>
      <c r="N1056" s="222" t="s">
        <v>43</v>
      </c>
      <c r="O1056" s="86"/>
      <c r="P1056" s="223">
        <f>O1056*H1056</f>
        <v>0</v>
      </c>
      <c r="Q1056" s="223">
        <v>0.00022000000000000001</v>
      </c>
      <c r="R1056" s="223">
        <f>Q1056*H1056</f>
        <v>0.14368728</v>
      </c>
      <c r="S1056" s="223">
        <v>0</v>
      </c>
      <c r="T1056" s="224">
        <f>S1056*H1056</f>
        <v>0</v>
      </c>
      <c r="U1056" s="40"/>
      <c r="V1056" s="40"/>
      <c r="W1056" s="40"/>
      <c r="X1056" s="40"/>
      <c r="Y1056" s="40"/>
      <c r="Z1056" s="40"/>
      <c r="AA1056" s="40"/>
      <c r="AB1056" s="40"/>
      <c r="AC1056" s="40"/>
      <c r="AD1056" s="40"/>
      <c r="AE1056" s="40"/>
      <c r="AR1056" s="225" t="s">
        <v>269</v>
      </c>
      <c r="AT1056" s="225" t="s">
        <v>155</v>
      </c>
      <c r="AU1056" s="225" t="s">
        <v>81</v>
      </c>
      <c r="AY1056" s="19" t="s">
        <v>152</v>
      </c>
      <c r="BE1056" s="226">
        <f>IF(N1056="základní",J1056,0)</f>
        <v>0</v>
      </c>
      <c r="BF1056" s="226">
        <f>IF(N1056="snížená",J1056,0)</f>
        <v>0</v>
      </c>
      <c r="BG1056" s="226">
        <f>IF(N1056="zákl. přenesená",J1056,0)</f>
        <v>0</v>
      </c>
      <c r="BH1056" s="226">
        <f>IF(N1056="sníž. přenesená",J1056,0)</f>
        <v>0</v>
      </c>
      <c r="BI1056" s="226">
        <f>IF(N1056="nulová",J1056,0)</f>
        <v>0</v>
      </c>
      <c r="BJ1056" s="19" t="s">
        <v>79</v>
      </c>
      <c r="BK1056" s="226">
        <f>ROUND(I1056*H1056,2)</f>
        <v>0</v>
      </c>
      <c r="BL1056" s="19" t="s">
        <v>269</v>
      </c>
      <c r="BM1056" s="225" t="s">
        <v>1685</v>
      </c>
    </row>
    <row r="1057" s="13" customFormat="1">
      <c r="A1057" s="13"/>
      <c r="B1057" s="227"/>
      <c r="C1057" s="228"/>
      <c r="D1057" s="229" t="s">
        <v>165</v>
      </c>
      <c r="E1057" s="230" t="s">
        <v>19</v>
      </c>
      <c r="F1057" s="231" t="s">
        <v>1686</v>
      </c>
      <c r="G1057" s="228"/>
      <c r="H1057" s="232">
        <v>415.19999999999999</v>
      </c>
      <c r="I1057" s="233"/>
      <c r="J1057" s="228"/>
      <c r="K1057" s="228"/>
      <c r="L1057" s="234"/>
      <c r="M1057" s="235"/>
      <c r="N1057" s="236"/>
      <c r="O1057" s="236"/>
      <c r="P1057" s="236"/>
      <c r="Q1057" s="236"/>
      <c r="R1057" s="236"/>
      <c r="S1057" s="236"/>
      <c r="T1057" s="237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8" t="s">
        <v>165</v>
      </c>
      <c r="AU1057" s="238" t="s">
        <v>81</v>
      </c>
      <c r="AV1057" s="13" t="s">
        <v>81</v>
      </c>
      <c r="AW1057" s="13" t="s">
        <v>33</v>
      </c>
      <c r="AX1057" s="13" t="s">
        <v>72</v>
      </c>
      <c r="AY1057" s="238" t="s">
        <v>152</v>
      </c>
    </row>
    <row r="1058" s="14" customFormat="1">
      <c r="A1058" s="14"/>
      <c r="B1058" s="239"/>
      <c r="C1058" s="240"/>
      <c r="D1058" s="229" t="s">
        <v>165</v>
      </c>
      <c r="E1058" s="241" t="s">
        <v>19</v>
      </c>
      <c r="F1058" s="242" t="s">
        <v>167</v>
      </c>
      <c r="G1058" s="240"/>
      <c r="H1058" s="243">
        <v>415.19999999999999</v>
      </c>
      <c r="I1058" s="244"/>
      <c r="J1058" s="240"/>
      <c r="K1058" s="240"/>
      <c r="L1058" s="245"/>
      <c r="M1058" s="246"/>
      <c r="N1058" s="247"/>
      <c r="O1058" s="247"/>
      <c r="P1058" s="247"/>
      <c r="Q1058" s="247"/>
      <c r="R1058" s="247"/>
      <c r="S1058" s="247"/>
      <c r="T1058" s="248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49" t="s">
        <v>165</v>
      </c>
      <c r="AU1058" s="249" t="s">
        <v>81</v>
      </c>
      <c r="AV1058" s="14" t="s">
        <v>153</v>
      </c>
      <c r="AW1058" s="14" t="s">
        <v>33</v>
      </c>
      <c r="AX1058" s="14" t="s">
        <v>72</v>
      </c>
      <c r="AY1058" s="249" t="s">
        <v>152</v>
      </c>
    </row>
    <row r="1059" s="13" customFormat="1">
      <c r="A1059" s="13"/>
      <c r="B1059" s="227"/>
      <c r="C1059" s="228"/>
      <c r="D1059" s="229" t="s">
        <v>165</v>
      </c>
      <c r="E1059" s="230" t="s">
        <v>19</v>
      </c>
      <c r="F1059" s="231" t="s">
        <v>1687</v>
      </c>
      <c r="G1059" s="228"/>
      <c r="H1059" s="232">
        <v>153.59999999999999</v>
      </c>
      <c r="I1059" s="233"/>
      <c r="J1059" s="228"/>
      <c r="K1059" s="228"/>
      <c r="L1059" s="234"/>
      <c r="M1059" s="235"/>
      <c r="N1059" s="236"/>
      <c r="O1059" s="236"/>
      <c r="P1059" s="236"/>
      <c r="Q1059" s="236"/>
      <c r="R1059" s="236"/>
      <c r="S1059" s="236"/>
      <c r="T1059" s="237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8" t="s">
        <v>165</v>
      </c>
      <c r="AU1059" s="238" t="s">
        <v>81</v>
      </c>
      <c r="AV1059" s="13" t="s">
        <v>81</v>
      </c>
      <c r="AW1059" s="13" t="s">
        <v>33</v>
      </c>
      <c r="AX1059" s="13" t="s">
        <v>72</v>
      </c>
      <c r="AY1059" s="238" t="s">
        <v>152</v>
      </c>
    </row>
    <row r="1060" s="14" customFormat="1">
      <c r="A1060" s="14"/>
      <c r="B1060" s="239"/>
      <c r="C1060" s="240"/>
      <c r="D1060" s="229" t="s">
        <v>165</v>
      </c>
      <c r="E1060" s="241" t="s">
        <v>19</v>
      </c>
      <c r="F1060" s="242" t="s">
        <v>167</v>
      </c>
      <c r="G1060" s="240"/>
      <c r="H1060" s="243">
        <v>153.59999999999999</v>
      </c>
      <c r="I1060" s="244"/>
      <c r="J1060" s="240"/>
      <c r="K1060" s="240"/>
      <c r="L1060" s="245"/>
      <c r="M1060" s="246"/>
      <c r="N1060" s="247"/>
      <c r="O1060" s="247"/>
      <c r="P1060" s="247"/>
      <c r="Q1060" s="247"/>
      <c r="R1060" s="247"/>
      <c r="S1060" s="247"/>
      <c r="T1060" s="248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9" t="s">
        <v>165</v>
      </c>
      <c r="AU1060" s="249" t="s">
        <v>81</v>
      </c>
      <c r="AV1060" s="14" t="s">
        <v>153</v>
      </c>
      <c r="AW1060" s="14" t="s">
        <v>33</v>
      </c>
      <c r="AX1060" s="14" t="s">
        <v>72</v>
      </c>
      <c r="AY1060" s="249" t="s">
        <v>152</v>
      </c>
    </row>
    <row r="1061" s="15" customFormat="1">
      <c r="A1061" s="15"/>
      <c r="B1061" s="250"/>
      <c r="C1061" s="251"/>
      <c r="D1061" s="229" t="s">
        <v>165</v>
      </c>
      <c r="E1061" s="252" t="s">
        <v>19</v>
      </c>
      <c r="F1061" s="253" t="s">
        <v>1688</v>
      </c>
      <c r="G1061" s="251"/>
      <c r="H1061" s="252" t="s">
        <v>19</v>
      </c>
      <c r="I1061" s="254"/>
      <c r="J1061" s="251"/>
      <c r="K1061" s="251"/>
      <c r="L1061" s="255"/>
      <c r="M1061" s="256"/>
      <c r="N1061" s="257"/>
      <c r="O1061" s="257"/>
      <c r="P1061" s="257"/>
      <c r="Q1061" s="257"/>
      <c r="R1061" s="257"/>
      <c r="S1061" s="257"/>
      <c r="T1061" s="258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59" t="s">
        <v>165</v>
      </c>
      <c r="AU1061" s="259" t="s">
        <v>81</v>
      </c>
      <c r="AV1061" s="15" t="s">
        <v>79</v>
      </c>
      <c r="AW1061" s="15" t="s">
        <v>33</v>
      </c>
      <c r="AX1061" s="15" t="s">
        <v>72</v>
      </c>
      <c r="AY1061" s="259" t="s">
        <v>152</v>
      </c>
    </row>
    <row r="1062" s="13" customFormat="1">
      <c r="A1062" s="13"/>
      <c r="B1062" s="227"/>
      <c r="C1062" s="228"/>
      <c r="D1062" s="229" t="s">
        <v>165</v>
      </c>
      <c r="E1062" s="230" t="s">
        <v>19</v>
      </c>
      <c r="F1062" s="231" t="s">
        <v>1689</v>
      </c>
      <c r="G1062" s="228"/>
      <c r="H1062" s="232">
        <v>55.369999999999997</v>
      </c>
      <c r="I1062" s="233"/>
      <c r="J1062" s="228"/>
      <c r="K1062" s="228"/>
      <c r="L1062" s="234"/>
      <c r="M1062" s="235"/>
      <c r="N1062" s="236"/>
      <c r="O1062" s="236"/>
      <c r="P1062" s="236"/>
      <c r="Q1062" s="236"/>
      <c r="R1062" s="236"/>
      <c r="S1062" s="236"/>
      <c r="T1062" s="23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8" t="s">
        <v>165</v>
      </c>
      <c r="AU1062" s="238" t="s">
        <v>81</v>
      </c>
      <c r="AV1062" s="13" t="s">
        <v>81</v>
      </c>
      <c r="AW1062" s="13" t="s">
        <v>33</v>
      </c>
      <c r="AX1062" s="13" t="s">
        <v>72</v>
      </c>
      <c r="AY1062" s="238" t="s">
        <v>152</v>
      </c>
    </row>
    <row r="1063" s="13" customFormat="1">
      <c r="A1063" s="13"/>
      <c r="B1063" s="227"/>
      <c r="C1063" s="228"/>
      <c r="D1063" s="229" t="s">
        <v>165</v>
      </c>
      <c r="E1063" s="230" t="s">
        <v>19</v>
      </c>
      <c r="F1063" s="231" t="s">
        <v>1690</v>
      </c>
      <c r="G1063" s="228"/>
      <c r="H1063" s="232">
        <v>7.6319999999999997</v>
      </c>
      <c r="I1063" s="233"/>
      <c r="J1063" s="228"/>
      <c r="K1063" s="228"/>
      <c r="L1063" s="234"/>
      <c r="M1063" s="235"/>
      <c r="N1063" s="236"/>
      <c r="O1063" s="236"/>
      <c r="P1063" s="236"/>
      <c r="Q1063" s="236"/>
      <c r="R1063" s="236"/>
      <c r="S1063" s="236"/>
      <c r="T1063" s="237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8" t="s">
        <v>165</v>
      </c>
      <c r="AU1063" s="238" t="s">
        <v>81</v>
      </c>
      <c r="AV1063" s="13" t="s">
        <v>81</v>
      </c>
      <c r="AW1063" s="13" t="s">
        <v>33</v>
      </c>
      <c r="AX1063" s="13" t="s">
        <v>72</v>
      </c>
      <c r="AY1063" s="238" t="s">
        <v>152</v>
      </c>
    </row>
    <row r="1064" s="13" customFormat="1">
      <c r="A1064" s="13"/>
      <c r="B1064" s="227"/>
      <c r="C1064" s="228"/>
      <c r="D1064" s="229" t="s">
        <v>165</v>
      </c>
      <c r="E1064" s="230" t="s">
        <v>19</v>
      </c>
      <c r="F1064" s="231" t="s">
        <v>1691</v>
      </c>
      <c r="G1064" s="228"/>
      <c r="H1064" s="232">
        <v>8.6500000000000004</v>
      </c>
      <c r="I1064" s="233"/>
      <c r="J1064" s="228"/>
      <c r="K1064" s="228"/>
      <c r="L1064" s="234"/>
      <c r="M1064" s="235"/>
      <c r="N1064" s="236"/>
      <c r="O1064" s="236"/>
      <c r="P1064" s="236"/>
      <c r="Q1064" s="236"/>
      <c r="R1064" s="236"/>
      <c r="S1064" s="236"/>
      <c r="T1064" s="237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8" t="s">
        <v>165</v>
      </c>
      <c r="AU1064" s="238" t="s">
        <v>81</v>
      </c>
      <c r="AV1064" s="13" t="s">
        <v>81</v>
      </c>
      <c r="AW1064" s="13" t="s">
        <v>33</v>
      </c>
      <c r="AX1064" s="13" t="s">
        <v>72</v>
      </c>
      <c r="AY1064" s="238" t="s">
        <v>152</v>
      </c>
    </row>
    <row r="1065" s="13" customFormat="1">
      <c r="A1065" s="13"/>
      <c r="B1065" s="227"/>
      <c r="C1065" s="228"/>
      <c r="D1065" s="229" t="s">
        <v>165</v>
      </c>
      <c r="E1065" s="230" t="s">
        <v>19</v>
      </c>
      <c r="F1065" s="231" t="s">
        <v>1692</v>
      </c>
      <c r="G1065" s="228"/>
      <c r="H1065" s="232">
        <v>12.672000000000001</v>
      </c>
      <c r="I1065" s="233"/>
      <c r="J1065" s="228"/>
      <c r="K1065" s="228"/>
      <c r="L1065" s="234"/>
      <c r="M1065" s="235"/>
      <c r="N1065" s="236"/>
      <c r="O1065" s="236"/>
      <c r="P1065" s="236"/>
      <c r="Q1065" s="236"/>
      <c r="R1065" s="236"/>
      <c r="S1065" s="236"/>
      <c r="T1065" s="237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8" t="s">
        <v>165</v>
      </c>
      <c r="AU1065" s="238" t="s">
        <v>81</v>
      </c>
      <c r="AV1065" s="13" t="s">
        <v>81</v>
      </c>
      <c r="AW1065" s="13" t="s">
        <v>33</v>
      </c>
      <c r="AX1065" s="13" t="s">
        <v>72</v>
      </c>
      <c r="AY1065" s="238" t="s">
        <v>152</v>
      </c>
    </row>
    <row r="1066" s="14" customFormat="1">
      <c r="A1066" s="14"/>
      <c r="B1066" s="239"/>
      <c r="C1066" s="240"/>
      <c r="D1066" s="229" t="s">
        <v>165</v>
      </c>
      <c r="E1066" s="241" t="s">
        <v>19</v>
      </c>
      <c r="F1066" s="242" t="s">
        <v>167</v>
      </c>
      <c r="G1066" s="240"/>
      <c r="H1066" s="243">
        <v>84.323999999999998</v>
      </c>
      <c r="I1066" s="244"/>
      <c r="J1066" s="240"/>
      <c r="K1066" s="240"/>
      <c r="L1066" s="245"/>
      <c r="M1066" s="246"/>
      <c r="N1066" s="247"/>
      <c r="O1066" s="247"/>
      <c r="P1066" s="247"/>
      <c r="Q1066" s="247"/>
      <c r="R1066" s="247"/>
      <c r="S1066" s="247"/>
      <c r="T1066" s="248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49" t="s">
        <v>165</v>
      </c>
      <c r="AU1066" s="249" t="s">
        <v>81</v>
      </c>
      <c r="AV1066" s="14" t="s">
        <v>153</v>
      </c>
      <c r="AW1066" s="14" t="s">
        <v>33</v>
      </c>
      <c r="AX1066" s="14" t="s">
        <v>72</v>
      </c>
      <c r="AY1066" s="249" t="s">
        <v>152</v>
      </c>
    </row>
    <row r="1067" s="16" customFormat="1">
      <c r="A1067" s="16"/>
      <c r="B1067" s="260"/>
      <c r="C1067" s="261"/>
      <c r="D1067" s="229" t="s">
        <v>165</v>
      </c>
      <c r="E1067" s="262" t="s">
        <v>19</v>
      </c>
      <c r="F1067" s="263" t="s">
        <v>189</v>
      </c>
      <c r="G1067" s="261"/>
      <c r="H1067" s="264">
        <v>653.12400000000002</v>
      </c>
      <c r="I1067" s="265"/>
      <c r="J1067" s="261"/>
      <c r="K1067" s="261"/>
      <c r="L1067" s="266"/>
      <c r="M1067" s="267"/>
      <c r="N1067" s="268"/>
      <c r="O1067" s="268"/>
      <c r="P1067" s="268"/>
      <c r="Q1067" s="268"/>
      <c r="R1067" s="268"/>
      <c r="S1067" s="268"/>
      <c r="T1067" s="269"/>
      <c r="U1067" s="16"/>
      <c r="V1067" s="16"/>
      <c r="W1067" s="16"/>
      <c r="X1067" s="16"/>
      <c r="Y1067" s="16"/>
      <c r="Z1067" s="16"/>
      <c r="AA1067" s="16"/>
      <c r="AB1067" s="16"/>
      <c r="AC1067" s="16"/>
      <c r="AD1067" s="16"/>
      <c r="AE1067" s="16"/>
      <c r="AT1067" s="270" t="s">
        <v>165</v>
      </c>
      <c r="AU1067" s="270" t="s">
        <v>81</v>
      </c>
      <c r="AV1067" s="16" t="s">
        <v>159</v>
      </c>
      <c r="AW1067" s="16" t="s">
        <v>33</v>
      </c>
      <c r="AX1067" s="16" t="s">
        <v>79</v>
      </c>
      <c r="AY1067" s="270" t="s">
        <v>152</v>
      </c>
    </row>
    <row r="1068" s="2" customFormat="1">
      <c r="A1068" s="40"/>
      <c r="B1068" s="41"/>
      <c r="C1068" s="214" t="s">
        <v>1693</v>
      </c>
      <c r="D1068" s="214" t="s">
        <v>155</v>
      </c>
      <c r="E1068" s="215" t="s">
        <v>1694</v>
      </c>
      <c r="F1068" s="216" t="s">
        <v>1695</v>
      </c>
      <c r="G1068" s="217" t="s">
        <v>176</v>
      </c>
      <c r="H1068" s="218">
        <v>337.29199999999997</v>
      </c>
      <c r="I1068" s="219"/>
      <c r="J1068" s="220">
        <f>ROUND(I1068*H1068,2)</f>
        <v>0</v>
      </c>
      <c r="K1068" s="216" t="s">
        <v>163</v>
      </c>
      <c r="L1068" s="46"/>
      <c r="M1068" s="221" t="s">
        <v>19</v>
      </c>
      <c r="N1068" s="222" t="s">
        <v>43</v>
      </c>
      <c r="O1068" s="86"/>
      <c r="P1068" s="223">
        <f>O1068*H1068</f>
        <v>0</v>
      </c>
      <c r="Q1068" s="223">
        <v>0.00022000000000000001</v>
      </c>
      <c r="R1068" s="223">
        <f>Q1068*H1068</f>
        <v>0.074204239999999991</v>
      </c>
      <c r="S1068" s="223">
        <v>0</v>
      </c>
      <c r="T1068" s="224">
        <f>S1068*H1068</f>
        <v>0</v>
      </c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R1068" s="225" t="s">
        <v>269</v>
      </c>
      <c r="AT1068" s="225" t="s">
        <v>155</v>
      </c>
      <c r="AU1068" s="225" t="s">
        <v>81</v>
      </c>
      <c r="AY1068" s="19" t="s">
        <v>152</v>
      </c>
      <c r="BE1068" s="226">
        <f>IF(N1068="základní",J1068,0)</f>
        <v>0</v>
      </c>
      <c r="BF1068" s="226">
        <f>IF(N1068="snížená",J1068,0)</f>
        <v>0</v>
      </c>
      <c r="BG1068" s="226">
        <f>IF(N1068="zákl. přenesená",J1068,0)</f>
        <v>0</v>
      </c>
      <c r="BH1068" s="226">
        <f>IF(N1068="sníž. přenesená",J1068,0)</f>
        <v>0</v>
      </c>
      <c r="BI1068" s="226">
        <f>IF(N1068="nulová",J1068,0)</f>
        <v>0</v>
      </c>
      <c r="BJ1068" s="19" t="s">
        <v>79</v>
      </c>
      <c r="BK1068" s="226">
        <f>ROUND(I1068*H1068,2)</f>
        <v>0</v>
      </c>
      <c r="BL1068" s="19" t="s">
        <v>269</v>
      </c>
      <c r="BM1068" s="225" t="s">
        <v>1696</v>
      </c>
    </row>
    <row r="1069" s="13" customFormat="1">
      <c r="A1069" s="13"/>
      <c r="B1069" s="227"/>
      <c r="C1069" s="228"/>
      <c r="D1069" s="229" t="s">
        <v>165</v>
      </c>
      <c r="E1069" s="230" t="s">
        <v>19</v>
      </c>
      <c r="F1069" s="231" t="s">
        <v>1680</v>
      </c>
      <c r="G1069" s="228"/>
      <c r="H1069" s="232">
        <v>221.47800000000001</v>
      </c>
      <c r="I1069" s="233"/>
      <c r="J1069" s="228"/>
      <c r="K1069" s="228"/>
      <c r="L1069" s="234"/>
      <c r="M1069" s="235"/>
      <c r="N1069" s="236"/>
      <c r="O1069" s="236"/>
      <c r="P1069" s="236"/>
      <c r="Q1069" s="236"/>
      <c r="R1069" s="236"/>
      <c r="S1069" s="236"/>
      <c r="T1069" s="237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8" t="s">
        <v>165</v>
      </c>
      <c r="AU1069" s="238" t="s">
        <v>81</v>
      </c>
      <c r="AV1069" s="13" t="s">
        <v>81</v>
      </c>
      <c r="AW1069" s="13" t="s">
        <v>33</v>
      </c>
      <c r="AX1069" s="13" t="s">
        <v>72</v>
      </c>
      <c r="AY1069" s="238" t="s">
        <v>152</v>
      </c>
    </row>
    <row r="1070" s="13" customFormat="1">
      <c r="A1070" s="13"/>
      <c r="B1070" s="227"/>
      <c r="C1070" s="228"/>
      <c r="D1070" s="229" t="s">
        <v>165</v>
      </c>
      <c r="E1070" s="230" t="s">
        <v>19</v>
      </c>
      <c r="F1070" s="231" t="s">
        <v>1681</v>
      </c>
      <c r="G1070" s="228"/>
      <c r="H1070" s="232">
        <v>30.527999999999999</v>
      </c>
      <c r="I1070" s="233"/>
      <c r="J1070" s="228"/>
      <c r="K1070" s="228"/>
      <c r="L1070" s="234"/>
      <c r="M1070" s="235"/>
      <c r="N1070" s="236"/>
      <c r="O1070" s="236"/>
      <c r="P1070" s="236"/>
      <c r="Q1070" s="236"/>
      <c r="R1070" s="236"/>
      <c r="S1070" s="236"/>
      <c r="T1070" s="237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8" t="s">
        <v>165</v>
      </c>
      <c r="AU1070" s="238" t="s">
        <v>81</v>
      </c>
      <c r="AV1070" s="13" t="s">
        <v>81</v>
      </c>
      <c r="AW1070" s="13" t="s">
        <v>33</v>
      </c>
      <c r="AX1070" s="13" t="s">
        <v>72</v>
      </c>
      <c r="AY1070" s="238" t="s">
        <v>152</v>
      </c>
    </row>
    <row r="1071" s="13" customFormat="1">
      <c r="A1071" s="13"/>
      <c r="B1071" s="227"/>
      <c r="C1071" s="228"/>
      <c r="D1071" s="229" t="s">
        <v>165</v>
      </c>
      <c r="E1071" s="230" t="s">
        <v>19</v>
      </c>
      <c r="F1071" s="231" t="s">
        <v>1682</v>
      </c>
      <c r="G1071" s="228"/>
      <c r="H1071" s="232">
        <v>34.597999999999999</v>
      </c>
      <c r="I1071" s="233"/>
      <c r="J1071" s="228"/>
      <c r="K1071" s="228"/>
      <c r="L1071" s="234"/>
      <c r="M1071" s="235"/>
      <c r="N1071" s="236"/>
      <c r="O1071" s="236"/>
      <c r="P1071" s="236"/>
      <c r="Q1071" s="236"/>
      <c r="R1071" s="236"/>
      <c r="S1071" s="236"/>
      <c r="T1071" s="237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8" t="s">
        <v>165</v>
      </c>
      <c r="AU1071" s="238" t="s">
        <v>81</v>
      </c>
      <c r="AV1071" s="13" t="s">
        <v>81</v>
      </c>
      <c r="AW1071" s="13" t="s">
        <v>33</v>
      </c>
      <c r="AX1071" s="13" t="s">
        <v>72</v>
      </c>
      <c r="AY1071" s="238" t="s">
        <v>152</v>
      </c>
    </row>
    <row r="1072" s="13" customFormat="1">
      <c r="A1072" s="13"/>
      <c r="B1072" s="227"/>
      <c r="C1072" s="228"/>
      <c r="D1072" s="229" t="s">
        <v>165</v>
      </c>
      <c r="E1072" s="230" t="s">
        <v>19</v>
      </c>
      <c r="F1072" s="231" t="s">
        <v>1683</v>
      </c>
      <c r="G1072" s="228"/>
      <c r="H1072" s="232">
        <v>50.688000000000002</v>
      </c>
      <c r="I1072" s="233"/>
      <c r="J1072" s="228"/>
      <c r="K1072" s="228"/>
      <c r="L1072" s="234"/>
      <c r="M1072" s="235"/>
      <c r="N1072" s="236"/>
      <c r="O1072" s="236"/>
      <c r="P1072" s="236"/>
      <c r="Q1072" s="236"/>
      <c r="R1072" s="236"/>
      <c r="S1072" s="236"/>
      <c r="T1072" s="237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8" t="s">
        <v>165</v>
      </c>
      <c r="AU1072" s="238" t="s">
        <v>81</v>
      </c>
      <c r="AV1072" s="13" t="s">
        <v>81</v>
      </c>
      <c r="AW1072" s="13" t="s">
        <v>33</v>
      </c>
      <c r="AX1072" s="13" t="s">
        <v>72</v>
      </c>
      <c r="AY1072" s="238" t="s">
        <v>152</v>
      </c>
    </row>
    <row r="1073" s="14" customFormat="1">
      <c r="A1073" s="14"/>
      <c r="B1073" s="239"/>
      <c r="C1073" s="240"/>
      <c r="D1073" s="229" t="s">
        <v>165</v>
      </c>
      <c r="E1073" s="241" t="s">
        <v>19</v>
      </c>
      <c r="F1073" s="242" t="s">
        <v>167</v>
      </c>
      <c r="G1073" s="240"/>
      <c r="H1073" s="243">
        <v>337.29199999999997</v>
      </c>
      <c r="I1073" s="244"/>
      <c r="J1073" s="240"/>
      <c r="K1073" s="240"/>
      <c r="L1073" s="245"/>
      <c r="M1073" s="246"/>
      <c r="N1073" s="247"/>
      <c r="O1073" s="247"/>
      <c r="P1073" s="247"/>
      <c r="Q1073" s="247"/>
      <c r="R1073" s="247"/>
      <c r="S1073" s="247"/>
      <c r="T1073" s="248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9" t="s">
        <v>165</v>
      </c>
      <c r="AU1073" s="249" t="s">
        <v>81</v>
      </c>
      <c r="AV1073" s="14" t="s">
        <v>153</v>
      </c>
      <c r="AW1073" s="14" t="s">
        <v>33</v>
      </c>
      <c r="AX1073" s="14" t="s">
        <v>79</v>
      </c>
      <c r="AY1073" s="249" t="s">
        <v>152</v>
      </c>
    </row>
    <row r="1074" s="12" customFormat="1" ht="22.8" customHeight="1">
      <c r="A1074" s="12"/>
      <c r="B1074" s="198"/>
      <c r="C1074" s="199"/>
      <c r="D1074" s="200" t="s">
        <v>71</v>
      </c>
      <c r="E1074" s="212" t="s">
        <v>1697</v>
      </c>
      <c r="F1074" s="212" t="s">
        <v>1698</v>
      </c>
      <c r="G1074" s="199"/>
      <c r="H1074" s="199"/>
      <c r="I1074" s="202"/>
      <c r="J1074" s="213">
        <f>BK1074</f>
        <v>0</v>
      </c>
      <c r="K1074" s="199"/>
      <c r="L1074" s="204"/>
      <c r="M1074" s="205"/>
      <c r="N1074" s="206"/>
      <c r="O1074" s="206"/>
      <c r="P1074" s="207">
        <f>SUM(P1075:P1131)</f>
        <v>0</v>
      </c>
      <c r="Q1074" s="206"/>
      <c r="R1074" s="207">
        <f>SUM(R1075:R1131)</f>
        <v>0.39487577999999995</v>
      </c>
      <c r="S1074" s="206"/>
      <c r="T1074" s="208">
        <f>SUM(T1075:T1131)</f>
        <v>0</v>
      </c>
      <c r="U1074" s="12"/>
      <c r="V1074" s="12"/>
      <c r="W1074" s="12"/>
      <c r="X1074" s="12"/>
      <c r="Y1074" s="12"/>
      <c r="Z1074" s="12"/>
      <c r="AA1074" s="12"/>
      <c r="AB1074" s="12"/>
      <c r="AC1074" s="12"/>
      <c r="AD1074" s="12"/>
      <c r="AE1074" s="12"/>
      <c r="AR1074" s="209" t="s">
        <v>81</v>
      </c>
      <c r="AT1074" s="210" t="s">
        <v>71</v>
      </c>
      <c r="AU1074" s="210" t="s">
        <v>79</v>
      </c>
      <c r="AY1074" s="209" t="s">
        <v>152</v>
      </c>
      <c r="BK1074" s="211">
        <f>SUM(BK1075:BK1131)</f>
        <v>0</v>
      </c>
    </row>
    <row r="1075" s="2" customFormat="1">
      <c r="A1075" s="40"/>
      <c r="B1075" s="41"/>
      <c r="C1075" s="214" t="s">
        <v>1699</v>
      </c>
      <c r="D1075" s="214" t="s">
        <v>155</v>
      </c>
      <c r="E1075" s="215" t="s">
        <v>1700</v>
      </c>
      <c r="F1075" s="216" t="s">
        <v>1701</v>
      </c>
      <c r="G1075" s="217" t="s">
        <v>176</v>
      </c>
      <c r="H1075" s="218">
        <v>147.47999999999999</v>
      </c>
      <c r="I1075" s="219"/>
      <c r="J1075" s="220">
        <f>ROUND(I1075*H1075,2)</f>
        <v>0</v>
      </c>
      <c r="K1075" s="216" t="s">
        <v>163</v>
      </c>
      <c r="L1075" s="46"/>
      <c r="M1075" s="221" t="s">
        <v>19</v>
      </c>
      <c r="N1075" s="222" t="s">
        <v>43</v>
      </c>
      <c r="O1075" s="86"/>
      <c r="P1075" s="223">
        <f>O1075*H1075</f>
        <v>0</v>
      </c>
      <c r="Q1075" s="223">
        <v>0</v>
      </c>
      <c r="R1075" s="223">
        <f>Q1075*H1075</f>
        <v>0</v>
      </c>
      <c r="S1075" s="223">
        <v>0</v>
      </c>
      <c r="T1075" s="224">
        <f>S1075*H1075</f>
        <v>0</v>
      </c>
      <c r="U1075" s="40"/>
      <c r="V1075" s="40"/>
      <c r="W1075" s="40"/>
      <c r="X1075" s="40"/>
      <c r="Y1075" s="40"/>
      <c r="Z1075" s="40"/>
      <c r="AA1075" s="40"/>
      <c r="AB1075" s="40"/>
      <c r="AC1075" s="40"/>
      <c r="AD1075" s="40"/>
      <c r="AE1075" s="40"/>
      <c r="AR1075" s="225" t="s">
        <v>159</v>
      </c>
      <c r="AT1075" s="225" t="s">
        <v>155</v>
      </c>
      <c r="AU1075" s="225" t="s">
        <v>81</v>
      </c>
      <c r="AY1075" s="19" t="s">
        <v>152</v>
      </c>
      <c r="BE1075" s="226">
        <f>IF(N1075="základní",J1075,0)</f>
        <v>0</v>
      </c>
      <c r="BF1075" s="226">
        <f>IF(N1075="snížená",J1075,0)</f>
        <v>0</v>
      </c>
      <c r="BG1075" s="226">
        <f>IF(N1075="zákl. přenesená",J1075,0)</f>
        <v>0</v>
      </c>
      <c r="BH1075" s="226">
        <f>IF(N1075="sníž. přenesená",J1075,0)</f>
        <v>0</v>
      </c>
      <c r="BI1075" s="226">
        <f>IF(N1075="nulová",J1075,0)</f>
        <v>0</v>
      </c>
      <c r="BJ1075" s="19" t="s">
        <v>79</v>
      </c>
      <c r="BK1075" s="226">
        <f>ROUND(I1075*H1075,2)</f>
        <v>0</v>
      </c>
      <c r="BL1075" s="19" t="s">
        <v>159</v>
      </c>
      <c r="BM1075" s="225" t="s">
        <v>1702</v>
      </c>
    </row>
    <row r="1076" s="15" customFormat="1">
      <c r="A1076" s="15"/>
      <c r="B1076" s="250"/>
      <c r="C1076" s="251"/>
      <c r="D1076" s="229" t="s">
        <v>165</v>
      </c>
      <c r="E1076" s="252" t="s">
        <v>19</v>
      </c>
      <c r="F1076" s="253" t="s">
        <v>1703</v>
      </c>
      <c r="G1076" s="251"/>
      <c r="H1076" s="252" t="s">
        <v>19</v>
      </c>
      <c r="I1076" s="254"/>
      <c r="J1076" s="251"/>
      <c r="K1076" s="251"/>
      <c r="L1076" s="255"/>
      <c r="M1076" s="256"/>
      <c r="N1076" s="257"/>
      <c r="O1076" s="257"/>
      <c r="P1076" s="257"/>
      <c r="Q1076" s="257"/>
      <c r="R1076" s="257"/>
      <c r="S1076" s="257"/>
      <c r="T1076" s="258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59" t="s">
        <v>165</v>
      </c>
      <c r="AU1076" s="259" t="s">
        <v>81</v>
      </c>
      <c r="AV1076" s="15" t="s">
        <v>79</v>
      </c>
      <c r="AW1076" s="15" t="s">
        <v>33</v>
      </c>
      <c r="AX1076" s="15" t="s">
        <v>72</v>
      </c>
      <c r="AY1076" s="259" t="s">
        <v>152</v>
      </c>
    </row>
    <row r="1077" s="15" customFormat="1">
      <c r="A1077" s="15"/>
      <c r="B1077" s="250"/>
      <c r="C1077" s="251"/>
      <c r="D1077" s="229" t="s">
        <v>165</v>
      </c>
      <c r="E1077" s="252" t="s">
        <v>19</v>
      </c>
      <c r="F1077" s="253" t="s">
        <v>180</v>
      </c>
      <c r="G1077" s="251"/>
      <c r="H1077" s="252" t="s">
        <v>19</v>
      </c>
      <c r="I1077" s="254"/>
      <c r="J1077" s="251"/>
      <c r="K1077" s="251"/>
      <c r="L1077" s="255"/>
      <c r="M1077" s="256"/>
      <c r="N1077" s="257"/>
      <c r="O1077" s="257"/>
      <c r="P1077" s="257"/>
      <c r="Q1077" s="257"/>
      <c r="R1077" s="257"/>
      <c r="S1077" s="257"/>
      <c r="T1077" s="258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59" t="s">
        <v>165</v>
      </c>
      <c r="AU1077" s="259" t="s">
        <v>81</v>
      </c>
      <c r="AV1077" s="15" t="s">
        <v>79</v>
      </c>
      <c r="AW1077" s="15" t="s">
        <v>33</v>
      </c>
      <c r="AX1077" s="15" t="s">
        <v>72</v>
      </c>
      <c r="AY1077" s="259" t="s">
        <v>152</v>
      </c>
    </row>
    <row r="1078" s="13" customFormat="1">
      <c r="A1078" s="13"/>
      <c r="B1078" s="227"/>
      <c r="C1078" s="228"/>
      <c r="D1078" s="229" t="s">
        <v>165</v>
      </c>
      <c r="E1078" s="230" t="s">
        <v>19</v>
      </c>
      <c r="F1078" s="231" t="s">
        <v>1704</v>
      </c>
      <c r="G1078" s="228"/>
      <c r="H1078" s="232">
        <v>35.799999999999997</v>
      </c>
      <c r="I1078" s="233"/>
      <c r="J1078" s="228"/>
      <c r="K1078" s="228"/>
      <c r="L1078" s="234"/>
      <c r="M1078" s="235"/>
      <c r="N1078" s="236"/>
      <c r="O1078" s="236"/>
      <c r="P1078" s="236"/>
      <c r="Q1078" s="236"/>
      <c r="R1078" s="236"/>
      <c r="S1078" s="236"/>
      <c r="T1078" s="237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8" t="s">
        <v>165</v>
      </c>
      <c r="AU1078" s="238" t="s">
        <v>81</v>
      </c>
      <c r="AV1078" s="13" t="s">
        <v>81</v>
      </c>
      <c r="AW1078" s="13" t="s">
        <v>33</v>
      </c>
      <c r="AX1078" s="13" t="s">
        <v>72</v>
      </c>
      <c r="AY1078" s="238" t="s">
        <v>152</v>
      </c>
    </row>
    <row r="1079" s="13" customFormat="1">
      <c r="A1079" s="13"/>
      <c r="B1079" s="227"/>
      <c r="C1079" s="228"/>
      <c r="D1079" s="229" t="s">
        <v>165</v>
      </c>
      <c r="E1079" s="230" t="s">
        <v>19</v>
      </c>
      <c r="F1079" s="231" t="s">
        <v>1705</v>
      </c>
      <c r="G1079" s="228"/>
      <c r="H1079" s="232">
        <v>42.799999999999997</v>
      </c>
      <c r="I1079" s="233"/>
      <c r="J1079" s="228"/>
      <c r="K1079" s="228"/>
      <c r="L1079" s="234"/>
      <c r="M1079" s="235"/>
      <c r="N1079" s="236"/>
      <c r="O1079" s="236"/>
      <c r="P1079" s="236"/>
      <c r="Q1079" s="236"/>
      <c r="R1079" s="236"/>
      <c r="S1079" s="236"/>
      <c r="T1079" s="237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8" t="s">
        <v>165</v>
      </c>
      <c r="AU1079" s="238" t="s">
        <v>81</v>
      </c>
      <c r="AV1079" s="13" t="s">
        <v>81</v>
      </c>
      <c r="AW1079" s="13" t="s">
        <v>33</v>
      </c>
      <c r="AX1079" s="13" t="s">
        <v>72</v>
      </c>
      <c r="AY1079" s="238" t="s">
        <v>152</v>
      </c>
    </row>
    <row r="1080" s="14" customFormat="1">
      <c r="A1080" s="14"/>
      <c r="B1080" s="239"/>
      <c r="C1080" s="240"/>
      <c r="D1080" s="229" t="s">
        <v>165</v>
      </c>
      <c r="E1080" s="241" t="s">
        <v>19</v>
      </c>
      <c r="F1080" s="242" t="s">
        <v>167</v>
      </c>
      <c r="G1080" s="240"/>
      <c r="H1080" s="243">
        <v>78.599999999999994</v>
      </c>
      <c r="I1080" s="244"/>
      <c r="J1080" s="240"/>
      <c r="K1080" s="240"/>
      <c r="L1080" s="245"/>
      <c r="M1080" s="246"/>
      <c r="N1080" s="247"/>
      <c r="O1080" s="247"/>
      <c r="P1080" s="247"/>
      <c r="Q1080" s="247"/>
      <c r="R1080" s="247"/>
      <c r="S1080" s="247"/>
      <c r="T1080" s="248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49" t="s">
        <v>165</v>
      </c>
      <c r="AU1080" s="249" t="s">
        <v>81</v>
      </c>
      <c r="AV1080" s="14" t="s">
        <v>153</v>
      </c>
      <c r="AW1080" s="14" t="s">
        <v>33</v>
      </c>
      <c r="AX1080" s="14" t="s">
        <v>72</v>
      </c>
      <c r="AY1080" s="249" t="s">
        <v>152</v>
      </c>
    </row>
    <row r="1081" s="15" customFormat="1">
      <c r="A1081" s="15"/>
      <c r="B1081" s="250"/>
      <c r="C1081" s="251"/>
      <c r="D1081" s="229" t="s">
        <v>165</v>
      </c>
      <c r="E1081" s="252" t="s">
        <v>19</v>
      </c>
      <c r="F1081" s="253" t="s">
        <v>186</v>
      </c>
      <c r="G1081" s="251"/>
      <c r="H1081" s="252" t="s">
        <v>19</v>
      </c>
      <c r="I1081" s="254"/>
      <c r="J1081" s="251"/>
      <c r="K1081" s="251"/>
      <c r="L1081" s="255"/>
      <c r="M1081" s="256"/>
      <c r="N1081" s="257"/>
      <c r="O1081" s="257"/>
      <c r="P1081" s="257"/>
      <c r="Q1081" s="257"/>
      <c r="R1081" s="257"/>
      <c r="S1081" s="257"/>
      <c r="T1081" s="258"/>
      <c r="U1081" s="15"/>
      <c r="V1081" s="15"/>
      <c r="W1081" s="15"/>
      <c r="X1081" s="15"/>
      <c r="Y1081" s="15"/>
      <c r="Z1081" s="15"/>
      <c r="AA1081" s="15"/>
      <c r="AB1081" s="15"/>
      <c r="AC1081" s="15"/>
      <c r="AD1081" s="15"/>
      <c r="AE1081" s="15"/>
      <c r="AT1081" s="259" t="s">
        <v>165</v>
      </c>
      <c r="AU1081" s="259" t="s">
        <v>81</v>
      </c>
      <c r="AV1081" s="15" t="s">
        <v>79</v>
      </c>
      <c r="AW1081" s="15" t="s">
        <v>33</v>
      </c>
      <c r="AX1081" s="15" t="s">
        <v>72</v>
      </c>
      <c r="AY1081" s="259" t="s">
        <v>152</v>
      </c>
    </row>
    <row r="1082" s="13" customFormat="1">
      <c r="A1082" s="13"/>
      <c r="B1082" s="227"/>
      <c r="C1082" s="228"/>
      <c r="D1082" s="229" t="s">
        <v>165</v>
      </c>
      <c r="E1082" s="230" t="s">
        <v>19</v>
      </c>
      <c r="F1082" s="231" t="s">
        <v>1706</v>
      </c>
      <c r="G1082" s="228"/>
      <c r="H1082" s="232">
        <v>16.199999999999999</v>
      </c>
      <c r="I1082" s="233"/>
      <c r="J1082" s="228"/>
      <c r="K1082" s="228"/>
      <c r="L1082" s="234"/>
      <c r="M1082" s="235"/>
      <c r="N1082" s="236"/>
      <c r="O1082" s="236"/>
      <c r="P1082" s="236"/>
      <c r="Q1082" s="236"/>
      <c r="R1082" s="236"/>
      <c r="S1082" s="236"/>
      <c r="T1082" s="237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8" t="s">
        <v>165</v>
      </c>
      <c r="AU1082" s="238" t="s">
        <v>81</v>
      </c>
      <c r="AV1082" s="13" t="s">
        <v>81</v>
      </c>
      <c r="AW1082" s="13" t="s">
        <v>33</v>
      </c>
      <c r="AX1082" s="13" t="s">
        <v>72</v>
      </c>
      <c r="AY1082" s="238" t="s">
        <v>152</v>
      </c>
    </row>
    <row r="1083" s="13" customFormat="1">
      <c r="A1083" s="13"/>
      <c r="B1083" s="227"/>
      <c r="C1083" s="228"/>
      <c r="D1083" s="229" t="s">
        <v>165</v>
      </c>
      <c r="E1083" s="230" t="s">
        <v>19</v>
      </c>
      <c r="F1083" s="231" t="s">
        <v>1707</v>
      </c>
      <c r="G1083" s="228"/>
      <c r="H1083" s="232">
        <v>49.640000000000001</v>
      </c>
      <c r="I1083" s="233"/>
      <c r="J1083" s="228"/>
      <c r="K1083" s="228"/>
      <c r="L1083" s="234"/>
      <c r="M1083" s="235"/>
      <c r="N1083" s="236"/>
      <c r="O1083" s="236"/>
      <c r="P1083" s="236"/>
      <c r="Q1083" s="236"/>
      <c r="R1083" s="236"/>
      <c r="S1083" s="236"/>
      <c r="T1083" s="237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8" t="s">
        <v>165</v>
      </c>
      <c r="AU1083" s="238" t="s">
        <v>81</v>
      </c>
      <c r="AV1083" s="13" t="s">
        <v>81</v>
      </c>
      <c r="AW1083" s="13" t="s">
        <v>33</v>
      </c>
      <c r="AX1083" s="13" t="s">
        <v>72</v>
      </c>
      <c r="AY1083" s="238" t="s">
        <v>152</v>
      </c>
    </row>
    <row r="1084" s="13" customFormat="1">
      <c r="A1084" s="13"/>
      <c r="B1084" s="227"/>
      <c r="C1084" s="228"/>
      <c r="D1084" s="229" t="s">
        <v>165</v>
      </c>
      <c r="E1084" s="230" t="s">
        <v>19</v>
      </c>
      <c r="F1084" s="231" t="s">
        <v>1708</v>
      </c>
      <c r="G1084" s="228"/>
      <c r="H1084" s="232">
        <v>3.04</v>
      </c>
      <c r="I1084" s="233"/>
      <c r="J1084" s="228"/>
      <c r="K1084" s="228"/>
      <c r="L1084" s="234"/>
      <c r="M1084" s="235"/>
      <c r="N1084" s="236"/>
      <c r="O1084" s="236"/>
      <c r="P1084" s="236"/>
      <c r="Q1084" s="236"/>
      <c r="R1084" s="236"/>
      <c r="S1084" s="236"/>
      <c r="T1084" s="237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8" t="s">
        <v>165</v>
      </c>
      <c r="AU1084" s="238" t="s">
        <v>81</v>
      </c>
      <c r="AV1084" s="13" t="s">
        <v>81</v>
      </c>
      <c r="AW1084" s="13" t="s">
        <v>33</v>
      </c>
      <c r="AX1084" s="13" t="s">
        <v>72</v>
      </c>
      <c r="AY1084" s="238" t="s">
        <v>152</v>
      </c>
    </row>
    <row r="1085" s="14" customFormat="1">
      <c r="A1085" s="14"/>
      <c r="B1085" s="239"/>
      <c r="C1085" s="240"/>
      <c r="D1085" s="229" t="s">
        <v>165</v>
      </c>
      <c r="E1085" s="241" t="s">
        <v>19</v>
      </c>
      <c r="F1085" s="242" t="s">
        <v>167</v>
      </c>
      <c r="G1085" s="240"/>
      <c r="H1085" s="243">
        <v>68.879999999999995</v>
      </c>
      <c r="I1085" s="244"/>
      <c r="J1085" s="240"/>
      <c r="K1085" s="240"/>
      <c r="L1085" s="245"/>
      <c r="M1085" s="246"/>
      <c r="N1085" s="247"/>
      <c r="O1085" s="247"/>
      <c r="P1085" s="247"/>
      <c r="Q1085" s="247"/>
      <c r="R1085" s="247"/>
      <c r="S1085" s="247"/>
      <c r="T1085" s="248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9" t="s">
        <v>165</v>
      </c>
      <c r="AU1085" s="249" t="s">
        <v>81</v>
      </c>
      <c r="AV1085" s="14" t="s">
        <v>153</v>
      </c>
      <c r="AW1085" s="14" t="s">
        <v>33</v>
      </c>
      <c r="AX1085" s="14" t="s">
        <v>72</v>
      </c>
      <c r="AY1085" s="249" t="s">
        <v>152</v>
      </c>
    </row>
    <row r="1086" s="16" customFormat="1">
      <c r="A1086" s="16"/>
      <c r="B1086" s="260"/>
      <c r="C1086" s="261"/>
      <c r="D1086" s="229" t="s">
        <v>165</v>
      </c>
      <c r="E1086" s="262" t="s">
        <v>19</v>
      </c>
      <c r="F1086" s="263" t="s">
        <v>189</v>
      </c>
      <c r="G1086" s="261"/>
      <c r="H1086" s="264">
        <v>147.47999999999999</v>
      </c>
      <c r="I1086" s="265"/>
      <c r="J1086" s="261"/>
      <c r="K1086" s="261"/>
      <c r="L1086" s="266"/>
      <c r="M1086" s="267"/>
      <c r="N1086" s="268"/>
      <c r="O1086" s="268"/>
      <c r="P1086" s="268"/>
      <c r="Q1086" s="268"/>
      <c r="R1086" s="268"/>
      <c r="S1086" s="268"/>
      <c r="T1086" s="269"/>
      <c r="U1086" s="16"/>
      <c r="V1086" s="16"/>
      <c r="W1086" s="16"/>
      <c r="X1086" s="16"/>
      <c r="Y1086" s="16"/>
      <c r="Z1086" s="16"/>
      <c r="AA1086" s="16"/>
      <c r="AB1086" s="16"/>
      <c r="AC1086" s="16"/>
      <c r="AD1086" s="16"/>
      <c r="AE1086" s="16"/>
      <c r="AT1086" s="270" t="s">
        <v>165</v>
      </c>
      <c r="AU1086" s="270" t="s">
        <v>81</v>
      </c>
      <c r="AV1086" s="16" t="s">
        <v>159</v>
      </c>
      <c r="AW1086" s="16" t="s">
        <v>33</v>
      </c>
      <c r="AX1086" s="16" t="s">
        <v>79</v>
      </c>
      <c r="AY1086" s="270" t="s">
        <v>152</v>
      </c>
    </row>
    <row r="1087" s="2" customFormat="1">
      <c r="A1087" s="40"/>
      <c r="B1087" s="41"/>
      <c r="C1087" s="214" t="s">
        <v>1709</v>
      </c>
      <c r="D1087" s="214" t="s">
        <v>155</v>
      </c>
      <c r="E1087" s="215" t="s">
        <v>1710</v>
      </c>
      <c r="F1087" s="216" t="s">
        <v>1711</v>
      </c>
      <c r="G1087" s="217" t="s">
        <v>176</v>
      </c>
      <c r="H1087" s="218">
        <v>160.643</v>
      </c>
      <c r="I1087" s="219"/>
      <c r="J1087" s="220">
        <f>ROUND(I1087*H1087,2)</f>
        <v>0</v>
      </c>
      <c r="K1087" s="216" t="s">
        <v>163</v>
      </c>
      <c r="L1087" s="46"/>
      <c r="M1087" s="221" t="s">
        <v>19</v>
      </c>
      <c r="N1087" s="222" t="s">
        <v>43</v>
      </c>
      <c r="O1087" s="86"/>
      <c r="P1087" s="223">
        <f>O1087*H1087</f>
        <v>0</v>
      </c>
      <c r="Q1087" s="223">
        <v>0</v>
      </c>
      <c r="R1087" s="223">
        <f>Q1087*H1087</f>
        <v>0</v>
      </c>
      <c r="S1087" s="223">
        <v>0</v>
      </c>
      <c r="T1087" s="224">
        <f>S1087*H1087</f>
        <v>0</v>
      </c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R1087" s="225" t="s">
        <v>269</v>
      </c>
      <c r="AT1087" s="225" t="s">
        <v>155</v>
      </c>
      <c r="AU1087" s="225" t="s">
        <v>81</v>
      </c>
      <c r="AY1087" s="19" t="s">
        <v>152</v>
      </c>
      <c r="BE1087" s="226">
        <f>IF(N1087="základní",J1087,0)</f>
        <v>0</v>
      </c>
      <c r="BF1087" s="226">
        <f>IF(N1087="snížená",J1087,0)</f>
        <v>0</v>
      </c>
      <c r="BG1087" s="226">
        <f>IF(N1087="zákl. přenesená",J1087,0)</f>
        <v>0</v>
      </c>
      <c r="BH1087" s="226">
        <f>IF(N1087="sníž. přenesená",J1087,0)</f>
        <v>0</v>
      </c>
      <c r="BI1087" s="226">
        <f>IF(N1087="nulová",J1087,0)</f>
        <v>0</v>
      </c>
      <c r="BJ1087" s="19" t="s">
        <v>79</v>
      </c>
      <c r="BK1087" s="226">
        <f>ROUND(I1087*H1087,2)</f>
        <v>0</v>
      </c>
      <c r="BL1087" s="19" t="s">
        <v>269</v>
      </c>
      <c r="BM1087" s="225" t="s">
        <v>1712</v>
      </c>
    </row>
    <row r="1088" s="15" customFormat="1">
      <c r="A1088" s="15"/>
      <c r="B1088" s="250"/>
      <c r="C1088" s="251"/>
      <c r="D1088" s="229" t="s">
        <v>165</v>
      </c>
      <c r="E1088" s="252" t="s">
        <v>19</v>
      </c>
      <c r="F1088" s="253" t="s">
        <v>1713</v>
      </c>
      <c r="G1088" s="251"/>
      <c r="H1088" s="252" t="s">
        <v>19</v>
      </c>
      <c r="I1088" s="254"/>
      <c r="J1088" s="251"/>
      <c r="K1088" s="251"/>
      <c r="L1088" s="255"/>
      <c r="M1088" s="256"/>
      <c r="N1088" s="257"/>
      <c r="O1088" s="257"/>
      <c r="P1088" s="257"/>
      <c r="Q1088" s="257"/>
      <c r="R1088" s="257"/>
      <c r="S1088" s="257"/>
      <c r="T1088" s="258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59" t="s">
        <v>165</v>
      </c>
      <c r="AU1088" s="259" t="s">
        <v>81</v>
      </c>
      <c r="AV1088" s="15" t="s">
        <v>79</v>
      </c>
      <c r="AW1088" s="15" t="s">
        <v>33</v>
      </c>
      <c r="AX1088" s="15" t="s">
        <v>72</v>
      </c>
      <c r="AY1088" s="259" t="s">
        <v>152</v>
      </c>
    </row>
    <row r="1089" s="13" customFormat="1">
      <c r="A1089" s="13"/>
      <c r="B1089" s="227"/>
      <c r="C1089" s="228"/>
      <c r="D1089" s="229" t="s">
        <v>165</v>
      </c>
      <c r="E1089" s="230" t="s">
        <v>19</v>
      </c>
      <c r="F1089" s="231" t="s">
        <v>1714</v>
      </c>
      <c r="G1089" s="228"/>
      <c r="H1089" s="232">
        <v>37.872999999999998</v>
      </c>
      <c r="I1089" s="233"/>
      <c r="J1089" s="228"/>
      <c r="K1089" s="228"/>
      <c r="L1089" s="234"/>
      <c r="M1089" s="235"/>
      <c r="N1089" s="236"/>
      <c r="O1089" s="236"/>
      <c r="P1089" s="236"/>
      <c r="Q1089" s="236"/>
      <c r="R1089" s="236"/>
      <c r="S1089" s="236"/>
      <c r="T1089" s="237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8" t="s">
        <v>165</v>
      </c>
      <c r="AU1089" s="238" t="s">
        <v>81</v>
      </c>
      <c r="AV1089" s="13" t="s">
        <v>81</v>
      </c>
      <c r="AW1089" s="13" t="s">
        <v>33</v>
      </c>
      <c r="AX1089" s="13" t="s">
        <v>72</v>
      </c>
      <c r="AY1089" s="238" t="s">
        <v>152</v>
      </c>
    </row>
    <row r="1090" s="15" customFormat="1">
      <c r="A1090" s="15"/>
      <c r="B1090" s="250"/>
      <c r="C1090" s="251"/>
      <c r="D1090" s="229" t="s">
        <v>165</v>
      </c>
      <c r="E1090" s="252" t="s">
        <v>19</v>
      </c>
      <c r="F1090" s="253" t="s">
        <v>1715</v>
      </c>
      <c r="G1090" s="251"/>
      <c r="H1090" s="252" t="s">
        <v>19</v>
      </c>
      <c r="I1090" s="254"/>
      <c r="J1090" s="251"/>
      <c r="K1090" s="251"/>
      <c r="L1090" s="255"/>
      <c r="M1090" s="256"/>
      <c r="N1090" s="257"/>
      <c r="O1090" s="257"/>
      <c r="P1090" s="257"/>
      <c r="Q1090" s="257"/>
      <c r="R1090" s="257"/>
      <c r="S1090" s="257"/>
      <c r="T1090" s="258"/>
      <c r="U1090" s="15"/>
      <c r="V1090" s="15"/>
      <c r="W1090" s="15"/>
      <c r="X1090" s="15"/>
      <c r="Y1090" s="15"/>
      <c r="Z1090" s="15"/>
      <c r="AA1090" s="15"/>
      <c r="AB1090" s="15"/>
      <c r="AC1090" s="15"/>
      <c r="AD1090" s="15"/>
      <c r="AE1090" s="15"/>
      <c r="AT1090" s="259" t="s">
        <v>165</v>
      </c>
      <c r="AU1090" s="259" t="s">
        <v>81</v>
      </c>
      <c r="AV1090" s="15" t="s">
        <v>79</v>
      </c>
      <c r="AW1090" s="15" t="s">
        <v>33</v>
      </c>
      <c r="AX1090" s="15" t="s">
        <v>72</v>
      </c>
      <c r="AY1090" s="259" t="s">
        <v>152</v>
      </c>
    </row>
    <row r="1091" s="13" customFormat="1">
      <c r="A1091" s="13"/>
      <c r="B1091" s="227"/>
      <c r="C1091" s="228"/>
      <c r="D1091" s="229" t="s">
        <v>165</v>
      </c>
      <c r="E1091" s="230" t="s">
        <v>19</v>
      </c>
      <c r="F1091" s="231" t="s">
        <v>369</v>
      </c>
      <c r="G1091" s="228"/>
      <c r="H1091" s="232">
        <v>21.629999999999999</v>
      </c>
      <c r="I1091" s="233"/>
      <c r="J1091" s="228"/>
      <c r="K1091" s="228"/>
      <c r="L1091" s="234"/>
      <c r="M1091" s="235"/>
      <c r="N1091" s="236"/>
      <c r="O1091" s="236"/>
      <c r="P1091" s="236"/>
      <c r="Q1091" s="236"/>
      <c r="R1091" s="236"/>
      <c r="S1091" s="236"/>
      <c r="T1091" s="237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38" t="s">
        <v>165</v>
      </c>
      <c r="AU1091" s="238" t="s">
        <v>81</v>
      </c>
      <c r="AV1091" s="13" t="s">
        <v>81</v>
      </c>
      <c r="AW1091" s="13" t="s">
        <v>33</v>
      </c>
      <c r="AX1091" s="13" t="s">
        <v>72</v>
      </c>
      <c r="AY1091" s="238" t="s">
        <v>152</v>
      </c>
    </row>
    <row r="1092" s="15" customFormat="1">
      <c r="A1092" s="15"/>
      <c r="B1092" s="250"/>
      <c r="C1092" s="251"/>
      <c r="D1092" s="229" t="s">
        <v>165</v>
      </c>
      <c r="E1092" s="252" t="s">
        <v>19</v>
      </c>
      <c r="F1092" s="253" t="s">
        <v>1716</v>
      </c>
      <c r="G1092" s="251"/>
      <c r="H1092" s="252" t="s">
        <v>19</v>
      </c>
      <c r="I1092" s="254"/>
      <c r="J1092" s="251"/>
      <c r="K1092" s="251"/>
      <c r="L1092" s="255"/>
      <c r="M1092" s="256"/>
      <c r="N1092" s="257"/>
      <c r="O1092" s="257"/>
      <c r="P1092" s="257"/>
      <c r="Q1092" s="257"/>
      <c r="R1092" s="257"/>
      <c r="S1092" s="257"/>
      <c r="T1092" s="258"/>
      <c r="U1092" s="15"/>
      <c r="V1092" s="15"/>
      <c r="W1092" s="15"/>
      <c r="X1092" s="15"/>
      <c r="Y1092" s="15"/>
      <c r="Z1092" s="15"/>
      <c r="AA1092" s="15"/>
      <c r="AB1092" s="15"/>
      <c r="AC1092" s="15"/>
      <c r="AD1092" s="15"/>
      <c r="AE1092" s="15"/>
      <c r="AT1092" s="259" t="s">
        <v>165</v>
      </c>
      <c r="AU1092" s="259" t="s">
        <v>81</v>
      </c>
      <c r="AV1092" s="15" t="s">
        <v>79</v>
      </c>
      <c r="AW1092" s="15" t="s">
        <v>33</v>
      </c>
      <c r="AX1092" s="15" t="s">
        <v>72</v>
      </c>
      <c r="AY1092" s="259" t="s">
        <v>152</v>
      </c>
    </row>
    <row r="1093" s="13" customFormat="1">
      <c r="A1093" s="13"/>
      <c r="B1093" s="227"/>
      <c r="C1093" s="228"/>
      <c r="D1093" s="229" t="s">
        <v>165</v>
      </c>
      <c r="E1093" s="230" t="s">
        <v>19</v>
      </c>
      <c r="F1093" s="231" t="s">
        <v>1717</v>
      </c>
      <c r="G1093" s="228"/>
      <c r="H1093" s="232">
        <v>9.5099999999999998</v>
      </c>
      <c r="I1093" s="233"/>
      <c r="J1093" s="228"/>
      <c r="K1093" s="228"/>
      <c r="L1093" s="234"/>
      <c r="M1093" s="235"/>
      <c r="N1093" s="236"/>
      <c r="O1093" s="236"/>
      <c r="P1093" s="236"/>
      <c r="Q1093" s="236"/>
      <c r="R1093" s="236"/>
      <c r="S1093" s="236"/>
      <c r="T1093" s="237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8" t="s">
        <v>165</v>
      </c>
      <c r="AU1093" s="238" t="s">
        <v>81</v>
      </c>
      <c r="AV1093" s="13" t="s">
        <v>81</v>
      </c>
      <c r="AW1093" s="13" t="s">
        <v>33</v>
      </c>
      <c r="AX1093" s="13" t="s">
        <v>72</v>
      </c>
      <c r="AY1093" s="238" t="s">
        <v>152</v>
      </c>
    </row>
    <row r="1094" s="13" customFormat="1">
      <c r="A1094" s="13"/>
      <c r="B1094" s="227"/>
      <c r="C1094" s="228"/>
      <c r="D1094" s="229" t="s">
        <v>165</v>
      </c>
      <c r="E1094" s="230" t="s">
        <v>19</v>
      </c>
      <c r="F1094" s="231" t="s">
        <v>1718</v>
      </c>
      <c r="G1094" s="228"/>
      <c r="H1094" s="232">
        <v>3.1200000000000001</v>
      </c>
      <c r="I1094" s="233"/>
      <c r="J1094" s="228"/>
      <c r="K1094" s="228"/>
      <c r="L1094" s="234"/>
      <c r="M1094" s="235"/>
      <c r="N1094" s="236"/>
      <c r="O1094" s="236"/>
      <c r="P1094" s="236"/>
      <c r="Q1094" s="236"/>
      <c r="R1094" s="236"/>
      <c r="S1094" s="236"/>
      <c r="T1094" s="23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38" t="s">
        <v>165</v>
      </c>
      <c r="AU1094" s="238" t="s">
        <v>81</v>
      </c>
      <c r="AV1094" s="13" t="s">
        <v>81</v>
      </c>
      <c r="AW1094" s="13" t="s">
        <v>33</v>
      </c>
      <c r="AX1094" s="13" t="s">
        <v>72</v>
      </c>
      <c r="AY1094" s="238" t="s">
        <v>152</v>
      </c>
    </row>
    <row r="1095" s="13" customFormat="1">
      <c r="A1095" s="13"/>
      <c r="B1095" s="227"/>
      <c r="C1095" s="228"/>
      <c r="D1095" s="229" t="s">
        <v>165</v>
      </c>
      <c r="E1095" s="230" t="s">
        <v>19</v>
      </c>
      <c r="F1095" s="231" t="s">
        <v>1719</v>
      </c>
      <c r="G1095" s="228"/>
      <c r="H1095" s="232">
        <v>3.5099999999999998</v>
      </c>
      <c r="I1095" s="233"/>
      <c r="J1095" s="228"/>
      <c r="K1095" s="228"/>
      <c r="L1095" s="234"/>
      <c r="M1095" s="235"/>
      <c r="N1095" s="236"/>
      <c r="O1095" s="236"/>
      <c r="P1095" s="236"/>
      <c r="Q1095" s="236"/>
      <c r="R1095" s="236"/>
      <c r="S1095" s="236"/>
      <c r="T1095" s="237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8" t="s">
        <v>165</v>
      </c>
      <c r="AU1095" s="238" t="s">
        <v>81</v>
      </c>
      <c r="AV1095" s="13" t="s">
        <v>81</v>
      </c>
      <c r="AW1095" s="13" t="s">
        <v>33</v>
      </c>
      <c r="AX1095" s="13" t="s">
        <v>72</v>
      </c>
      <c r="AY1095" s="238" t="s">
        <v>152</v>
      </c>
    </row>
    <row r="1096" s="15" customFormat="1">
      <c r="A1096" s="15"/>
      <c r="B1096" s="250"/>
      <c r="C1096" s="251"/>
      <c r="D1096" s="229" t="s">
        <v>165</v>
      </c>
      <c r="E1096" s="252" t="s">
        <v>19</v>
      </c>
      <c r="F1096" s="253" t="s">
        <v>1720</v>
      </c>
      <c r="G1096" s="251"/>
      <c r="H1096" s="252" t="s">
        <v>19</v>
      </c>
      <c r="I1096" s="254"/>
      <c r="J1096" s="251"/>
      <c r="K1096" s="251"/>
      <c r="L1096" s="255"/>
      <c r="M1096" s="256"/>
      <c r="N1096" s="257"/>
      <c r="O1096" s="257"/>
      <c r="P1096" s="257"/>
      <c r="Q1096" s="257"/>
      <c r="R1096" s="257"/>
      <c r="S1096" s="257"/>
      <c r="T1096" s="258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9" t="s">
        <v>165</v>
      </c>
      <c r="AU1096" s="259" t="s">
        <v>81</v>
      </c>
      <c r="AV1096" s="15" t="s">
        <v>79</v>
      </c>
      <c r="AW1096" s="15" t="s">
        <v>33</v>
      </c>
      <c r="AX1096" s="15" t="s">
        <v>72</v>
      </c>
      <c r="AY1096" s="259" t="s">
        <v>152</v>
      </c>
    </row>
    <row r="1097" s="13" customFormat="1">
      <c r="A1097" s="13"/>
      <c r="B1097" s="227"/>
      <c r="C1097" s="228"/>
      <c r="D1097" s="229" t="s">
        <v>165</v>
      </c>
      <c r="E1097" s="230" t="s">
        <v>19</v>
      </c>
      <c r="F1097" s="231" t="s">
        <v>1721</v>
      </c>
      <c r="G1097" s="228"/>
      <c r="H1097" s="232">
        <v>85</v>
      </c>
      <c r="I1097" s="233"/>
      <c r="J1097" s="228"/>
      <c r="K1097" s="228"/>
      <c r="L1097" s="234"/>
      <c r="M1097" s="235"/>
      <c r="N1097" s="236"/>
      <c r="O1097" s="236"/>
      <c r="P1097" s="236"/>
      <c r="Q1097" s="236"/>
      <c r="R1097" s="236"/>
      <c r="S1097" s="236"/>
      <c r="T1097" s="237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8" t="s">
        <v>165</v>
      </c>
      <c r="AU1097" s="238" t="s">
        <v>81</v>
      </c>
      <c r="AV1097" s="13" t="s">
        <v>81</v>
      </c>
      <c r="AW1097" s="13" t="s">
        <v>33</v>
      </c>
      <c r="AX1097" s="13" t="s">
        <v>72</v>
      </c>
      <c r="AY1097" s="238" t="s">
        <v>152</v>
      </c>
    </row>
    <row r="1098" s="14" customFormat="1">
      <c r="A1098" s="14"/>
      <c r="B1098" s="239"/>
      <c r="C1098" s="240"/>
      <c r="D1098" s="229" t="s">
        <v>165</v>
      </c>
      <c r="E1098" s="241" t="s">
        <v>19</v>
      </c>
      <c r="F1098" s="242" t="s">
        <v>167</v>
      </c>
      <c r="G1098" s="240"/>
      <c r="H1098" s="243">
        <v>160.643</v>
      </c>
      <c r="I1098" s="244"/>
      <c r="J1098" s="240"/>
      <c r="K1098" s="240"/>
      <c r="L1098" s="245"/>
      <c r="M1098" s="246"/>
      <c r="N1098" s="247"/>
      <c r="O1098" s="247"/>
      <c r="P1098" s="247"/>
      <c r="Q1098" s="247"/>
      <c r="R1098" s="247"/>
      <c r="S1098" s="247"/>
      <c r="T1098" s="248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49" t="s">
        <v>165</v>
      </c>
      <c r="AU1098" s="249" t="s">
        <v>81</v>
      </c>
      <c r="AV1098" s="14" t="s">
        <v>153</v>
      </c>
      <c r="AW1098" s="14" t="s">
        <v>33</v>
      </c>
      <c r="AX1098" s="14" t="s">
        <v>79</v>
      </c>
      <c r="AY1098" s="249" t="s">
        <v>152</v>
      </c>
    </row>
    <row r="1099" s="2" customFormat="1" ht="16.5" customHeight="1">
      <c r="A1099" s="40"/>
      <c r="B1099" s="41"/>
      <c r="C1099" s="271" t="s">
        <v>1722</v>
      </c>
      <c r="D1099" s="271" t="s">
        <v>261</v>
      </c>
      <c r="E1099" s="272" t="s">
        <v>1723</v>
      </c>
      <c r="F1099" s="273" t="s">
        <v>1724</v>
      </c>
      <c r="G1099" s="274" t="s">
        <v>176</v>
      </c>
      <c r="H1099" s="275">
        <v>176.70699999999999</v>
      </c>
      <c r="I1099" s="276"/>
      <c r="J1099" s="277">
        <f>ROUND(I1099*H1099,2)</f>
        <v>0</v>
      </c>
      <c r="K1099" s="273" t="s">
        <v>163</v>
      </c>
      <c r="L1099" s="278"/>
      <c r="M1099" s="279" t="s">
        <v>19</v>
      </c>
      <c r="N1099" s="280" t="s">
        <v>43</v>
      </c>
      <c r="O1099" s="86"/>
      <c r="P1099" s="223">
        <f>O1099*H1099</f>
        <v>0</v>
      </c>
      <c r="Q1099" s="223">
        <v>0</v>
      </c>
      <c r="R1099" s="223">
        <f>Q1099*H1099</f>
        <v>0</v>
      </c>
      <c r="S1099" s="223">
        <v>0</v>
      </c>
      <c r="T1099" s="224">
        <f>S1099*H1099</f>
        <v>0</v>
      </c>
      <c r="U1099" s="40"/>
      <c r="V1099" s="40"/>
      <c r="W1099" s="40"/>
      <c r="X1099" s="40"/>
      <c r="Y1099" s="40"/>
      <c r="Z1099" s="40"/>
      <c r="AA1099" s="40"/>
      <c r="AB1099" s="40"/>
      <c r="AC1099" s="40"/>
      <c r="AD1099" s="40"/>
      <c r="AE1099" s="40"/>
      <c r="AR1099" s="225" t="s">
        <v>362</v>
      </c>
      <c r="AT1099" s="225" t="s">
        <v>261</v>
      </c>
      <c r="AU1099" s="225" t="s">
        <v>81</v>
      </c>
      <c r="AY1099" s="19" t="s">
        <v>152</v>
      </c>
      <c r="BE1099" s="226">
        <f>IF(N1099="základní",J1099,0)</f>
        <v>0</v>
      </c>
      <c r="BF1099" s="226">
        <f>IF(N1099="snížená",J1099,0)</f>
        <v>0</v>
      </c>
      <c r="BG1099" s="226">
        <f>IF(N1099="zákl. přenesená",J1099,0)</f>
        <v>0</v>
      </c>
      <c r="BH1099" s="226">
        <f>IF(N1099="sníž. přenesená",J1099,0)</f>
        <v>0</v>
      </c>
      <c r="BI1099" s="226">
        <f>IF(N1099="nulová",J1099,0)</f>
        <v>0</v>
      </c>
      <c r="BJ1099" s="19" t="s">
        <v>79</v>
      </c>
      <c r="BK1099" s="226">
        <f>ROUND(I1099*H1099,2)</f>
        <v>0</v>
      </c>
      <c r="BL1099" s="19" t="s">
        <v>269</v>
      </c>
      <c r="BM1099" s="225" t="s">
        <v>1725</v>
      </c>
    </row>
    <row r="1100" s="13" customFormat="1">
      <c r="A1100" s="13"/>
      <c r="B1100" s="227"/>
      <c r="C1100" s="228"/>
      <c r="D1100" s="229" t="s">
        <v>165</v>
      </c>
      <c r="E1100" s="228"/>
      <c r="F1100" s="231" t="s">
        <v>1726</v>
      </c>
      <c r="G1100" s="228"/>
      <c r="H1100" s="232">
        <v>176.70699999999999</v>
      </c>
      <c r="I1100" s="233"/>
      <c r="J1100" s="228"/>
      <c r="K1100" s="228"/>
      <c r="L1100" s="234"/>
      <c r="M1100" s="235"/>
      <c r="N1100" s="236"/>
      <c r="O1100" s="236"/>
      <c r="P1100" s="236"/>
      <c r="Q1100" s="236"/>
      <c r="R1100" s="236"/>
      <c r="S1100" s="236"/>
      <c r="T1100" s="237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8" t="s">
        <v>165</v>
      </c>
      <c r="AU1100" s="238" t="s">
        <v>81</v>
      </c>
      <c r="AV1100" s="13" t="s">
        <v>81</v>
      </c>
      <c r="AW1100" s="13" t="s">
        <v>4</v>
      </c>
      <c r="AX1100" s="13" t="s">
        <v>79</v>
      </c>
      <c r="AY1100" s="238" t="s">
        <v>152</v>
      </c>
    </row>
    <row r="1101" s="2" customFormat="1">
      <c r="A1101" s="40"/>
      <c r="B1101" s="41"/>
      <c r="C1101" s="214" t="s">
        <v>1727</v>
      </c>
      <c r="D1101" s="214" t="s">
        <v>155</v>
      </c>
      <c r="E1101" s="215" t="s">
        <v>1728</v>
      </c>
      <c r="F1101" s="216" t="s">
        <v>1729</v>
      </c>
      <c r="G1101" s="217" t="s">
        <v>176</v>
      </c>
      <c r="H1101" s="218">
        <v>1518.7529999999999</v>
      </c>
      <c r="I1101" s="219"/>
      <c r="J1101" s="220">
        <f>ROUND(I1101*H1101,2)</f>
        <v>0</v>
      </c>
      <c r="K1101" s="216" t="s">
        <v>163</v>
      </c>
      <c r="L1101" s="46"/>
      <c r="M1101" s="221" t="s">
        <v>19</v>
      </c>
      <c r="N1101" s="222" t="s">
        <v>43</v>
      </c>
      <c r="O1101" s="86"/>
      <c r="P1101" s="223">
        <f>O1101*H1101</f>
        <v>0</v>
      </c>
      <c r="Q1101" s="223">
        <v>0.00025999999999999998</v>
      </c>
      <c r="R1101" s="223">
        <f>Q1101*H1101</f>
        <v>0.39487577999999995</v>
      </c>
      <c r="S1101" s="223">
        <v>0</v>
      </c>
      <c r="T1101" s="224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5" t="s">
        <v>269</v>
      </c>
      <c r="AT1101" s="225" t="s">
        <v>155</v>
      </c>
      <c r="AU1101" s="225" t="s">
        <v>81</v>
      </c>
      <c r="AY1101" s="19" t="s">
        <v>152</v>
      </c>
      <c r="BE1101" s="226">
        <f>IF(N1101="základní",J1101,0)</f>
        <v>0</v>
      </c>
      <c r="BF1101" s="226">
        <f>IF(N1101="snížená",J1101,0)</f>
        <v>0</v>
      </c>
      <c r="BG1101" s="226">
        <f>IF(N1101="zákl. přenesená",J1101,0)</f>
        <v>0</v>
      </c>
      <c r="BH1101" s="226">
        <f>IF(N1101="sníž. přenesená",J1101,0)</f>
        <v>0</v>
      </c>
      <c r="BI1101" s="226">
        <f>IF(N1101="nulová",J1101,0)</f>
        <v>0</v>
      </c>
      <c r="BJ1101" s="19" t="s">
        <v>79</v>
      </c>
      <c r="BK1101" s="226">
        <f>ROUND(I1101*H1101,2)</f>
        <v>0</v>
      </c>
      <c r="BL1101" s="19" t="s">
        <v>269</v>
      </c>
      <c r="BM1101" s="225" t="s">
        <v>1730</v>
      </c>
    </row>
    <row r="1102" s="15" customFormat="1">
      <c r="A1102" s="15"/>
      <c r="B1102" s="250"/>
      <c r="C1102" s="251"/>
      <c r="D1102" s="229" t="s">
        <v>165</v>
      </c>
      <c r="E1102" s="252" t="s">
        <v>19</v>
      </c>
      <c r="F1102" s="253" t="s">
        <v>1731</v>
      </c>
      <c r="G1102" s="251"/>
      <c r="H1102" s="252" t="s">
        <v>19</v>
      </c>
      <c r="I1102" s="254"/>
      <c r="J1102" s="251"/>
      <c r="K1102" s="251"/>
      <c r="L1102" s="255"/>
      <c r="M1102" s="256"/>
      <c r="N1102" s="257"/>
      <c r="O1102" s="257"/>
      <c r="P1102" s="257"/>
      <c r="Q1102" s="257"/>
      <c r="R1102" s="257"/>
      <c r="S1102" s="257"/>
      <c r="T1102" s="258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59" t="s">
        <v>165</v>
      </c>
      <c r="AU1102" s="259" t="s">
        <v>81</v>
      </c>
      <c r="AV1102" s="15" t="s">
        <v>79</v>
      </c>
      <c r="AW1102" s="15" t="s">
        <v>33</v>
      </c>
      <c r="AX1102" s="15" t="s">
        <v>72</v>
      </c>
      <c r="AY1102" s="259" t="s">
        <v>152</v>
      </c>
    </row>
    <row r="1103" s="15" customFormat="1">
      <c r="A1103" s="15"/>
      <c r="B1103" s="250"/>
      <c r="C1103" s="251"/>
      <c r="D1103" s="229" t="s">
        <v>165</v>
      </c>
      <c r="E1103" s="252" t="s">
        <v>19</v>
      </c>
      <c r="F1103" s="253" t="s">
        <v>212</v>
      </c>
      <c r="G1103" s="251"/>
      <c r="H1103" s="252" t="s">
        <v>19</v>
      </c>
      <c r="I1103" s="254"/>
      <c r="J1103" s="251"/>
      <c r="K1103" s="251"/>
      <c r="L1103" s="255"/>
      <c r="M1103" s="256"/>
      <c r="N1103" s="257"/>
      <c r="O1103" s="257"/>
      <c r="P1103" s="257"/>
      <c r="Q1103" s="257"/>
      <c r="R1103" s="257"/>
      <c r="S1103" s="257"/>
      <c r="T1103" s="258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59" t="s">
        <v>165</v>
      </c>
      <c r="AU1103" s="259" t="s">
        <v>81</v>
      </c>
      <c r="AV1103" s="15" t="s">
        <v>79</v>
      </c>
      <c r="AW1103" s="15" t="s">
        <v>33</v>
      </c>
      <c r="AX1103" s="15" t="s">
        <v>72</v>
      </c>
      <c r="AY1103" s="259" t="s">
        <v>152</v>
      </c>
    </row>
    <row r="1104" s="13" customFormat="1">
      <c r="A1104" s="13"/>
      <c r="B1104" s="227"/>
      <c r="C1104" s="228"/>
      <c r="D1104" s="229" t="s">
        <v>165</v>
      </c>
      <c r="E1104" s="230" t="s">
        <v>19</v>
      </c>
      <c r="F1104" s="231" t="s">
        <v>213</v>
      </c>
      <c r="G1104" s="228"/>
      <c r="H1104" s="232">
        <v>190.97800000000001</v>
      </c>
      <c r="I1104" s="233"/>
      <c r="J1104" s="228"/>
      <c r="K1104" s="228"/>
      <c r="L1104" s="234"/>
      <c r="M1104" s="235"/>
      <c r="N1104" s="236"/>
      <c r="O1104" s="236"/>
      <c r="P1104" s="236"/>
      <c r="Q1104" s="236"/>
      <c r="R1104" s="236"/>
      <c r="S1104" s="236"/>
      <c r="T1104" s="237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8" t="s">
        <v>165</v>
      </c>
      <c r="AU1104" s="238" t="s">
        <v>81</v>
      </c>
      <c r="AV1104" s="13" t="s">
        <v>81</v>
      </c>
      <c r="AW1104" s="13" t="s">
        <v>33</v>
      </c>
      <c r="AX1104" s="13" t="s">
        <v>72</v>
      </c>
      <c r="AY1104" s="238" t="s">
        <v>152</v>
      </c>
    </row>
    <row r="1105" s="15" customFormat="1">
      <c r="A1105" s="15"/>
      <c r="B1105" s="250"/>
      <c r="C1105" s="251"/>
      <c r="D1105" s="229" t="s">
        <v>165</v>
      </c>
      <c r="E1105" s="252" t="s">
        <v>19</v>
      </c>
      <c r="F1105" s="253" t="s">
        <v>218</v>
      </c>
      <c r="G1105" s="251"/>
      <c r="H1105" s="252" t="s">
        <v>19</v>
      </c>
      <c r="I1105" s="254"/>
      <c r="J1105" s="251"/>
      <c r="K1105" s="251"/>
      <c r="L1105" s="255"/>
      <c r="M1105" s="256"/>
      <c r="N1105" s="257"/>
      <c r="O1105" s="257"/>
      <c r="P1105" s="257"/>
      <c r="Q1105" s="257"/>
      <c r="R1105" s="257"/>
      <c r="S1105" s="257"/>
      <c r="T1105" s="258"/>
      <c r="U1105" s="15"/>
      <c r="V1105" s="15"/>
      <c r="W1105" s="15"/>
      <c r="X1105" s="15"/>
      <c r="Y1105" s="15"/>
      <c r="Z1105" s="15"/>
      <c r="AA1105" s="15"/>
      <c r="AB1105" s="15"/>
      <c r="AC1105" s="15"/>
      <c r="AD1105" s="15"/>
      <c r="AE1105" s="15"/>
      <c r="AT1105" s="259" t="s">
        <v>165</v>
      </c>
      <c r="AU1105" s="259" t="s">
        <v>81</v>
      </c>
      <c r="AV1105" s="15" t="s">
        <v>79</v>
      </c>
      <c r="AW1105" s="15" t="s">
        <v>33</v>
      </c>
      <c r="AX1105" s="15" t="s">
        <v>72</v>
      </c>
      <c r="AY1105" s="259" t="s">
        <v>152</v>
      </c>
    </row>
    <row r="1106" s="13" customFormat="1">
      <c r="A1106" s="13"/>
      <c r="B1106" s="227"/>
      <c r="C1106" s="228"/>
      <c r="D1106" s="229" t="s">
        <v>165</v>
      </c>
      <c r="E1106" s="230" t="s">
        <v>19</v>
      </c>
      <c r="F1106" s="231" t="s">
        <v>219</v>
      </c>
      <c r="G1106" s="228"/>
      <c r="H1106" s="232">
        <v>382.95999999999998</v>
      </c>
      <c r="I1106" s="233"/>
      <c r="J1106" s="228"/>
      <c r="K1106" s="228"/>
      <c r="L1106" s="234"/>
      <c r="M1106" s="235"/>
      <c r="N1106" s="236"/>
      <c r="O1106" s="236"/>
      <c r="P1106" s="236"/>
      <c r="Q1106" s="236"/>
      <c r="R1106" s="236"/>
      <c r="S1106" s="236"/>
      <c r="T1106" s="237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8" t="s">
        <v>165</v>
      </c>
      <c r="AU1106" s="238" t="s">
        <v>81</v>
      </c>
      <c r="AV1106" s="13" t="s">
        <v>81</v>
      </c>
      <c r="AW1106" s="13" t="s">
        <v>33</v>
      </c>
      <c r="AX1106" s="13" t="s">
        <v>72</v>
      </c>
      <c r="AY1106" s="238" t="s">
        <v>152</v>
      </c>
    </row>
    <row r="1107" s="15" customFormat="1">
      <c r="A1107" s="15"/>
      <c r="B1107" s="250"/>
      <c r="C1107" s="251"/>
      <c r="D1107" s="229" t="s">
        <v>165</v>
      </c>
      <c r="E1107" s="252" t="s">
        <v>19</v>
      </c>
      <c r="F1107" s="253" t="s">
        <v>1732</v>
      </c>
      <c r="G1107" s="251"/>
      <c r="H1107" s="252" t="s">
        <v>19</v>
      </c>
      <c r="I1107" s="254"/>
      <c r="J1107" s="251"/>
      <c r="K1107" s="251"/>
      <c r="L1107" s="255"/>
      <c r="M1107" s="256"/>
      <c r="N1107" s="257"/>
      <c r="O1107" s="257"/>
      <c r="P1107" s="257"/>
      <c r="Q1107" s="257"/>
      <c r="R1107" s="257"/>
      <c r="S1107" s="257"/>
      <c r="T1107" s="258"/>
      <c r="U1107" s="15"/>
      <c r="V1107" s="15"/>
      <c r="W1107" s="15"/>
      <c r="X1107" s="15"/>
      <c r="Y1107" s="15"/>
      <c r="Z1107" s="15"/>
      <c r="AA1107" s="15"/>
      <c r="AB1107" s="15"/>
      <c r="AC1107" s="15"/>
      <c r="AD1107" s="15"/>
      <c r="AE1107" s="15"/>
      <c r="AT1107" s="259" t="s">
        <v>165</v>
      </c>
      <c r="AU1107" s="259" t="s">
        <v>81</v>
      </c>
      <c r="AV1107" s="15" t="s">
        <v>79</v>
      </c>
      <c r="AW1107" s="15" t="s">
        <v>33</v>
      </c>
      <c r="AX1107" s="15" t="s">
        <v>72</v>
      </c>
      <c r="AY1107" s="259" t="s">
        <v>152</v>
      </c>
    </row>
    <row r="1108" s="13" customFormat="1">
      <c r="A1108" s="13"/>
      <c r="B1108" s="227"/>
      <c r="C1108" s="228"/>
      <c r="D1108" s="229" t="s">
        <v>165</v>
      </c>
      <c r="E1108" s="230" t="s">
        <v>19</v>
      </c>
      <c r="F1108" s="231" t="s">
        <v>1733</v>
      </c>
      <c r="G1108" s="228"/>
      <c r="H1108" s="232">
        <v>36.729999999999997</v>
      </c>
      <c r="I1108" s="233"/>
      <c r="J1108" s="228"/>
      <c r="K1108" s="228"/>
      <c r="L1108" s="234"/>
      <c r="M1108" s="235"/>
      <c r="N1108" s="236"/>
      <c r="O1108" s="236"/>
      <c r="P1108" s="236"/>
      <c r="Q1108" s="236"/>
      <c r="R1108" s="236"/>
      <c r="S1108" s="236"/>
      <c r="T1108" s="237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8" t="s">
        <v>165</v>
      </c>
      <c r="AU1108" s="238" t="s">
        <v>81</v>
      </c>
      <c r="AV1108" s="13" t="s">
        <v>81</v>
      </c>
      <c r="AW1108" s="13" t="s">
        <v>33</v>
      </c>
      <c r="AX1108" s="13" t="s">
        <v>72</v>
      </c>
      <c r="AY1108" s="238" t="s">
        <v>152</v>
      </c>
    </row>
    <row r="1109" s="15" customFormat="1">
      <c r="A1109" s="15"/>
      <c r="B1109" s="250"/>
      <c r="C1109" s="251"/>
      <c r="D1109" s="229" t="s">
        <v>165</v>
      </c>
      <c r="E1109" s="252" t="s">
        <v>19</v>
      </c>
      <c r="F1109" s="253" t="s">
        <v>1734</v>
      </c>
      <c r="G1109" s="251"/>
      <c r="H1109" s="252" t="s">
        <v>19</v>
      </c>
      <c r="I1109" s="254"/>
      <c r="J1109" s="251"/>
      <c r="K1109" s="251"/>
      <c r="L1109" s="255"/>
      <c r="M1109" s="256"/>
      <c r="N1109" s="257"/>
      <c r="O1109" s="257"/>
      <c r="P1109" s="257"/>
      <c r="Q1109" s="257"/>
      <c r="R1109" s="257"/>
      <c r="S1109" s="257"/>
      <c r="T1109" s="258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59" t="s">
        <v>165</v>
      </c>
      <c r="AU1109" s="259" t="s">
        <v>81</v>
      </c>
      <c r="AV1109" s="15" t="s">
        <v>79</v>
      </c>
      <c r="AW1109" s="15" t="s">
        <v>33</v>
      </c>
      <c r="AX1109" s="15" t="s">
        <v>72</v>
      </c>
      <c r="AY1109" s="259" t="s">
        <v>152</v>
      </c>
    </row>
    <row r="1110" s="13" customFormat="1">
      <c r="A1110" s="13"/>
      <c r="B1110" s="227"/>
      <c r="C1110" s="228"/>
      <c r="D1110" s="229" t="s">
        <v>165</v>
      </c>
      <c r="E1110" s="230" t="s">
        <v>19</v>
      </c>
      <c r="F1110" s="231" t="s">
        <v>1735</v>
      </c>
      <c r="G1110" s="228"/>
      <c r="H1110" s="232">
        <v>163.19999999999999</v>
      </c>
      <c r="I1110" s="233"/>
      <c r="J1110" s="228"/>
      <c r="K1110" s="228"/>
      <c r="L1110" s="234"/>
      <c r="M1110" s="235"/>
      <c r="N1110" s="236"/>
      <c r="O1110" s="236"/>
      <c r="P1110" s="236"/>
      <c r="Q1110" s="236"/>
      <c r="R1110" s="236"/>
      <c r="S1110" s="236"/>
      <c r="T1110" s="237"/>
      <c r="U1110" s="13"/>
      <c r="V1110" s="13"/>
      <c r="W1110" s="13"/>
      <c r="X1110" s="13"/>
      <c r="Y1110" s="13"/>
      <c r="Z1110" s="13"/>
      <c r="AA1110" s="13"/>
      <c r="AB1110" s="13"/>
      <c r="AC1110" s="13"/>
      <c r="AD1110" s="13"/>
      <c r="AE1110" s="13"/>
      <c r="AT1110" s="238" t="s">
        <v>165</v>
      </c>
      <c r="AU1110" s="238" t="s">
        <v>81</v>
      </c>
      <c r="AV1110" s="13" t="s">
        <v>81</v>
      </c>
      <c r="AW1110" s="13" t="s">
        <v>33</v>
      </c>
      <c r="AX1110" s="13" t="s">
        <v>72</v>
      </c>
      <c r="AY1110" s="238" t="s">
        <v>152</v>
      </c>
    </row>
    <row r="1111" s="14" customFormat="1">
      <c r="A1111" s="14"/>
      <c r="B1111" s="239"/>
      <c r="C1111" s="240"/>
      <c r="D1111" s="229" t="s">
        <v>165</v>
      </c>
      <c r="E1111" s="241" t="s">
        <v>19</v>
      </c>
      <c r="F1111" s="242" t="s">
        <v>167</v>
      </c>
      <c r="G1111" s="240"/>
      <c r="H1111" s="243">
        <v>773.86800000000005</v>
      </c>
      <c r="I1111" s="244"/>
      <c r="J1111" s="240"/>
      <c r="K1111" s="240"/>
      <c r="L1111" s="245"/>
      <c r="M1111" s="246"/>
      <c r="N1111" s="247"/>
      <c r="O1111" s="247"/>
      <c r="P1111" s="247"/>
      <c r="Q1111" s="247"/>
      <c r="R1111" s="247"/>
      <c r="S1111" s="247"/>
      <c r="T1111" s="248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49" t="s">
        <v>165</v>
      </c>
      <c r="AU1111" s="249" t="s">
        <v>81</v>
      </c>
      <c r="AV1111" s="14" t="s">
        <v>153</v>
      </c>
      <c r="AW1111" s="14" t="s">
        <v>33</v>
      </c>
      <c r="AX1111" s="14" t="s">
        <v>72</v>
      </c>
      <c r="AY1111" s="249" t="s">
        <v>152</v>
      </c>
    </row>
    <row r="1112" s="15" customFormat="1">
      <c r="A1112" s="15"/>
      <c r="B1112" s="250"/>
      <c r="C1112" s="251"/>
      <c r="D1112" s="229" t="s">
        <v>165</v>
      </c>
      <c r="E1112" s="252" t="s">
        <v>19</v>
      </c>
      <c r="F1112" s="253" t="s">
        <v>180</v>
      </c>
      <c r="G1112" s="251"/>
      <c r="H1112" s="252" t="s">
        <v>19</v>
      </c>
      <c r="I1112" s="254"/>
      <c r="J1112" s="251"/>
      <c r="K1112" s="251"/>
      <c r="L1112" s="255"/>
      <c r="M1112" s="256"/>
      <c r="N1112" s="257"/>
      <c r="O1112" s="257"/>
      <c r="P1112" s="257"/>
      <c r="Q1112" s="257"/>
      <c r="R1112" s="257"/>
      <c r="S1112" s="257"/>
      <c r="T1112" s="258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59" t="s">
        <v>165</v>
      </c>
      <c r="AU1112" s="259" t="s">
        <v>81</v>
      </c>
      <c r="AV1112" s="15" t="s">
        <v>79</v>
      </c>
      <c r="AW1112" s="15" t="s">
        <v>33</v>
      </c>
      <c r="AX1112" s="15" t="s">
        <v>72</v>
      </c>
      <c r="AY1112" s="259" t="s">
        <v>152</v>
      </c>
    </row>
    <row r="1113" s="15" customFormat="1">
      <c r="A1113" s="15"/>
      <c r="B1113" s="250"/>
      <c r="C1113" s="251"/>
      <c r="D1113" s="229" t="s">
        <v>165</v>
      </c>
      <c r="E1113" s="252" t="s">
        <v>19</v>
      </c>
      <c r="F1113" s="253" t="s">
        <v>1736</v>
      </c>
      <c r="G1113" s="251"/>
      <c r="H1113" s="252" t="s">
        <v>19</v>
      </c>
      <c r="I1113" s="254"/>
      <c r="J1113" s="251"/>
      <c r="K1113" s="251"/>
      <c r="L1113" s="255"/>
      <c r="M1113" s="256"/>
      <c r="N1113" s="257"/>
      <c r="O1113" s="257"/>
      <c r="P1113" s="257"/>
      <c r="Q1113" s="257"/>
      <c r="R1113" s="257"/>
      <c r="S1113" s="257"/>
      <c r="T1113" s="258"/>
      <c r="U1113" s="15"/>
      <c r="V1113" s="15"/>
      <c r="W1113" s="15"/>
      <c r="X1113" s="15"/>
      <c r="Y1113" s="15"/>
      <c r="Z1113" s="15"/>
      <c r="AA1113" s="15"/>
      <c r="AB1113" s="15"/>
      <c r="AC1113" s="15"/>
      <c r="AD1113" s="15"/>
      <c r="AE1113" s="15"/>
      <c r="AT1113" s="259" t="s">
        <v>165</v>
      </c>
      <c r="AU1113" s="259" t="s">
        <v>81</v>
      </c>
      <c r="AV1113" s="15" t="s">
        <v>79</v>
      </c>
      <c r="AW1113" s="15" t="s">
        <v>33</v>
      </c>
      <c r="AX1113" s="15" t="s">
        <v>72</v>
      </c>
      <c r="AY1113" s="259" t="s">
        <v>152</v>
      </c>
    </row>
    <row r="1114" s="13" customFormat="1">
      <c r="A1114" s="13"/>
      <c r="B1114" s="227"/>
      <c r="C1114" s="228"/>
      <c r="D1114" s="229" t="s">
        <v>165</v>
      </c>
      <c r="E1114" s="230" t="s">
        <v>19</v>
      </c>
      <c r="F1114" s="231" t="s">
        <v>1737</v>
      </c>
      <c r="G1114" s="228"/>
      <c r="H1114" s="232">
        <v>66.957999999999998</v>
      </c>
      <c r="I1114" s="233"/>
      <c r="J1114" s="228"/>
      <c r="K1114" s="228"/>
      <c r="L1114" s="234"/>
      <c r="M1114" s="235"/>
      <c r="N1114" s="236"/>
      <c r="O1114" s="236"/>
      <c r="P1114" s="236"/>
      <c r="Q1114" s="236"/>
      <c r="R1114" s="236"/>
      <c r="S1114" s="236"/>
      <c r="T1114" s="237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38" t="s">
        <v>165</v>
      </c>
      <c r="AU1114" s="238" t="s">
        <v>81</v>
      </c>
      <c r="AV1114" s="13" t="s">
        <v>81</v>
      </c>
      <c r="AW1114" s="13" t="s">
        <v>33</v>
      </c>
      <c r="AX1114" s="13" t="s">
        <v>72</v>
      </c>
      <c r="AY1114" s="238" t="s">
        <v>152</v>
      </c>
    </row>
    <row r="1115" s="13" customFormat="1">
      <c r="A1115" s="13"/>
      <c r="B1115" s="227"/>
      <c r="C1115" s="228"/>
      <c r="D1115" s="229" t="s">
        <v>165</v>
      </c>
      <c r="E1115" s="230" t="s">
        <v>19</v>
      </c>
      <c r="F1115" s="231" t="s">
        <v>1738</v>
      </c>
      <c r="G1115" s="228"/>
      <c r="H1115" s="232">
        <v>27.265000000000001</v>
      </c>
      <c r="I1115" s="233"/>
      <c r="J1115" s="228"/>
      <c r="K1115" s="228"/>
      <c r="L1115" s="234"/>
      <c r="M1115" s="235"/>
      <c r="N1115" s="236"/>
      <c r="O1115" s="236"/>
      <c r="P1115" s="236"/>
      <c r="Q1115" s="236"/>
      <c r="R1115" s="236"/>
      <c r="S1115" s="236"/>
      <c r="T1115" s="237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8" t="s">
        <v>165</v>
      </c>
      <c r="AU1115" s="238" t="s">
        <v>81</v>
      </c>
      <c r="AV1115" s="13" t="s">
        <v>81</v>
      </c>
      <c r="AW1115" s="13" t="s">
        <v>33</v>
      </c>
      <c r="AX1115" s="13" t="s">
        <v>72</v>
      </c>
      <c r="AY1115" s="238" t="s">
        <v>152</v>
      </c>
    </row>
    <row r="1116" s="15" customFormat="1">
      <c r="A1116" s="15"/>
      <c r="B1116" s="250"/>
      <c r="C1116" s="251"/>
      <c r="D1116" s="229" t="s">
        <v>165</v>
      </c>
      <c r="E1116" s="252" t="s">
        <v>19</v>
      </c>
      <c r="F1116" s="253" t="s">
        <v>1739</v>
      </c>
      <c r="G1116" s="251"/>
      <c r="H1116" s="252" t="s">
        <v>19</v>
      </c>
      <c r="I1116" s="254"/>
      <c r="J1116" s="251"/>
      <c r="K1116" s="251"/>
      <c r="L1116" s="255"/>
      <c r="M1116" s="256"/>
      <c r="N1116" s="257"/>
      <c r="O1116" s="257"/>
      <c r="P1116" s="257"/>
      <c r="Q1116" s="257"/>
      <c r="R1116" s="257"/>
      <c r="S1116" s="257"/>
      <c r="T1116" s="258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59" t="s">
        <v>165</v>
      </c>
      <c r="AU1116" s="259" t="s">
        <v>81</v>
      </c>
      <c r="AV1116" s="15" t="s">
        <v>79</v>
      </c>
      <c r="AW1116" s="15" t="s">
        <v>33</v>
      </c>
      <c r="AX1116" s="15" t="s">
        <v>72</v>
      </c>
      <c r="AY1116" s="259" t="s">
        <v>152</v>
      </c>
    </row>
    <row r="1117" s="13" customFormat="1">
      <c r="A1117" s="13"/>
      <c r="B1117" s="227"/>
      <c r="C1117" s="228"/>
      <c r="D1117" s="229" t="s">
        <v>165</v>
      </c>
      <c r="E1117" s="230" t="s">
        <v>19</v>
      </c>
      <c r="F1117" s="231" t="s">
        <v>1740</v>
      </c>
      <c r="G1117" s="228"/>
      <c r="H1117" s="232">
        <v>202.72</v>
      </c>
      <c r="I1117" s="233"/>
      <c r="J1117" s="228"/>
      <c r="K1117" s="228"/>
      <c r="L1117" s="234"/>
      <c r="M1117" s="235"/>
      <c r="N1117" s="236"/>
      <c r="O1117" s="236"/>
      <c r="P1117" s="236"/>
      <c r="Q1117" s="236"/>
      <c r="R1117" s="236"/>
      <c r="S1117" s="236"/>
      <c r="T1117" s="237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38" t="s">
        <v>165</v>
      </c>
      <c r="AU1117" s="238" t="s">
        <v>81</v>
      </c>
      <c r="AV1117" s="13" t="s">
        <v>81</v>
      </c>
      <c r="AW1117" s="13" t="s">
        <v>33</v>
      </c>
      <c r="AX1117" s="13" t="s">
        <v>72</v>
      </c>
      <c r="AY1117" s="238" t="s">
        <v>152</v>
      </c>
    </row>
    <row r="1118" s="13" customFormat="1">
      <c r="A1118" s="13"/>
      <c r="B1118" s="227"/>
      <c r="C1118" s="228"/>
      <c r="D1118" s="229" t="s">
        <v>165</v>
      </c>
      <c r="E1118" s="230" t="s">
        <v>19</v>
      </c>
      <c r="F1118" s="231" t="s">
        <v>1741</v>
      </c>
      <c r="G1118" s="228"/>
      <c r="H1118" s="232">
        <v>100.425</v>
      </c>
      <c r="I1118" s="233"/>
      <c r="J1118" s="228"/>
      <c r="K1118" s="228"/>
      <c r="L1118" s="234"/>
      <c r="M1118" s="235"/>
      <c r="N1118" s="236"/>
      <c r="O1118" s="236"/>
      <c r="P1118" s="236"/>
      <c r="Q1118" s="236"/>
      <c r="R1118" s="236"/>
      <c r="S1118" s="236"/>
      <c r="T1118" s="237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8" t="s">
        <v>165</v>
      </c>
      <c r="AU1118" s="238" t="s">
        <v>81</v>
      </c>
      <c r="AV1118" s="13" t="s">
        <v>81</v>
      </c>
      <c r="AW1118" s="13" t="s">
        <v>33</v>
      </c>
      <c r="AX1118" s="13" t="s">
        <v>72</v>
      </c>
      <c r="AY1118" s="238" t="s">
        <v>152</v>
      </c>
    </row>
    <row r="1119" s="13" customFormat="1">
      <c r="A1119" s="13"/>
      <c r="B1119" s="227"/>
      <c r="C1119" s="228"/>
      <c r="D1119" s="229" t="s">
        <v>165</v>
      </c>
      <c r="E1119" s="230" t="s">
        <v>19</v>
      </c>
      <c r="F1119" s="231" t="s">
        <v>1742</v>
      </c>
      <c r="G1119" s="228"/>
      <c r="H1119" s="232">
        <v>16.760000000000002</v>
      </c>
      <c r="I1119" s="233"/>
      <c r="J1119" s="228"/>
      <c r="K1119" s="228"/>
      <c r="L1119" s="234"/>
      <c r="M1119" s="235"/>
      <c r="N1119" s="236"/>
      <c r="O1119" s="236"/>
      <c r="P1119" s="236"/>
      <c r="Q1119" s="236"/>
      <c r="R1119" s="236"/>
      <c r="S1119" s="236"/>
      <c r="T1119" s="237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8" t="s">
        <v>165</v>
      </c>
      <c r="AU1119" s="238" t="s">
        <v>81</v>
      </c>
      <c r="AV1119" s="13" t="s">
        <v>81</v>
      </c>
      <c r="AW1119" s="13" t="s">
        <v>33</v>
      </c>
      <c r="AX1119" s="13" t="s">
        <v>72</v>
      </c>
      <c r="AY1119" s="238" t="s">
        <v>152</v>
      </c>
    </row>
    <row r="1120" s="14" customFormat="1">
      <c r="A1120" s="14"/>
      <c r="B1120" s="239"/>
      <c r="C1120" s="240"/>
      <c r="D1120" s="229" t="s">
        <v>165</v>
      </c>
      <c r="E1120" s="241" t="s">
        <v>19</v>
      </c>
      <c r="F1120" s="242" t="s">
        <v>167</v>
      </c>
      <c r="G1120" s="240"/>
      <c r="H1120" s="243">
        <v>414.12799999999999</v>
      </c>
      <c r="I1120" s="244"/>
      <c r="J1120" s="240"/>
      <c r="K1120" s="240"/>
      <c r="L1120" s="245"/>
      <c r="M1120" s="246"/>
      <c r="N1120" s="247"/>
      <c r="O1120" s="247"/>
      <c r="P1120" s="247"/>
      <c r="Q1120" s="247"/>
      <c r="R1120" s="247"/>
      <c r="S1120" s="247"/>
      <c r="T1120" s="248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49" t="s">
        <v>165</v>
      </c>
      <c r="AU1120" s="249" t="s">
        <v>81</v>
      </c>
      <c r="AV1120" s="14" t="s">
        <v>153</v>
      </c>
      <c r="AW1120" s="14" t="s">
        <v>33</v>
      </c>
      <c r="AX1120" s="14" t="s">
        <v>72</v>
      </c>
      <c r="AY1120" s="249" t="s">
        <v>152</v>
      </c>
    </row>
    <row r="1121" s="15" customFormat="1">
      <c r="A1121" s="15"/>
      <c r="B1121" s="250"/>
      <c r="C1121" s="251"/>
      <c r="D1121" s="229" t="s">
        <v>165</v>
      </c>
      <c r="E1121" s="252" t="s">
        <v>19</v>
      </c>
      <c r="F1121" s="253" t="s">
        <v>186</v>
      </c>
      <c r="G1121" s="251"/>
      <c r="H1121" s="252" t="s">
        <v>19</v>
      </c>
      <c r="I1121" s="254"/>
      <c r="J1121" s="251"/>
      <c r="K1121" s="251"/>
      <c r="L1121" s="255"/>
      <c r="M1121" s="256"/>
      <c r="N1121" s="257"/>
      <c r="O1121" s="257"/>
      <c r="P1121" s="257"/>
      <c r="Q1121" s="257"/>
      <c r="R1121" s="257"/>
      <c r="S1121" s="257"/>
      <c r="T1121" s="258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59" t="s">
        <v>165</v>
      </c>
      <c r="AU1121" s="259" t="s">
        <v>81</v>
      </c>
      <c r="AV1121" s="15" t="s">
        <v>79</v>
      </c>
      <c r="AW1121" s="15" t="s">
        <v>33</v>
      </c>
      <c r="AX1121" s="15" t="s">
        <v>72</v>
      </c>
      <c r="AY1121" s="259" t="s">
        <v>152</v>
      </c>
    </row>
    <row r="1122" s="15" customFormat="1">
      <c r="A1122" s="15"/>
      <c r="B1122" s="250"/>
      <c r="C1122" s="251"/>
      <c r="D1122" s="229" t="s">
        <v>165</v>
      </c>
      <c r="E1122" s="252" t="s">
        <v>19</v>
      </c>
      <c r="F1122" s="253" t="s">
        <v>1736</v>
      </c>
      <c r="G1122" s="251"/>
      <c r="H1122" s="252" t="s">
        <v>19</v>
      </c>
      <c r="I1122" s="254"/>
      <c r="J1122" s="251"/>
      <c r="K1122" s="251"/>
      <c r="L1122" s="255"/>
      <c r="M1122" s="256"/>
      <c r="N1122" s="257"/>
      <c r="O1122" s="257"/>
      <c r="P1122" s="257"/>
      <c r="Q1122" s="257"/>
      <c r="R1122" s="257"/>
      <c r="S1122" s="257"/>
      <c r="T1122" s="258"/>
      <c r="U1122" s="15"/>
      <c r="V1122" s="15"/>
      <c r="W1122" s="15"/>
      <c r="X1122" s="15"/>
      <c r="Y1122" s="15"/>
      <c r="Z1122" s="15"/>
      <c r="AA1122" s="15"/>
      <c r="AB1122" s="15"/>
      <c r="AC1122" s="15"/>
      <c r="AD1122" s="15"/>
      <c r="AE1122" s="15"/>
      <c r="AT1122" s="259" t="s">
        <v>165</v>
      </c>
      <c r="AU1122" s="259" t="s">
        <v>81</v>
      </c>
      <c r="AV1122" s="15" t="s">
        <v>79</v>
      </c>
      <c r="AW1122" s="15" t="s">
        <v>33</v>
      </c>
      <c r="AX1122" s="15" t="s">
        <v>72</v>
      </c>
      <c r="AY1122" s="259" t="s">
        <v>152</v>
      </c>
    </row>
    <row r="1123" s="13" customFormat="1">
      <c r="A1123" s="13"/>
      <c r="B1123" s="227"/>
      <c r="C1123" s="228"/>
      <c r="D1123" s="229" t="s">
        <v>165</v>
      </c>
      <c r="E1123" s="230" t="s">
        <v>19</v>
      </c>
      <c r="F1123" s="231" t="s">
        <v>1743</v>
      </c>
      <c r="G1123" s="228"/>
      <c r="H1123" s="232">
        <v>70.168000000000006</v>
      </c>
      <c r="I1123" s="233"/>
      <c r="J1123" s="228"/>
      <c r="K1123" s="228"/>
      <c r="L1123" s="234"/>
      <c r="M1123" s="235"/>
      <c r="N1123" s="236"/>
      <c r="O1123" s="236"/>
      <c r="P1123" s="236"/>
      <c r="Q1123" s="236"/>
      <c r="R1123" s="236"/>
      <c r="S1123" s="236"/>
      <c r="T1123" s="237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8" t="s">
        <v>165</v>
      </c>
      <c r="AU1123" s="238" t="s">
        <v>81</v>
      </c>
      <c r="AV1123" s="13" t="s">
        <v>81</v>
      </c>
      <c r="AW1123" s="13" t="s">
        <v>33</v>
      </c>
      <c r="AX1123" s="13" t="s">
        <v>72</v>
      </c>
      <c r="AY1123" s="238" t="s">
        <v>152</v>
      </c>
    </row>
    <row r="1124" s="13" customFormat="1">
      <c r="A1124" s="13"/>
      <c r="B1124" s="227"/>
      <c r="C1124" s="228"/>
      <c r="D1124" s="229" t="s">
        <v>165</v>
      </c>
      <c r="E1124" s="230" t="s">
        <v>19</v>
      </c>
      <c r="F1124" s="231" t="s">
        <v>1744</v>
      </c>
      <c r="G1124" s="228"/>
      <c r="H1124" s="232">
        <v>6.4610000000000003</v>
      </c>
      <c r="I1124" s="233"/>
      <c r="J1124" s="228"/>
      <c r="K1124" s="228"/>
      <c r="L1124" s="234"/>
      <c r="M1124" s="235"/>
      <c r="N1124" s="236"/>
      <c r="O1124" s="236"/>
      <c r="P1124" s="236"/>
      <c r="Q1124" s="236"/>
      <c r="R1124" s="236"/>
      <c r="S1124" s="236"/>
      <c r="T1124" s="23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8" t="s">
        <v>165</v>
      </c>
      <c r="AU1124" s="238" t="s">
        <v>81</v>
      </c>
      <c r="AV1124" s="13" t="s">
        <v>81</v>
      </c>
      <c r="AW1124" s="13" t="s">
        <v>33</v>
      </c>
      <c r="AX1124" s="13" t="s">
        <v>72</v>
      </c>
      <c r="AY1124" s="238" t="s">
        <v>152</v>
      </c>
    </row>
    <row r="1125" s="15" customFormat="1">
      <c r="A1125" s="15"/>
      <c r="B1125" s="250"/>
      <c r="C1125" s="251"/>
      <c r="D1125" s="229" t="s">
        <v>165</v>
      </c>
      <c r="E1125" s="252" t="s">
        <v>19</v>
      </c>
      <c r="F1125" s="253" t="s">
        <v>1739</v>
      </c>
      <c r="G1125" s="251"/>
      <c r="H1125" s="252" t="s">
        <v>19</v>
      </c>
      <c r="I1125" s="254"/>
      <c r="J1125" s="251"/>
      <c r="K1125" s="251"/>
      <c r="L1125" s="255"/>
      <c r="M1125" s="256"/>
      <c r="N1125" s="257"/>
      <c r="O1125" s="257"/>
      <c r="P1125" s="257"/>
      <c r="Q1125" s="257"/>
      <c r="R1125" s="257"/>
      <c r="S1125" s="257"/>
      <c r="T1125" s="258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59" t="s">
        <v>165</v>
      </c>
      <c r="AU1125" s="259" t="s">
        <v>81</v>
      </c>
      <c r="AV1125" s="15" t="s">
        <v>79</v>
      </c>
      <c r="AW1125" s="15" t="s">
        <v>33</v>
      </c>
      <c r="AX1125" s="15" t="s">
        <v>72</v>
      </c>
      <c r="AY1125" s="259" t="s">
        <v>152</v>
      </c>
    </row>
    <row r="1126" s="13" customFormat="1">
      <c r="A1126" s="13"/>
      <c r="B1126" s="227"/>
      <c r="C1126" s="228"/>
      <c r="D1126" s="229" t="s">
        <v>165</v>
      </c>
      <c r="E1126" s="230" t="s">
        <v>19</v>
      </c>
      <c r="F1126" s="231" t="s">
        <v>1745</v>
      </c>
      <c r="G1126" s="228"/>
      <c r="H1126" s="232">
        <v>211.70099999999999</v>
      </c>
      <c r="I1126" s="233"/>
      <c r="J1126" s="228"/>
      <c r="K1126" s="228"/>
      <c r="L1126" s="234"/>
      <c r="M1126" s="235"/>
      <c r="N1126" s="236"/>
      <c r="O1126" s="236"/>
      <c r="P1126" s="236"/>
      <c r="Q1126" s="236"/>
      <c r="R1126" s="236"/>
      <c r="S1126" s="236"/>
      <c r="T1126" s="237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238" t="s">
        <v>165</v>
      </c>
      <c r="AU1126" s="238" t="s">
        <v>81</v>
      </c>
      <c r="AV1126" s="13" t="s">
        <v>81</v>
      </c>
      <c r="AW1126" s="13" t="s">
        <v>33</v>
      </c>
      <c r="AX1126" s="13" t="s">
        <v>72</v>
      </c>
      <c r="AY1126" s="238" t="s">
        <v>152</v>
      </c>
    </row>
    <row r="1127" s="13" customFormat="1">
      <c r="A1127" s="13"/>
      <c r="B1127" s="227"/>
      <c r="C1127" s="228"/>
      <c r="D1127" s="229" t="s">
        <v>165</v>
      </c>
      <c r="E1127" s="230" t="s">
        <v>19</v>
      </c>
      <c r="F1127" s="231" t="s">
        <v>1746</v>
      </c>
      <c r="G1127" s="228"/>
      <c r="H1127" s="232">
        <v>34.229999999999997</v>
      </c>
      <c r="I1127" s="233"/>
      <c r="J1127" s="228"/>
      <c r="K1127" s="228"/>
      <c r="L1127" s="234"/>
      <c r="M1127" s="235"/>
      <c r="N1127" s="236"/>
      <c r="O1127" s="236"/>
      <c r="P1127" s="236"/>
      <c r="Q1127" s="236"/>
      <c r="R1127" s="236"/>
      <c r="S1127" s="236"/>
      <c r="T1127" s="237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8" t="s">
        <v>165</v>
      </c>
      <c r="AU1127" s="238" t="s">
        <v>81</v>
      </c>
      <c r="AV1127" s="13" t="s">
        <v>81</v>
      </c>
      <c r="AW1127" s="13" t="s">
        <v>33</v>
      </c>
      <c r="AX1127" s="13" t="s">
        <v>72</v>
      </c>
      <c r="AY1127" s="238" t="s">
        <v>152</v>
      </c>
    </row>
    <row r="1128" s="13" customFormat="1">
      <c r="A1128" s="13"/>
      <c r="B1128" s="227"/>
      <c r="C1128" s="228"/>
      <c r="D1128" s="229" t="s">
        <v>165</v>
      </c>
      <c r="E1128" s="230" t="s">
        <v>19</v>
      </c>
      <c r="F1128" s="231" t="s">
        <v>1747</v>
      </c>
      <c r="G1128" s="228"/>
      <c r="H1128" s="232">
        <v>8.1969999999999992</v>
      </c>
      <c r="I1128" s="233"/>
      <c r="J1128" s="228"/>
      <c r="K1128" s="228"/>
      <c r="L1128" s="234"/>
      <c r="M1128" s="235"/>
      <c r="N1128" s="236"/>
      <c r="O1128" s="236"/>
      <c r="P1128" s="236"/>
      <c r="Q1128" s="236"/>
      <c r="R1128" s="236"/>
      <c r="S1128" s="236"/>
      <c r="T1128" s="237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8" t="s">
        <v>165</v>
      </c>
      <c r="AU1128" s="238" t="s">
        <v>81</v>
      </c>
      <c r="AV1128" s="13" t="s">
        <v>81</v>
      </c>
      <c r="AW1128" s="13" t="s">
        <v>33</v>
      </c>
      <c r="AX1128" s="13" t="s">
        <v>72</v>
      </c>
      <c r="AY1128" s="238" t="s">
        <v>152</v>
      </c>
    </row>
    <row r="1129" s="14" customFormat="1">
      <c r="A1129" s="14"/>
      <c r="B1129" s="239"/>
      <c r="C1129" s="240"/>
      <c r="D1129" s="229" t="s">
        <v>165</v>
      </c>
      <c r="E1129" s="241" t="s">
        <v>19</v>
      </c>
      <c r="F1129" s="242" t="s">
        <v>167</v>
      </c>
      <c r="G1129" s="240"/>
      <c r="H1129" s="243">
        <v>330.757</v>
      </c>
      <c r="I1129" s="244"/>
      <c r="J1129" s="240"/>
      <c r="K1129" s="240"/>
      <c r="L1129" s="245"/>
      <c r="M1129" s="246"/>
      <c r="N1129" s="247"/>
      <c r="O1129" s="247"/>
      <c r="P1129" s="247"/>
      <c r="Q1129" s="247"/>
      <c r="R1129" s="247"/>
      <c r="S1129" s="247"/>
      <c r="T1129" s="248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9" t="s">
        <v>165</v>
      </c>
      <c r="AU1129" s="249" t="s">
        <v>81</v>
      </c>
      <c r="AV1129" s="14" t="s">
        <v>153</v>
      </c>
      <c r="AW1129" s="14" t="s">
        <v>33</v>
      </c>
      <c r="AX1129" s="14" t="s">
        <v>72</v>
      </c>
      <c r="AY1129" s="249" t="s">
        <v>152</v>
      </c>
    </row>
    <row r="1130" s="16" customFormat="1">
      <c r="A1130" s="16"/>
      <c r="B1130" s="260"/>
      <c r="C1130" s="261"/>
      <c r="D1130" s="229" t="s">
        <v>165</v>
      </c>
      <c r="E1130" s="262" t="s">
        <v>19</v>
      </c>
      <c r="F1130" s="263" t="s">
        <v>189</v>
      </c>
      <c r="G1130" s="261"/>
      <c r="H1130" s="264">
        <v>1518.7529999999999</v>
      </c>
      <c r="I1130" s="265"/>
      <c r="J1130" s="261"/>
      <c r="K1130" s="261"/>
      <c r="L1130" s="266"/>
      <c r="M1130" s="267"/>
      <c r="N1130" s="268"/>
      <c r="O1130" s="268"/>
      <c r="P1130" s="268"/>
      <c r="Q1130" s="268"/>
      <c r="R1130" s="268"/>
      <c r="S1130" s="268"/>
      <c r="T1130" s="269"/>
      <c r="U1130" s="16"/>
      <c r="V1130" s="16"/>
      <c r="W1130" s="16"/>
      <c r="X1130" s="16"/>
      <c r="Y1130" s="16"/>
      <c r="Z1130" s="16"/>
      <c r="AA1130" s="16"/>
      <c r="AB1130" s="16"/>
      <c r="AC1130" s="16"/>
      <c r="AD1130" s="16"/>
      <c r="AE1130" s="16"/>
      <c r="AT1130" s="270" t="s">
        <v>165</v>
      </c>
      <c r="AU1130" s="270" t="s">
        <v>81</v>
      </c>
      <c r="AV1130" s="16" t="s">
        <v>159</v>
      </c>
      <c r="AW1130" s="16" t="s">
        <v>33</v>
      </c>
      <c r="AX1130" s="16" t="s">
        <v>79</v>
      </c>
      <c r="AY1130" s="270" t="s">
        <v>152</v>
      </c>
    </row>
    <row r="1131" s="2" customFormat="1" ht="16.5" customHeight="1">
      <c r="A1131" s="40"/>
      <c r="B1131" s="41"/>
      <c r="C1131" s="214" t="s">
        <v>1748</v>
      </c>
      <c r="D1131" s="214" t="s">
        <v>155</v>
      </c>
      <c r="E1131" s="215" t="s">
        <v>1749</v>
      </c>
      <c r="F1131" s="216" t="s">
        <v>1750</v>
      </c>
      <c r="G1131" s="217" t="s">
        <v>176</v>
      </c>
      <c r="H1131" s="218">
        <v>1518.7529999999999</v>
      </c>
      <c r="I1131" s="219"/>
      <c r="J1131" s="220">
        <f>ROUND(I1131*H1131,2)</f>
        <v>0</v>
      </c>
      <c r="K1131" s="216" t="s">
        <v>163</v>
      </c>
      <c r="L1131" s="46"/>
      <c r="M1131" s="221" t="s">
        <v>19</v>
      </c>
      <c r="N1131" s="222" t="s">
        <v>43</v>
      </c>
      <c r="O1131" s="86"/>
      <c r="P1131" s="223">
        <f>O1131*H1131</f>
        <v>0</v>
      </c>
      <c r="Q1131" s="223">
        <v>0</v>
      </c>
      <c r="R1131" s="223">
        <f>Q1131*H1131</f>
        <v>0</v>
      </c>
      <c r="S1131" s="223">
        <v>0</v>
      </c>
      <c r="T1131" s="224">
        <f>S1131*H1131</f>
        <v>0</v>
      </c>
      <c r="U1131" s="40"/>
      <c r="V1131" s="40"/>
      <c r="W1131" s="40"/>
      <c r="X1131" s="40"/>
      <c r="Y1131" s="40"/>
      <c r="Z1131" s="40"/>
      <c r="AA1131" s="40"/>
      <c r="AB1131" s="40"/>
      <c r="AC1131" s="40"/>
      <c r="AD1131" s="40"/>
      <c r="AE1131" s="40"/>
      <c r="AR1131" s="225" t="s">
        <v>269</v>
      </c>
      <c r="AT1131" s="225" t="s">
        <v>155</v>
      </c>
      <c r="AU1131" s="225" t="s">
        <v>81</v>
      </c>
      <c r="AY1131" s="19" t="s">
        <v>152</v>
      </c>
      <c r="BE1131" s="226">
        <f>IF(N1131="základní",J1131,0)</f>
        <v>0</v>
      </c>
      <c r="BF1131" s="226">
        <f>IF(N1131="snížená",J1131,0)</f>
        <v>0</v>
      </c>
      <c r="BG1131" s="226">
        <f>IF(N1131="zákl. přenesená",J1131,0)</f>
        <v>0</v>
      </c>
      <c r="BH1131" s="226">
        <f>IF(N1131="sníž. přenesená",J1131,0)</f>
        <v>0</v>
      </c>
      <c r="BI1131" s="226">
        <f>IF(N1131="nulová",J1131,0)</f>
        <v>0</v>
      </c>
      <c r="BJ1131" s="19" t="s">
        <v>79</v>
      </c>
      <c r="BK1131" s="226">
        <f>ROUND(I1131*H1131,2)</f>
        <v>0</v>
      </c>
      <c r="BL1131" s="19" t="s">
        <v>269</v>
      </c>
      <c r="BM1131" s="225" t="s">
        <v>1751</v>
      </c>
    </row>
    <row r="1132" s="12" customFormat="1" ht="22.8" customHeight="1">
      <c r="A1132" s="12"/>
      <c r="B1132" s="198"/>
      <c r="C1132" s="199"/>
      <c r="D1132" s="200" t="s">
        <v>71</v>
      </c>
      <c r="E1132" s="212" t="s">
        <v>1752</v>
      </c>
      <c r="F1132" s="212" t="s">
        <v>1753</v>
      </c>
      <c r="G1132" s="199"/>
      <c r="H1132" s="199"/>
      <c r="I1132" s="202"/>
      <c r="J1132" s="213">
        <f>BK1132</f>
        <v>0</v>
      </c>
      <c r="K1132" s="199"/>
      <c r="L1132" s="204"/>
      <c r="M1132" s="205"/>
      <c r="N1132" s="206"/>
      <c r="O1132" s="206"/>
      <c r="P1132" s="207">
        <f>SUM(P1133:P1141)</f>
        <v>0</v>
      </c>
      <c r="Q1132" s="206"/>
      <c r="R1132" s="207">
        <f>SUM(R1133:R1141)</f>
        <v>0</v>
      </c>
      <c r="S1132" s="206"/>
      <c r="T1132" s="208">
        <f>SUM(T1133:T1141)</f>
        <v>0</v>
      </c>
      <c r="U1132" s="12"/>
      <c r="V1132" s="12"/>
      <c r="W1132" s="12"/>
      <c r="X1132" s="12"/>
      <c r="Y1132" s="12"/>
      <c r="Z1132" s="12"/>
      <c r="AA1132" s="12"/>
      <c r="AB1132" s="12"/>
      <c r="AC1132" s="12"/>
      <c r="AD1132" s="12"/>
      <c r="AE1132" s="12"/>
      <c r="AR1132" s="209" t="s">
        <v>81</v>
      </c>
      <c r="AT1132" s="210" t="s">
        <v>71</v>
      </c>
      <c r="AU1132" s="210" t="s">
        <v>79</v>
      </c>
      <c r="AY1132" s="209" t="s">
        <v>152</v>
      </c>
      <c r="BK1132" s="211">
        <f>SUM(BK1133:BK1141)</f>
        <v>0</v>
      </c>
    </row>
    <row r="1133" s="2" customFormat="1" ht="16.5" customHeight="1">
      <c r="A1133" s="40"/>
      <c r="B1133" s="41"/>
      <c r="C1133" s="214" t="s">
        <v>1754</v>
      </c>
      <c r="D1133" s="214" t="s">
        <v>155</v>
      </c>
      <c r="E1133" s="215" t="s">
        <v>1755</v>
      </c>
      <c r="F1133" s="216" t="s">
        <v>1756</v>
      </c>
      <c r="G1133" s="217" t="s">
        <v>176</v>
      </c>
      <c r="H1133" s="218">
        <v>47.563000000000002</v>
      </c>
      <c r="I1133" s="219"/>
      <c r="J1133" s="220">
        <f>ROUND(I1133*H1133,2)</f>
        <v>0</v>
      </c>
      <c r="K1133" s="216" t="s">
        <v>163</v>
      </c>
      <c r="L1133" s="46"/>
      <c r="M1133" s="221" t="s">
        <v>19</v>
      </c>
      <c r="N1133" s="222" t="s">
        <v>43</v>
      </c>
      <c r="O1133" s="86"/>
      <c r="P1133" s="223">
        <f>O1133*H1133</f>
        <v>0</v>
      </c>
      <c r="Q1133" s="223">
        <v>0</v>
      </c>
      <c r="R1133" s="223">
        <f>Q1133*H1133</f>
        <v>0</v>
      </c>
      <c r="S1133" s="223">
        <v>0</v>
      </c>
      <c r="T1133" s="224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25" t="s">
        <v>269</v>
      </c>
      <c r="AT1133" s="225" t="s">
        <v>155</v>
      </c>
      <c r="AU1133" s="225" t="s">
        <v>81</v>
      </c>
      <c r="AY1133" s="19" t="s">
        <v>152</v>
      </c>
      <c r="BE1133" s="226">
        <f>IF(N1133="základní",J1133,0)</f>
        <v>0</v>
      </c>
      <c r="BF1133" s="226">
        <f>IF(N1133="snížená",J1133,0)</f>
        <v>0</v>
      </c>
      <c r="BG1133" s="226">
        <f>IF(N1133="zákl. přenesená",J1133,0)</f>
        <v>0</v>
      </c>
      <c r="BH1133" s="226">
        <f>IF(N1133="sníž. přenesená",J1133,0)</f>
        <v>0</v>
      </c>
      <c r="BI1133" s="226">
        <f>IF(N1133="nulová",J1133,0)</f>
        <v>0</v>
      </c>
      <c r="BJ1133" s="19" t="s">
        <v>79</v>
      </c>
      <c r="BK1133" s="226">
        <f>ROUND(I1133*H1133,2)</f>
        <v>0</v>
      </c>
      <c r="BL1133" s="19" t="s">
        <v>269</v>
      </c>
      <c r="BM1133" s="225" t="s">
        <v>1757</v>
      </c>
    </row>
    <row r="1134" s="15" customFormat="1">
      <c r="A1134" s="15"/>
      <c r="B1134" s="250"/>
      <c r="C1134" s="251"/>
      <c r="D1134" s="229" t="s">
        <v>165</v>
      </c>
      <c r="E1134" s="252" t="s">
        <v>19</v>
      </c>
      <c r="F1134" s="253" t="s">
        <v>1758</v>
      </c>
      <c r="G1134" s="251"/>
      <c r="H1134" s="252" t="s">
        <v>19</v>
      </c>
      <c r="I1134" s="254"/>
      <c r="J1134" s="251"/>
      <c r="K1134" s="251"/>
      <c r="L1134" s="255"/>
      <c r="M1134" s="256"/>
      <c r="N1134" s="257"/>
      <c r="O1134" s="257"/>
      <c r="P1134" s="257"/>
      <c r="Q1134" s="257"/>
      <c r="R1134" s="257"/>
      <c r="S1134" s="257"/>
      <c r="T1134" s="258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59" t="s">
        <v>165</v>
      </c>
      <c r="AU1134" s="259" t="s">
        <v>81</v>
      </c>
      <c r="AV1134" s="15" t="s">
        <v>79</v>
      </c>
      <c r="AW1134" s="15" t="s">
        <v>33</v>
      </c>
      <c r="AX1134" s="15" t="s">
        <v>72</v>
      </c>
      <c r="AY1134" s="259" t="s">
        <v>152</v>
      </c>
    </row>
    <row r="1135" s="13" customFormat="1">
      <c r="A1135" s="13"/>
      <c r="B1135" s="227"/>
      <c r="C1135" s="228"/>
      <c r="D1135" s="229" t="s">
        <v>165</v>
      </c>
      <c r="E1135" s="230" t="s">
        <v>19</v>
      </c>
      <c r="F1135" s="231" t="s">
        <v>1759</v>
      </c>
      <c r="G1135" s="228"/>
      <c r="H1135" s="232">
        <v>14.380000000000001</v>
      </c>
      <c r="I1135" s="233"/>
      <c r="J1135" s="228"/>
      <c r="K1135" s="228"/>
      <c r="L1135" s="234"/>
      <c r="M1135" s="235"/>
      <c r="N1135" s="236"/>
      <c r="O1135" s="236"/>
      <c r="P1135" s="236"/>
      <c r="Q1135" s="236"/>
      <c r="R1135" s="236"/>
      <c r="S1135" s="236"/>
      <c r="T1135" s="237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8" t="s">
        <v>165</v>
      </c>
      <c r="AU1135" s="238" t="s">
        <v>81</v>
      </c>
      <c r="AV1135" s="13" t="s">
        <v>81</v>
      </c>
      <c r="AW1135" s="13" t="s">
        <v>33</v>
      </c>
      <c r="AX1135" s="13" t="s">
        <v>72</v>
      </c>
      <c r="AY1135" s="238" t="s">
        <v>152</v>
      </c>
    </row>
    <row r="1136" s="13" customFormat="1">
      <c r="A1136" s="13"/>
      <c r="B1136" s="227"/>
      <c r="C1136" s="228"/>
      <c r="D1136" s="229" t="s">
        <v>165</v>
      </c>
      <c r="E1136" s="230" t="s">
        <v>19</v>
      </c>
      <c r="F1136" s="231" t="s">
        <v>1760</v>
      </c>
      <c r="G1136" s="228"/>
      <c r="H1136" s="232">
        <v>16.893000000000001</v>
      </c>
      <c r="I1136" s="233"/>
      <c r="J1136" s="228"/>
      <c r="K1136" s="228"/>
      <c r="L1136" s="234"/>
      <c r="M1136" s="235"/>
      <c r="N1136" s="236"/>
      <c r="O1136" s="236"/>
      <c r="P1136" s="236"/>
      <c r="Q1136" s="236"/>
      <c r="R1136" s="236"/>
      <c r="S1136" s="236"/>
      <c r="T1136" s="237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8" t="s">
        <v>165</v>
      </c>
      <c r="AU1136" s="238" t="s">
        <v>81</v>
      </c>
      <c r="AV1136" s="13" t="s">
        <v>81</v>
      </c>
      <c r="AW1136" s="13" t="s">
        <v>33</v>
      </c>
      <c r="AX1136" s="13" t="s">
        <v>72</v>
      </c>
      <c r="AY1136" s="238" t="s">
        <v>152</v>
      </c>
    </row>
    <row r="1137" s="13" customFormat="1">
      <c r="A1137" s="13"/>
      <c r="B1137" s="227"/>
      <c r="C1137" s="228"/>
      <c r="D1137" s="229" t="s">
        <v>165</v>
      </c>
      <c r="E1137" s="230" t="s">
        <v>19</v>
      </c>
      <c r="F1137" s="231" t="s">
        <v>1761</v>
      </c>
      <c r="G1137" s="228"/>
      <c r="H1137" s="232">
        <v>16.289999999999999</v>
      </c>
      <c r="I1137" s="233"/>
      <c r="J1137" s="228"/>
      <c r="K1137" s="228"/>
      <c r="L1137" s="234"/>
      <c r="M1137" s="235"/>
      <c r="N1137" s="236"/>
      <c r="O1137" s="236"/>
      <c r="P1137" s="236"/>
      <c r="Q1137" s="236"/>
      <c r="R1137" s="236"/>
      <c r="S1137" s="236"/>
      <c r="T1137" s="23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8" t="s">
        <v>165</v>
      </c>
      <c r="AU1137" s="238" t="s">
        <v>81</v>
      </c>
      <c r="AV1137" s="13" t="s">
        <v>81</v>
      </c>
      <c r="AW1137" s="13" t="s">
        <v>33</v>
      </c>
      <c r="AX1137" s="13" t="s">
        <v>72</v>
      </c>
      <c r="AY1137" s="238" t="s">
        <v>152</v>
      </c>
    </row>
    <row r="1138" s="14" customFormat="1">
      <c r="A1138" s="14"/>
      <c r="B1138" s="239"/>
      <c r="C1138" s="240"/>
      <c r="D1138" s="229" t="s">
        <v>165</v>
      </c>
      <c r="E1138" s="241" t="s">
        <v>19</v>
      </c>
      <c r="F1138" s="242" t="s">
        <v>167</v>
      </c>
      <c r="G1138" s="240"/>
      <c r="H1138" s="243">
        <v>47.563000000000002</v>
      </c>
      <c r="I1138" s="244"/>
      <c r="J1138" s="240"/>
      <c r="K1138" s="240"/>
      <c r="L1138" s="245"/>
      <c r="M1138" s="246"/>
      <c r="N1138" s="247"/>
      <c r="O1138" s="247"/>
      <c r="P1138" s="247"/>
      <c r="Q1138" s="247"/>
      <c r="R1138" s="247"/>
      <c r="S1138" s="247"/>
      <c r="T1138" s="248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49" t="s">
        <v>165</v>
      </c>
      <c r="AU1138" s="249" t="s">
        <v>81</v>
      </c>
      <c r="AV1138" s="14" t="s">
        <v>153</v>
      </c>
      <c r="AW1138" s="14" t="s">
        <v>33</v>
      </c>
      <c r="AX1138" s="14" t="s">
        <v>79</v>
      </c>
      <c r="AY1138" s="249" t="s">
        <v>152</v>
      </c>
    </row>
    <row r="1139" s="2" customFormat="1" ht="21.75" customHeight="1">
      <c r="A1139" s="40"/>
      <c r="B1139" s="41"/>
      <c r="C1139" s="271" t="s">
        <v>1762</v>
      </c>
      <c r="D1139" s="271" t="s">
        <v>261</v>
      </c>
      <c r="E1139" s="272" t="s">
        <v>1763</v>
      </c>
      <c r="F1139" s="273" t="s">
        <v>1764</v>
      </c>
      <c r="G1139" s="274" t="s">
        <v>158</v>
      </c>
      <c r="H1139" s="275">
        <v>49.941000000000002</v>
      </c>
      <c r="I1139" s="276"/>
      <c r="J1139" s="277">
        <f>ROUND(I1139*H1139,2)</f>
        <v>0</v>
      </c>
      <c r="K1139" s="273" t="s">
        <v>19</v>
      </c>
      <c r="L1139" s="278"/>
      <c r="M1139" s="279" t="s">
        <v>19</v>
      </c>
      <c r="N1139" s="280" t="s">
        <v>43</v>
      </c>
      <c r="O1139" s="86"/>
      <c r="P1139" s="223">
        <f>O1139*H1139</f>
        <v>0</v>
      </c>
      <c r="Q1139" s="223">
        <v>0</v>
      </c>
      <c r="R1139" s="223">
        <f>Q1139*H1139</f>
        <v>0</v>
      </c>
      <c r="S1139" s="223">
        <v>0</v>
      </c>
      <c r="T1139" s="224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25" t="s">
        <v>362</v>
      </c>
      <c r="AT1139" s="225" t="s">
        <v>261</v>
      </c>
      <c r="AU1139" s="225" t="s">
        <v>81</v>
      </c>
      <c r="AY1139" s="19" t="s">
        <v>152</v>
      </c>
      <c r="BE1139" s="226">
        <f>IF(N1139="základní",J1139,0)</f>
        <v>0</v>
      </c>
      <c r="BF1139" s="226">
        <f>IF(N1139="snížená",J1139,0)</f>
        <v>0</v>
      </c>
      <c r="BG1139" s="226">
        <f>IF(N1139="zákl. přenesená",J1139,0)</f>
        <v>0</v>
      </c>
      <c r="BH1139" s="226">
        <f>IF(N1139="sníž. přenesená",J1139,0)</f>
        <v>0</v>
      </c>
      <c r="BI1139" s="226">
        <f>IF(N1139="nulová",J1139,0)</f>
        <v>0</v>
      </c>
      <c r="BJ1139" s="19" t="s">
        <v>79</v>
      </c>
      <c r="BK1139" s="226">
        <f>ROUND(I1139*H1139,2)</f>
        <v>0</v>
      </c>
      <c r="BL1139" s="19" t="s">
        <v>269</v>
      </c>
      <c r="BM1139" s="225" t="s">
        <v>1765</v>
      </c>
    </row>
    <row r="1140" s="13" customFormat="1">
      <c r="A1140" s="13"/>
      <c r="B1140" s="227"/>
      <c r="C1140" s="228"/>
      <c r="D1140" s="229" t="s">
        <v>165</v>
      </c>
      <c r="E1140" s="228"/>
      <c r="F1140" s="231" t="s">
        <v>1766</v>
      </c>
      <c r="G1140" s="228"/>
      <c r="H1140" s="232">
        <v>49.941000000000002</v>
      </c>
      <c r="I1140" s="233"/>
      <c r="J1140" s="228"/>
      <c r="K1140" s="228"/>
      <c r="L1140" s="234"/>
      <c r="M1140" s="235"/>
      <c r="N1140" s="236"/>
      <c r="O1140" s="236"/>
      <c r="P1140" s="236"/>
      <c r="Q1140" s="236"/>
      <c r="R1140" s="236"/>
      <c r="S1140" s="236"/>
      <c r="T1140" s="237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8" t="s">
        <v>165</v>
      </c>
      <c r="AU1140" s="238" t="s">
        <v>81</v>
      </c>
      <c r="AV1140" s="13" t="s">
        <v>81</v>
      </c>
      <c r="AW1140" s="13" t="s">
        <v>4</v>
      </c>
      <c r="AX1140" s="13" t="s">
        <v>79</v>
      </c>
      <c r="AY1140" s="238" t="s">
        <v>152</v>
      </c>
    </row>
    <row r="1141" s="2" customFormat="1">
      <c r="A1141" s="40"/>
      <c r="B1141" s="41"/>
      <c r="C1141" s="214" t="s">
        <v>1767</v>
      </c>
      <c r="D1141" s="214" t="s">
        <v>155</v>
      </c>
      <c r="E1141" s="215" t="s">
        <v>1768</v>
      </c>
      <c r="F1141" s="216" t="s">
        <v>1769</v>
      </c>
      <c r="G1141" s="217" t="s">
        <v>1611</v>
      </c>
      <c r="H1141" s="282"/>
      <c r="I1141" s="219"/>
      <c r="J1141" s="220">
        <f>ROUND(I1141*H1141,2)</f>
        <v>0</v>
      </c>
      <c r="K1141" s="216" t="s">
        <v>163</v>
      </c>
      <c r="L1141" s="46"/>
      <c r="M1141" s="283" t="s">
        <v>19</v>
      </c>
      <c r="N1141" s="284" t="s">
        <v>43</v>
      </c>
      <c r="O1141" s="285"/>
      <c r="P1141" s="286">
        <f>O1141*H1141</f>
        <v>0</v>
      </c>
      <c r="Q1141" s="286">
        <v>0</v>
      </c>
      <c r="R1141" s="286">
        <f>Q1141*H1141</f>
        <v>0</v>
      </c>
      <c r="S1141" s="286">
        <v>0</v>
      </c>
      <c r="T1141" s="287">
        <f>S1141*H1141</f>
        <v>0</v>
      </c>
      <c r="U1141" s="40"/>
      <c r="V1141" s="40"/>
      <c r="W1141" s="40"/>
      <c r="X1141" s="40"/>
      <c r="Y1141" s="40"/>
      <c r="Z1141" s="40"/>
      <c r="AA1141" s="40"/>
      <c r="AB1141" s="40"/>
      <c r="AC1141" s="40"/>
      <c r="AD1141" s="40"/>
      <c r="AE1141" s="40"/>
      <c r="AR1141" s="225" t="s">
        <v>269</v>
      </c>
      <c r="AT1141" s="225" t="s">
        <v>155</v>
      </c>
      <c r="AU1141" s="225" t="s">
        <v>81</v>
      </c>
      <c r="AY1141" s="19" t="s">
        <v>152</v>
      </c>
      <c r="BE1141" s="226">
        <f>IF(N1141="základní",J1141,0)</f>
        <v>0</v>
      </c>
      <c r="BF1141" s="226">
        <f>IF(N1141="snížená",J1141,0)</f>
        <v>0</v>
      </c>
      <c r="BG1141" s="226">
        <f>IF(N1141="zákl. přenesená",J1141,0)</f>
        <v>0</v>
      </c>
      <c r="BH1141" s="226">
        <f>IF(N1141="sníž. přenesená",J1141,0)</f>
        <v>0</v>
      </c>
      <c r="BI1141" s="226">
        <f>IF(N1141="nulová",J1141,0)</f>
        <v>0</v>
      </c>
      <c r="BJ1141" s="19" t="s">
        <v>79</v>
      </c>
      <c r="BK1141" s="226">
        <f>ROUND(I1141*H1141,2)</f>
        <v>0</v>
      </c>
      <c r="BL1141" s="19" t="s">
        <v>269</v>
      </c>
      <c r="BM1141" s="225" t="s">
        <v>1770</v>
      </c>
    </row>
    <row r="1142" s="2" customFormat="1" ht="6.96" customHeight="1">
      <c r="A1142" s="40"/>
      <c r="B1142" s="61"/>
      <c r="C1142" s="62"/>
      <c r="D1142" s="62"/>
      <c r="E1142" s="62"/>
      <c r="F1142" s="62"/>
      <c r="G1142" s="62"/>
      <c r="H1142" s="62"/>
      <c r="I1142" s="62"/>
      <c r="J1142" s="62"/>
      <c r="K1142" s="62"/>
      <c r="L1142" s="46"/>
      <c r="M1142" s="40"/>
      <c r="O1142" s="40"/>
      <c r="P1142" s="40"/>
      <c r="Q1142" s="40"/>
      <c r="R1142" s="40"/>
      <c r="S1142" s="40"/>
      <c r="T1142" s="40"/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</row>
  </sheetData>
  <sheetProtection sheet="1" autoFilter="0" formatColumns="0" formatRows="0" objects="1" scenarios="1" spinCount="100000" saltValue="T72Zfk2tdX8xL+mjT4QVPA2E9dMRv6Hukg/ATd1ENejBrBePd2d9ndvyjfuvvEPpho60bdmKeFT7rOQMEomChw==" hashValue="Xq1vpV4hRG1InfHA/mStWa5jF4VeExOBZuXxGx25TCMFUnOsz+n86OFyh1IJAMIz43qcAbh3fM8LQQ49YOLi5A==" algorithmName="SHA-512" password="CEE1"/>
  <autoFilter ref="C108:K1141"/>
  <mergeCells count="9">
    <mergeCell ref="E7:H7"/>
    <mergeCell ref="E9:H9"/>
    <mergeCell ref="E18:H18"/>
    <mergeCell ref="E27:H27"/>
    <mergeCell ref="E48:H48"/>
    <mergeCell ref="E50:H50"/>
    <mergeCell ref="E99:H99"/>
    <mergeCell ref="E101:H10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1" customFormat="1" ht="12" customHeight="1">
      <c r="B8" s="22"/>
      <c r="D8" s="144" t="s">
        <v>101</v>
      </c>
      <c r="L8" s="22"/>
    </row>
    <row r="9" s="2" customFormat="1" ht="16.5" customHeight="1">
      <c r="A9" s="40"/>
      <c r="B9" s="46"/>
      <c r="C9" s="40"/>
      <c r="D9" s="40"/>
      <c r="E9" s="145" t="s">
        <v>102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1771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1772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1773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ROUND((SUM(BE96:BE160)),  2)</f>
        <v>0</v>
      </c>
      <c r="G35" s="40"/>
      <c r="H35" s="40"/>
      <c r="I35" s="159">
        <v>0.20999999999999999</v>
      </c>
      <c r="J35" s="158">
        <f>ROUND(((SUM(BE96:BE160))*I35),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ROUND((SUM(BF96:BF160)),  2)</f>
        <v>0</v>
      </c>
      <c r="G36" s="40"/>
      <c r="H36" s="40"/>
      <c r="I36" s="159">
        <v>0.14999999999999999</v>
      </c>
      <c r="J36" s="158">
        <f>ROUND(((SUM(BF96:BF160))*I36),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ROUND((SUM(BG96:BG160)),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ROUND((SUM(BH96:BH160)),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ROUND((SUM(BI96:BI160)),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areálu KSÚSV - středisko Velká Bíteš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1771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ústřední vytápění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Velká Bíteš</v>
      </c>
      <c r="G56" s="42"/>
      <c r="H56" s="42"/>
      <c r="I56" s="34" t="s">
        <v>23</v>
      </c>
      <c r="J56" s="74" t="str">
        <f>IF(J14="","",J14)</f>
        <v>21. 1. 2021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KSÚSV, Kosovská 1122/16, Jihlava 58601</v>
      </c>
      <c r="G58" s="42"/>
      <c r="H58" s="42"/>
      <c r="I58" s="34" t="s">
        <v>31</v>
      </c>
      <c r="J58" s="38" t="str">
        <f>E23</f>
        <v>Ing.Josef Slabý, Arnolec 30, Jamné 58827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Ing.Jiří Jánský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1774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1775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1776</v>
      </c>
      <c r="E66" s="184"/>
      <c r="F66" s="184"/>
      <c r="G66" s="184"/>
      <c r="H66" s="184"/>
      <c r="I66" s="184"/>
      <c r="J66" s="185">
        <f>J108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1777</v>
      </c>
      <c r="E67" s="184"/>
      <c r="F67" s="184"/>
      <c r="G67" s="184"/>
      <c r="H67" s="184"/>
      <c r="I67" s="184"/>
      <c r="J67" s="185">
        <f>J122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1778</v>
      </c>
      <c r="E68" s="184"/>
      <c r="F68" s="184"/>
      <c r="G68" s="184"/>
      <c r="H68" s="184"/>
      <c r="I68" s="184"/>
      <c r="J68" s="185">
        <f>J127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1779</v>
      </c>
      <c r="E69" s="184"/>
      <c r="F69" s="184"/>
      <c r="G69" s="184"/>
      <c r="H69" s="184"/>
      <c r="I69" s="184"/>
      <c r="J69" s="185">
        <f>J132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1780</v>
      </c>
      <c r="E70" s="184"/>
      <c r="F70" s="184"/>
      <c r="G70" s="184"/>
      <c r="H70" s="184"/>
      <c r="I70" s="184"/>
      <c r="J70" s="185">
        <f>J135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1781</v>
      </c>
      <c r="E71" s="184"/>
      <c r="F71" s="184"/>
      <c r="G71" s="184"/>
      <c r="H71" s="184"/>
      <c r="I71" s="184"/>
      <c r="J71" s="185">
        <f>J136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1782</v>
      </c>
      <c r="E72" s="184"/>
      <c r="F72" s="184"/>
      <c r="G72" s="184"/>
      <c r="H72" s="184"/>
      <c r="I72" s="184"/>
      <c r="J72" s="185">
        <f>J141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1783</v>
      </c>
      <c r="E73" s="184"/>
      <c r="F73" s="184"/>
      <c r="G73" s="184"/>
      <c r="H73" s="184"/>
      <c r="I73" s="184"/>
      <c r="J73" s="185">
        <f>J144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1784</v>
      </c>
      <c r="E74" s="184"/>
      <c r="F74" s="184"/>
      <c r="G74" s="184"/>
      <c r="H74" s="184"/>
      <c r="I74" s="184"/>
      <c r="J74" s="185">
        <f>J150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137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Revitalizace areálu KSÚSV - středisko Velká Bíteš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101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102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1771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01 - ústřední vytápění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Velká Bíteš</v>
      </c>
      <c r="G90" s="42"/>
      <c r="H90" s="42"/>
      <c r="I90" s="34" t="s">
        <v>23</v>
      </c>
      <c r="J90" s="74" t="str">
        <f>IF(J14="","",J14)</f>
        <v>21. 1. 2021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40.05" customHeight="1">
      <c r="A92" s="40"/>
      <c r="B92" s="41"/>
      <c r="C92" s="34" t="s">
        <v>25</v>
      </c>
      <c r="D92" s="42"/>
      <c r="E92" s="42"/>
      <c r="F92" s="29" t="str">
        <f>E17</f>
        <v>KSÚSV, Kosovská 1122/16, Jihlava 58601</v>
      </c>
      <c r="G92" s="42"/>
      <c r="H92" s="42"/>
      <c r="I92" s="34" t="s">
        <v>31</v>
      </c>
      <c r="J92" s="38" t="str">
        <f>E23</f>
        <v>Ing.Josef Slabý, Arnolec 30, Jamné 58827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29</v>
      </c>
      <c r="D93" s="42"/>
      <c r="E93" s="42"/>
      <c r="F93" s="29" t="str">
        <f>IF(E20="","",E20)</f>
        <v>Vyplň údaj</v>
      </c>
      <c r="G93" s="42"/>
      <c r="H93" s="42"/>
      <c r="I93" s="34" t="s">
        <v>34</v>
      </c>
      <c r="J93" s="38" t="str">
        <f>E26</f>
        <v>Ing.Jiří Jánský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138</v>
      </c>
      <c r="D95" s="190" t="s">
        <v>57</v>
      </c>
      <c r="E95" s="190" t="s">
        <v>53</v>
      </c>
      <c r="F95" s="190" t="s">
        <v>54</v>
      </c>
      <c r="G95" s="190" t="s">
        <v>139</v>
      </c>
      <c r="H95" s="190" t="s">
        <v>140</v>
      </c>
      <c r="I95" s="190" t="s">
        <v>141</v>
      </c>
      <c r="J95" s="190" t="s">
        <v>105</v>
      </c>
      <c r="K95" s="191" t="s">
        <v>142</v>
      </c>
      <c r="L95" s="192"/>
      <c r="M95" s="94" t="s">
        <v>19</v>
      </c>
      <c r="N95" s="95" t="s">
        <v>42</v>
      </c>
      <c r="O95" s="95" t="s">
        <v>143</v>
      </c>
      <c r="P95" s="95" t="s">
        <v>144</v>
      </c>
      <c r="Q95" s="95" t="s">
        <v>145</v>
      </c>
      <c r="R95" s="95" t="s">
        <v>146</v>
      </c>
      <c r="S95" s="95" t="s">
        <v>147</v>
      </c>
      <c r="T95" s="96" t="s">
        <v>148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149</v>
      </c>
      <c r="D96" s="42"/>
      <c r="E96" s="42"/>
      <c r="F96" s="42"/>
      <c r="G96" s="42"/>
      <c r="H96" s="42"/>
      <c r="I96" s="42"/>
      <c r="J96" s="193">
        <f>BK96</f>
        <v>0</v>
      </c>
      <c r="K96" s="42"/>
      <c r="L96" s="46"/>
      <c r="M96" s="97"/>
      <c r="N96" s="194"/>
      <c r="O96" s="98"/>
      <c r="P96" s="195">
        <f>P97</f>
        <v>0</v>
      </c>
      <c r="Q96" s="98"/>
      <c r="R96" s="195">
        <f>R97</f>
        <v>0</v>
      </c>
      <c r="S96" s="98"/>
      <c r="T96" s="196">
        <f>T97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71</v>
      </c>
      <c r="AU96" s="19" t="s">
        <v>106</v>
      </c>
      <c r="BK96" s="197">
        <f>BK97</f>
        <v>0</v>
      </c>
    </row>
    <row r="97" s="12" customFormat="1" ht="25.92" customHeight="1">
      <c r="A97" s="12"/>
      <c r="B97" s="198"/>
      <c r="C97" s="199"/>
      <c r="D97" s="200" t="s">
        <v>71</v>
      </c>
      <c r="E97" s="201" t="s">
        <v>1785</v>
      </c>
      <c r="F97" s="201" t="s">
        <v>1786</v>
      </c>
      <c r="G97" s="199"/>
      <c r="H97" s="199"/>
      <c r="I97" s="202"/>
      <c r="J97" s="203">
        <f>BK97</f>
        <v>0</v>
      </c>
      <c r="K97" s="199"/>
      <c r="L97" s="204"/>
      <c r="M97" s="205"/>
      <c r="N97" s="206"/>
      <c r="O97" s="206"/>
      <c r="P97" s="207">
        <f>P98+P135+P141+P144+P150</f>
        <v>0</v>
      </c>
      <c r="Q97" s="206"/>
      <c r="R97" s="207">
        <f>R98+R135+R141+R144+R150</f>
        <v>0</v>
      </c>
      <c r="S97" s="206"/>
      <c r="T97" s="208">
        <f>T98+T135+T141+T144+T150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9" t="s">
        <v>79</v>
      </c>
      <c r="AT97" s="210" t="s">
        <v>71</v>
      </c>
      <c r="AU97" s="210" t="s">
        <v>72</v>
      </c>
      <c r="AY97" s="209" t="s">
        <v>152</v>
      </c>
      <c r="BK97" s="211">
        <f>BK98+BK135+BK141+BK144+BK150</f>
        <v>0</v>
      </c>
    </row>
    <row r="98" s="12" customFormat="1" ht="22.8" customHeight="1">
      <c r="A98" s="12"/>
      <c r="B98" s="198"/>
      <c r="C98" s="199"/>
      <c r="D98" s="200" t="s">
        <v>71</v>
      </c>
      <c r="E98" s="212" t="s">
        <v>1787</v>
      </c>
      <c r="F98" s="212" t="s">
        <v>1788</v>
      </c>
      <c r="G98" s="199"/>
      <c r="H98" s="199"/>
      <c r="I98" s="202"/>
      <c r="J98" s="213">
        <f>BK98</f>
        <v>0</v>
      </c>
      <c r="K98" s="199"/>
      <c r="L98" s="204"/>
      <c r="M98" s="205"/>
      <c r="N98" s="206"/>
      <c r="O98" s="206"/>
      <c r="P98" s="207">
        <f>P99+SUM(P100:P108)+P122+P127+P132</f>
        <v>0</v>
      </c>
      <c r="Q98" s="206"/>
      <c r="R98" s="207">
        <f>R99+SUM(R100:R108)+R122+R127+R132</f>
        <v>0</v>
      </c>
      <c r="S98" s="206"/>
      <c r="T98" s="208">
        <f>T99+SUM(T100:T108)+T122+T127+T132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9" t="s">
        <v>79</v>
      </c>
      <c r="AT98" s="210" t="s">
        <v>71</v>
      </c>
      <c r="AU98" s="210" t="s">
        <v>79</v>
      </c>
      <c r="AY98" s="209" t="s">
        <v>152</v>
      </c>
      <c r="BK98" s="211">
        <f>BK99+SUM(BK100:BK108)+BK122+BK127+BK132</f>
        <v>0</v>
      </c>
    </row>
    <row r="99" s="2" customFormat="1" ht="44.25" customHeight="1">
      <c r="A99" s="40"/>
      <c r="B99" s="41"/>
      <c r="C99" s="214" t="s">
        <v>79</v>
      </c>
      <c r="D99" s="214" t="s">
        <v>155</v>
      </c>
      <c r="E99" s="215" t="s">
        <v>1789</v>
      </c>
      <c r="F99" s="216" t="s">
        <v>1790</v>
      </c>
      <c r="G99" s="217" t="s">
        <v>1791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155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81</v>
      </c>
    </row>
    <row r="100" s="2" customFormat="1" ht="16.5" customHeight="1">
      <c r="A100" s="40"/>
      <c r="B100" s="41"/>
      <c r="C100" s="214" t="s">
        <v>81</v>
      </c>
      <c r="D100" s="214" t="s">
        <v>155</v>
      </c>
      <c r="E100" s="215" t="s">
        <v>1792</v>
      </c>
      <c r="F100" s="216" t="s">
        <v>1793</v>
      </c>
      <c r="G100" s="217" t="s">
        <v>1794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159</v>
      </c>
      <c r="AT100" s="225" t="s">
        <v>155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159</v>
      </c>
      <c r="BM100" s="225" t="s">
        <v>159</v>
      </c>
    </row>
    <row r="101" s="2" customFormat="1" ht="16.5" customHeight="1">
      <c r="A101" s="40"/>
      <c r="B101" s="41"/>
      <c r="C101" s="214" t="s">
        <v>153</v>
      </c>
      <c r="D101" s="214" t="s">
        <v>155</v>
      </c>
      <c r="E101" s="215" t="s">
        <v>1795</v>
      </c>
      <c r="F101" s="216" t="s">
        <v>1796</v>
      </c>
      <c r="G101" s="217" t="s">
        <v>1794</v>
      </c>
      <c r="H101" s="218">
        <v>1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159</v>
      </c>
      <c r="AT101" s="225" t="s">
        <v>155</v>
      </c>
      <c r="AU101" s="225" t="s">
        <v>81</v>
      </c>
      <c r="AY101" s="19" t="s">
        <v>152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159</v>
      </c>
      <c r="BM101" s="225" t="s">
        <v>197</v>
      </c>
    </row>
    <row r="102" s="2" customFormat="1" ht="33" customHeight="1">
      <c r="A102" s="40"/>
      <c r="B102" s="41"/>
      <c r="C102" s="214" t="s">
        <v>159</v>
      </c>
      <c r="D102" s="214" t="s">
        <v>155</v>
      </c>
      <c r="E102" s="215" t="s">
        <v>1797</v>
      </c>
      <c r="F102" s="216" t="s">
        <v>1798</v>
      </c>
      <c r="G102" s="217" t="s">
        <v>1791</v>
      </c>
      <c r="H102" s="218">
        <v>1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159</v>
      </c>
      <c r="AT102" s="225" t="s">
        <v>155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159</v>
      </c>
      <c r="BM102" s="225" t="s">
        <v>208</v>
      </c>
    </row>
    <row r="103" s="2" customFormat="1" ht="16.5" customHeight="1">
      <c r="A103" s="40"/>
      <c r="B103" s="41"/>
      <c r="C103" s="214" t="s">
        <v>192</v>
      </c>
      <c r="D103" s="214" t="s">
        <v>155</v>
      </c>
      <c r="E103" s="215" t="s">
        <v>1792</v>
      </c>
      <c r="F103" s="216" t="s">
        <v>1793</v>
      </c>
      <c r="G103" s="217" t="s">
        <v>1794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155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220</v>
      </c>
    </row>
    <row r="104" s="2" customFormat="1" ht="16.5" customHeight="1">
      <c r="A104" s="40"/>
      <c r="B104" s="41"/>
      <c r="C104" s="214" t="s">
        <v>197</v>
      </c>
      <c r="D104" s="214" t="s">
        <v>155</v>
      </c>
      <c r="E104" s="215" t="s">
        <v>1799</v>
      </c>
      <c r="F104" s="216" t="s">
        <v>1800</v>
      </c>
      <c r="G104" s="217" t="s">
        <v>1794</v>
      </c>
      <c r="H104" s="218">
        <v>2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159</v>
      </c>
      <c r="AT104" s="225" t="s">
        <v>155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159</v>
      </c>
      <c r="BM104" s="225" t="s">
        <v>232</v>
      </c>
    </row>
    <row r="105" s="2" customFormat="1" ht="16.5" customHeight="1">
      <c r="A105" s="40"/>
      <c r="B105" s="41"/>
      <c r="C105" s="214" t="s">
        <v>201</v>
      </c>
      <c r="D105" s="214" t="s">
        <v>155</v>
      </c>
      <c r="E105" s="215" t="s">
        <v>1801</v>
      </c>
      <c r="F105" s="216" t="s">
        <v>1802</v>
      </c>
      <c r="G105" s="217" t="s">
        <v>1791</v>
      </c>
      <c r="H105" s="218">
        <v>2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159</v>
      </c>
      <c r="AT105" s="225" t="s">
        <v>155</v>
      </c>
      <c r="AU105" s="225" t="s">
        <v>81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159</v>
      </c>
      <c r="BM105" s="225" t="s">
        <v>260</v>
      </c>
    </row>
    <row r="106" s="2" customFormat="1" ht="16.5" customHeight="1">
      <c r="A106" s="40"/>
      <c r="B106" s="41"/>
      <c r="C106" s="214" t="s">
        <v>208</v>
      </c>
      <c r="D106" s="214" t="s">
        <v>155</v>
      </c>
      <c r="E106" s="215" t="s">
        <v>1803</v>
      </c>
      <c r="F106" s="216" t="s">
        <v>1804</v>
      </c>
      <c r="G106" s="217" t="s">
        <v>1791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155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269</v>
      </c>
    </row>
    <row r="107" s="2" customFormat="1" ht="16.5" customHeight="1">
      <c r="A107" s="40"/>
      <c r="B107" s="41"/>
      <c r="C107" s="214" t="s">
        <v>214</v>
      </c>
      <c r="D107" s="214" t="s">
        <v>155</v>
      </c>
      <c r="E107" s="215" t="s">
        <v>1805</v>
      </c>
      <c r="F107" s="216" t="s">
        <v>1806</v>
      </c>
      <c r="G107" s="217" t="s">
        <v>1791</v>
      </c>
      <c r="H107" s="218">
        <v>2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155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278</v>
      </c>
    </row>
    <row r="108" s="12" customFormat="1" ht="20.88" customHeight="1">
      <c r="A108" s="12"/>
      <c r="B108" s="198"/>
      <c r="C108" s="199"/>
      <c r="D108" s="200" t="s">
        <v>71</v>
      </c>
      <c r="E108" s="212" t="s">
        <v>1807</v>
      </c>
      <c r="F108" s="212" t="s">
        <v>1808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SUM(P109:P121)</f>
        <v>0</v>
      </c>
      <c r="Q108" s="206"/>
      <c r="R108" s="207">
        <f>SUM(R109:R121)</f>
        <v>0</v>
      </c>
      <c r="S108" s="206"/>
      <c r="T108" s="208">
        <f>SUM(T109:T121)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79</v>
      </c>
      <c r="AT108" s="210" t="s">
        <v>71</v>
      </c>
      <c r="AU108" s="210" t="s">
        <v>81</v>
      </c>
      <c r="AY108" s="209" t="s">
        <v>152</v>
      </c>
      <c r="BK108" s="211">
        <f>SUM(BK109:BK121)</f>
        <v>0</v>
      </c>
    </row>
    <row r="109" s="2" customFormat="1" ht="16.5" customHeight="1">
      <c r="A109" s="40"/>
      <c r="B109" s="41"/>
      <c r="C109" s="214" t="s">
        <v>220</v>
      </c>
      <c r="D109" s="214" t="s">
        <v>155</v>
      </c>
      <c r="E109" s="215" t="s">
        <v>1809</v>
      </c>
      <c r="F109" s="216" t="s">
        <v>1810</v>
      </c>
      <c r="G109" s="217" t="s">
        <v>1794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159</v>
      </c>
      <c r="AT109" s="225" t="s">
        <v>155</v>
      </c>
      <c r="AU109" s="225" t="s">
        <v>153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159</v>
      </c>
      <c r="BM109" s="225" t="s">
        <v>289</v>
      </c>
    </row>
    <row r="110" s="2" customFormat="1" ht="16.5" customHeight="1">
      <c r="A110" s="40"/>
      <c r="B110" s="41"/>
      <c r="C110" s="214" t="s">
        <v>226</v>
      </c>
      <c r="D110" s="214" t="s">
        <v>155</v>
      </c>
      <c r="E110" s="215" t="s">
        <v>1811</v>
      </c>
      <c r="F110" s="216" t="s">
        <v>1812</v>
      </c>
      <c r="G110" s="217" t="s">
        <v>1791</v>
      </c>
      <c r="H110" s="218">
        <v>2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155</v>
      </c>
      <c r="AU110" s="225" t="s">
        <v>153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297</v>
      </c>
    </row>
    <row r="111" s="2" customFormat="1" ht="16.5" customHeight="1">
      <c r="A111" s="40"/>
      <c r="B111" s="41"/>
      <c r="C111" s="214" t="s">
        <v>232</v>
      </c>
      <c r="D111" s="214" t="s">
        <v>155</v>
      </c>
      <c r="E111" s="215" t="s">
        <v>1813</v>
      </c>
      <c r="F111" s="216" t="s">
        <v>1814</v>
      </c>
      <c r="G111" s="217" t="s">
        <v>1794</v>
      </c>
      <c r="H111" s="218">
        <v>2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155</v>
      </c>
      <c r="AU111" s="225" t="s">
        <v>153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311</v>
      </c>
    </row>
    <row r="112" s="2" customFormat="1" ht="16.5" customHeight="1">
      <c r="A112" s="40"/>
      <c r="B112" s="41"/>
      <c r="C112" s="214" t="s">
        <v>251</v>
      </c>
      <c r="D112" s="214" t="s">
        <v>155</v>
      </c>
      <c r="E112" s="215" t="s">
        <v>1815</v>
      </c>
      <c r="F112" s="216" t="s">
        <v>1816</v>
      </c>
      <c r="G112" s="217" t="s">
        <v>1794</v>
      </c>
      <c r="H112" s="218">
        <v>1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159</v>
      </c>
      <c r="AT112" s="225" t="s">
        <v>155</v>
      </c>
      <c r="AU112" s="225" t="s">
        <v>153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159</v>
      </c>
      <c r="BM112" s="225" t="s">
        <v>329</v>
      </c>
    </row>
    <row r="113" s="2" customFormat="1" ht="16.5" customHeight="1">
      <c r="A113" s="40"/>
      <c r="B113" s="41"/>
      <c r="C113" s="214" t="s">
        <v>260</v>
      </c>
      <c r="D113" s="214" t="s">
        <v>155</v>
      </c>
      <c r="E113" s="215" t="s">
        <v>1817</v>
      </c>
      <c r="F113" s="216" t="s">
        <v>1818</v>
      </c>
      <c r="G113" s="217" t="s">
        <v>1794</v>
      </c>
      <c r="H113" s="218">
        <v>5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159</v>
      </c>
      <c r="AT113" s="225" t="s">
        <v>155</v>
      </c>
      <c r="AU113" s="225" t="s">
        <v>153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159</v>
      </c>
      <c r="BM113" s="225" t="s">
        <v>341</v>
      </c>
    </row>
    <row r="114" s="2" customFormat="1" ht="16.5" customHeight="1">
      <c r="A114" s="40"/>
      <c r="B114" s="41"/>
      <c r="C114" s="214" t="s">
        <v>8</v>
      </c>
      <c r="D114" s="214" t="s">
        <v>155</v>
      </c>
      <c r="E114" s="215" t="s">
        <v>1819</v>
      </c>
      <c r="F114" s="216" t="s">
        <v>1820</v>
      </c>
      <c r="G114" s="217" t="s">
        <v>1794</v>
      </c>
      <c r="H114" s="218">
        <v>1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159</v>
      </c>
      <c r="AT114" s="225" t="s">
        <v>155</v>
      </c>
      <c r="AU114" s="225" t="s">
        <v>153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159</v>
      </c>
      <c r="BM114" s="225" t="s">
        <v>354</v>
      </c>
    </row>
    <row r="115" s="2" customFormat="1" ht="16.5" customHeight="1">
      <c r="A115" s="40"/>
      <c r="B115" s="41"/>
      <c r="C115" s="214" t="s">
        <v>269</v>
      </c>
      <c r="D115" s="214" t="s">
        <v>155</v>
      </c>
      <c r="E115" s="215" t="s">
        <v>1821</v>
      </c>
      <c r="F115" s="216" t="s">
        <v>1822</v>
      </c>
      <c r="G115" s="217" t="s">
        <v>1823</v>
      </c>
      <c r="H115" s="218">
        <v>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159</v>
      </c>
      <c r="AT115" s="225" t="s">
        <v>155</v>
      </c>
      <c r="AU115" s="225" t="s">
        <v>153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159</v>
      </c>
      <c r="BM115" s="225" t="s">
        <v>362</v>
      </c>
    </row>
    <row r="116" s="2" customFormat="1" ht="16.5" customHeight="1">
      <c r="A116" s="40"/>
      <c r="B116" s="41"/>
      <c r="C116" s="214" t="s">
        <v>272</v>
      </c>
      <c r="D116" s="214" t="s">
        <v>155</v>
      </c>
      <c r="E116" s="215" t="s">
        <v>1824</v>
      </c>
      <c r="F116" s="216" t="s">
        <v>1825</v>
      </c>
      <c r="G116" s="217" t="s">
        <v>1794</v>
      </c>
      <c r="H116" s="218">
        <v>1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159</v>
      </c>
      <c r="AT116" s="225" t="s">
        <v>155</v>
      </c>
      <c r="AU116" s="225" t="s">
        <v>153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159</v>
      </c>
      <c r="BM116" s="225" t="s">
        <v>378</v>
      </c>
    </row>
    <row r="117" s="2" customFormat="1" ht="16.5" customHeight="1">
      <c r="A117" s="40"/>
      <c r="B117" s="41"/>
      <c r="C117" s="214" t="s">
        <v>278</v>
      </c>
      <c r="D117" s="214" t="s">
        <v>155</v>
      </c>
      <c r="E117" s="215" t="s">
        <v>1826</v>
      </c>
      <c r="F117" s="216" t="s">
        <v>1827</v>
      </c>
      <c r="G117" s="217" t="s">
        <v>1794</v>
      </c>
      <c r="H117" s="218">
        <v>1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159</v>
      </c>
      <c r="AT117" s="225" t="s">
        <v>155</v>
      </c>
      <c r="AU117" s="225" t="s">
        <v>153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159</v>
      </c>
      <c r="BM117" s="225" t="s">
        <v>390</v>
      </c>
    </row>
    <row r="118" s="2" customFormat="1" ht="16.5" customHeight="1">
      <c r="A118" s="40"/>
      <c r="B118" s="41"/>
      <c r="C118" s="214" t="s">
        <v>283</v>
      </c>
      <c r="D118" s="214" t="s">
        <v>155</v>
      </c>
      <c r="E118" s="215" t="s">
        <v>1828</v>
      </c>
      <c r="F118" s="216" t="s">
        <v>1829</v>
      </c>
      <c r="G118" s="217" t="s">
        <v>1794</v>
      </c>
      <c r="H118" s="218">
        <v>1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159</v>
      </c>
      <c r="AT118" s="225" t="s">
        <v>155</v>
      </c>
      <c r="AU118" s="225" t="s">
        <v>153</v>
      </c>
      <c r="AY118" s="19" t="s">
        <v>152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159</v>
      </c>
      <c r="BM118" s="225" t="s">
        <v>399</v>
      </c>
    </row>
    <row r="119" s="2" customFormat="1" ht="16.5" customHeight="1">
      <c r="A119" s="40"/>
      <c r="B119" s="41"/>
      <c r="C119" s="214" t="s">
        <v>289</v>
      </c>
      <c r="D119" s="214" t="s">
        <v>155</v>
      </c>
      <c r="E119" s="215" t="s">
        <v>1830</v>
      </c>
      <c r="F119" s="216" t="s">
        <v>1831</v>
      </c>
      <c r="G119" s="217" t="s">
        <v>1794</v>
      </c>
      <c r="H119" s="218">
        <v>1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155</v>
      </c>
      <c r="AU119" s="225" t="s">
        <v>153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426</v>
      </c>
    </row>
    <row r="120" s="2" customFormat="1" ht="16.5" customHeight="1">
      <c r="A120" s="40"/>
      <c r="B120" s="41"/>
      <c r="C120" s="214" t="s">
        <v>7</v>
      </c>
      <c r="D120" s="214" t="s">
        <v>155</v>
      </c>
      <c r="E120" s="215" t="s">
        <v>1832</v>
      </c>
      <c r="F120" s="216" t="s">
        <v>1833</v>
      </c>
      <c r="G120" s="217" t="s">
        <v>235</v>
      </c>
      <c r="H120" s="218">
        <v>4</v>
      </c>
      <c r="I120" s="219"/>
      <c r="J120" s="220">
        <f>ROUND(I120*H120,2)</f>
        <v>0</v>
      </c>
      <c r="K120" s="216" t="s">
        <v>19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159</v>
      </c>
      <c r="AT120" s="225" t="s">
        <v>155</v>
      </c>
      <c r="AU120" s="225" t="s">
        <v>153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159</v>
      </c>
      <c r="BM120" s="225" t="s">
        <v>442</v>
      </c>
    </row>
    <row r="121" s="2" customFormat="1" ht="33" customHeight="1">
      <c r="A121" s="40"/>
      <c r="B121" s="41"/>
      <c r="C121" s="214" t="s">
        <v>297</v>
      </c>
      <c r="D121" s="214" t="s">
        <v>155</v>
      </c>
      <c r="E121" s="215" t="s">
        <v>1834</v>
      </c>
      <c r="F121" s="216" t="s">
        <v>1835</v>
      </c>
      <c r="G121" s="217" t="s">
        <v>1794</v>
      </c>
      <c r="H121" s="218">
        <v>1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159</v>
      </c>
      <c r="AT121" s="225" t="s">
        <v>155</v>
      </c>
      <c r="AU121" s="225" t="s">
        <v>153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159</v>
      </c>
      <c r="BM121" s="225" t="s">
        <v>452</v>
      </c>
    </row>
    <row r="122" s="12" customFormat="1" ht="20.88" customHeight="1">
      <c r="A122" s="12"/>
      <c r="B122" s="198"/>
      <c r="C122" s="199"/>
      <c r="D122" s="200" t="s">
        <v>71</v>
      </c>
      <c r="E122" s="212" t="s">
        <v>1836</v>
      </c>
      <c r="F122" s="212" t="s">
        <v>1837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SUM(P123:P126)</f>
        <v>0</v>
      </c>
      <c r="Q122" s="206"/>
      <c r="R122" s="207">
        <f>SUM(R123:R126)</f>
        <v>0</v>
      </c>
      <c r="S122" s="206"/>
      <c r="T122" s="208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79</v>
      </c>
      <c r="AT122" s="210" t="s">
        <v>71</v>
      </c>
      <c r="AU122" s="210" t="s">
        <v>81</v>
      </c>
      <c r="AY122" s="209" t="s">
        <v>152</v>
      </c>
      <c r="BK122" s="211">
        <f>SUM(BK123:BK126)</f>
        <v>0</v>
      </c>
    </row>
    <row r="123" s="2" customFormat="1" ht="16.5" customHeight="1">
      <c r="A123" s="40"/>
      <c r="B123" s="41"/>
      <c r="C123" s="214" t="s">
        <v>302</v>
      </c>
      <c r="D123" s="214" t="s">
        <v>155</v>
      </c>
      <c r="E123" s="215" t="s">
        <v>1838</v>
      </c>
      <c r="F123" s="216" t="s">
        <v>1839</v>
      </c>
      <c r="G123" s="217" t="s">
        <v>235</v>
      </c>
      <c r="H123" s="218">
        <v>25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159</v>
      </c>
      <c r="AT123" s="225" t="s">
        <v>155</v>
      </c>
      <c r="AU123" s="225" t="s">
        <v>153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159</v>
      </c>
      <c r="BM123" s="225" t="s">
        <v>467</v>
      </c>
    </row>
    <row r="124" s="2" customFormat="1" ht="16.5" customHeight="1">
      <c r="A124" s="40"/>
      <c r="B124" s="41"/>
      <c r="C124" s="214" t="s">
        <v>311</v>
      </c>
      <c r="D124" s="214" t="s">
        <v>155</v>
      </c>
      <c r="E124" s="215" t="s">
        <v>1840</v>
      </c>
      <c r="F124" s="216" t="s">
        <v>1841</v>
      </c>
      <c r="G124" s="217" t="s">
        <v>235</v>
      </c>
      <c r="H124" s="218">
        <v>6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159</v>
      </c>
      <c r="AT124" s="225" t="s">
        <v>155</v>
      </c>
      <c r="AU124" s="225" t="s">
        <v>153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159</v>
      </c>
      <c r="BM124" s="225" t="s">
        <v>477</v>
      </c>
    </row>
    <row r="125" s="2" customFormat="1" ht="16.5" customHeight="1">
      <c r="A125" s="40"/>
      <c r="B125" s="41"/>
      <c r="C125" s="214" t="s">
        <v>316</v>
      </c>
      <c r="D125" s="214" t="s">
        <v>155</v>
      </c>
      <c r="E125" s="215" t="s">
        <v>1842</v>
      </c>
      <c r="F125" s="216" t="s">
        <v>1843</v>
      </c>
      <c r="G125" s="217" t="s">
        <v>1794</v>
      </c>
      <c r="H125" s="218">
        <v>2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159</v>
      </c>
      <c r="AT125" s="225" t="s">
        <v>155</v>
      </c>
      <c r="AU125" s="225" t="s">
        <v>153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159</v>
      </c>
      <c r="BM125" s="225" t="s">
        <v>487</v>
      </c>
    </row>
    <row r="126" s="2" customFormat="1" ht="16.5" customHeight="1">
      <c r="A126" s="40"/>
      <c r="B126" s="41"/>
      <c r="C126" s="214" t="s">
        <v>329</v>
      </c>
      <c r="D126" s="214" t="s">
        <v>155</v>
      </c>
      <c r="E126" s="215" t="s">
        <v>1844</v>
      </c>
      <c r="F126" s="216" t="s">
        <v>1845</v>
      </c>
      <c r="G126" s="217" t="s">
        <v>235</v>
      </c>
      <c r="H126" s="218">
        <v>31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159</v>
      </c>
      <c r="AT126" s="225" t="s">
        <v>155</v>
      </c>
      <c r="AU126" s="225" t="s">
        <v>153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159</v>
      </c>
      <c r="BM126" s="225" t="s">
        <v>501</v>
      </c>
    </row>
    <row r="127" s="12" customFormat="1" ht="20.88" customHeight="1">
      <c r="A127" s="12"/>
      <c r="B127" s="198"/>
      <c r="C127" s="199"/>
      <c r="D127" s="200" t="s">
        <v>71</v>
      </c>
      <c r="E127" s="212" t="s">
        <v>1846</v>
      </c>
      <c r="F127" s="212" t="s">
        <v>1847</v>
      </c>
      <c r="G127" s="199"/>
      <c r="H127" s="199"/>
      <c r="I127" s="202"/>
      <c r="J127" s="213">
        <f>BK127</f>
        <v>0</v>
      </c>
      <c r="K127" s="199"/>
      <c r="L127" s="204"/>
      <c r="M127" s="205"/>
      <c r="N127" s="206"/>
      <c r="O127" s="206"/>
      <c r="P127" s="207">
        <f>SUM(P128:P131)</f>
        <v>0</v>
      </c>
      <c r="Q127" s="206"/>
      <c r="R127" s="207">
        <f>SUM(R128:R131)</f>
        <v>0</v>
      </c>
      <c r="S127" s="206"/>
      <c r="T127" s="20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9" t="s">
        <v>79</v>
      </c>
      <c r="AT127" s="210" t="s">
        <v>71</v>
      </c>
      <c r="AU127" s="210" t="s">
        <v>81</v>
      </c>
      <c r="AY127" s="209" t="s">
        <v>152</v>
      </c>
      <c r="BK127" s="211">
        <f>SUM(BK128:BK131)</f>
        <v>0</v>
      </c>
    </row>
    <row r="128" s="2" customFormat="1" ht="16.5" customHeight="1">
      <c r="A128" s="40"/>
      <c r="B128" s="41"/>
      <c r="C128" s="214" t="s">
        <v>334</v>
      </c>
      <c r="D128" s="214" t="s">
        <v>155</v>
      </c>
      <c r="E128" s="215" t="s">
        <v>1848</v>
      </c>
      <c r="F128" s="216" t="s">
        <v>1849</v>
      </c>
      <c r="G128" s="217" t="s">
        <v>1791</v>
      </c>
      <c r="H128" s="218">
        <v>5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155</v>
      </c>
      <c r="AU128" s="225" t="s">
        <v>153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510</v>
      </c>
    </row>
    <row r="129" s="2" customFormat="1" ht="16.5" customHeight="1">
      <c r="A129" s="40"/>
      <c r="B129" s="41"/>
      <c r="C129" s="214" t="s">
        <v>341</v>
      </c>
      <c r="D129" s="214" t="s">
        <v>155</v>
      </c>
      <c r="E129" s="215" t="s">
        <v>1850</v>
      </c>
      <c r="F129" s="216" t="s">
        <v>1851</v>
      </c>
      <c r="G129" s="217" t="s">
        <v>1791</v>
      </c>
      <c r="H129" s="218">
        <v>2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159</v>
      </c>
      <c r="AT129" s="225" t="s">
        <v>155</v>
      </c>
      <c r="AU129" s="225" t="s">
        <v>153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159</v>
      </c>
      <c r="BM129" s="225" t="s">
        <v>522</v>
      </c>
    </row>
    <row r="130" s="2" customFormat="1" ht="16.5" customHeight="1">
      <c r="A130" s="40"/>
      <c r="B130" s="41"/>
      <c r="C130" s="214" t="s">
        <v>346</v>
      </c>
      <c r="D130" s="214" t="s">
        <v>155</v>
      </c>
      <c r="E130" s="215" t="s">
        <v>1852</v>
      </c>
      <c r="F130" s="216" t="s">
        <v>1853</v>
      </c>
      <c r="G130" s="217" t="s">
        <v>1791</v>
      </c>
      <c r="H130" s="218">
        <v>2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159</v>
      </c>
      <c r="AT130" s="225" t="s">
        <v>155</v>
      </c>
      <c r="AU130" s="225" t="s">
        <v>153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159</v>
      </c>
      <c r="BM130" s="225" t="s">
        <v>533</v>
      </c>
    </row>
    <row r="131" s="2" customFormat="1" ht="16.5" customHeight="1">
      <c r="A131" s="40"/>
      <c r="B131" s="41"/>
      <c r="C131" s="214" t="s">
        <v>354</v>
      </c>
      <c r="D131" s="214" t="s">
        <v>155</v>
      </c>
      <c r="E131" s="215" t="s">
        <v>1854</v>
      </c>
      <c r="F131" s="216" t="s">
        <v>1855</v>
      </c>
      <c r="G131" s="217" t="s">
        <v>1791</v>
      </c>
      <c r="H131" s="218">
        <v>2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155</v>
      </c>
      <c r="AU131" s="225" t="s">
        <v>153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548</v>
      </c>
    </row>
    <row r="132" s="12" customFormat="1" ht="20.88" customHeight="1">
      <c r="A132" s="12"/>
      <c r="B132" s="198"/>
      <c r="C132" s="199"/>
      <c r="D132" s="200" t="s">
        <v>71</v>
      </c>
      <c r="E132" s="212" t="s">
        <v>1856</v>
      </c>
      <c r="F132" s="212" t="s">
        <v>1857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SUM(P133:P134)</f>
        <v>0</v>
      </c>
      <c r="Q132" s="206"/>
      <c r="R132" s="207">
        <f>SUM(R133:R134)</f>
        <v>0</v>
      </c>
      <c r="S132" s="206"/>
      <c r="T132" s="208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79</v>
      </c>
      <c r="AT132" s="210" t="s">
        <v>71</v>
      </c>
      <c r="AU132" s="210" t="s">
        <v>81</v>
      </c>
      <c r="AY132" s="209" t="s">
        <v>152</v>
      </c>
      <c r="BK132" s="211">
        <f>SUM(BK133:BK134)</f>
        <v>0</v>
      </c>
    </row>
    <row r="133" s="2" customFormat="1" ht="16.5" customHeight="1">
      <c r="A133" s="40"/>
      <c r="B133" s="41"/>
      <c r="C133" s="214" t="s">
        <v>357</v>
      </c>
      <c r="D133" s="214" t="s">
        <v>155</v>
      </c>
      <c r="E133" s="215" t="s">
        <v>1858</v>
      </c>
      <c r="F133" s="216" t="s">
        <v>1859</v>
      </c>
      <c r="G133" s="217" t="s">
        <v>1791</v>
      </c>
      <c r="H133" s="218">
        <v>1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155</v>
      </c>
      <c r="AU133" s="225" t="s">
        <v>153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249</v>
      </c>
    </row>
    <row r="134" s="2" customFormat="1" ht="16.5" customHeight="1">
      <c r="A134" s="40"/>
      <c r="B134" s="41"/>
      <c r="C134" s="214" t="s">
        <v>362</v>
      </c>
      <c r="D134" s="214" t="s">
        <v>155</v>
      </c>
      <c r="E134" s="215" t="s">
        <v>1860</v>
      </c>
      <c r="F134" s="216" t="s">
        <v>1861</v>
      </c>
      <c r="G134" s="217" t="s">
        <v>1791</v>
      </c>
      <c r="H134" s="218">
        <v>1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159</v>
      </c>
      <c r="AT134" s="225" t="s">
        <v>155</v>
      </c>
      <c r="AU134" s="225" t="s">
        <v>153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159</v>
      </c>
      <c r="BM134" s="225" t="s">
        <v>565</v>
      </c>
    </row>
    <row r="135" s="12" customFormat="1" ht="22.8" customHeight="1">
      <c r="A135" s="12"/>
      <c r="B135" s="198"/>
      <c r="C135" s="199"/>
      <c r="D135" s="200" t="s">
        <v>71</v>
      </c>
      <c r="E135" s="212" t="s">
        <v>1862</v>
      </c>
      <c r="F135" s="212" t="s">
        <v>1863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P136</f>
        <v>0</v>
      </c>
      <c r="Q135" s="206"/>
      <c r="R135" s="207">
        <f>R136</f>
        <v>0</v>
      </c>
      <c r="S135" s="206"/>
      <c r="T135" s="208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79</v>
      </c>
      <c r="AT135" s="210" t="s">
        <v>71</v>
      </c>
      <c r="AU135" s="210" t="s">
        <v>79</v>
      </c>
      <c r="AY135" s="209" t="s">
        <v>152</v>
      </c>
      <c r="BK135" s="211">
        <f>BK136</f>
        <v>0</v>
      </c>
    </row>
    <row r="136" s="12" customFormat="1" ht="20.88" customHeight="1">
      <c r="A136" s="12"/>
      <c r="B136" s="198"/>
      <c r="C136" s="199"/>
      <c r="D136" s="200" t="s">
        <v>71</v>
      </c>
      <c r="E136" s="212" t="s">
        <v>1864</v>
      </c>
      <c r="F136" s="212" t="s">
        <v>1865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SUM(P137:P140)</f>
        <v>0</v>
      </c>
      <c r="Q136" s="206"/>
      <c r="R136" s="207">
        <f>SUM(R137:R140)</f>
        <v>0</v>
      </c>
      <c r="S136" s="206"/>
      <c r="T136" s="20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79</v>
      </c>
      <c r="AT136" s="210" t="s">
        <v>71</v>
      </c>
      <c r="AU136" s="210" t="s">
        <v>81</v>
      </c>
      <c r="AY136" s="209" t="s">
        <v>152</v>
      </c>
      <c r="BK136" s="211">
        <f>SUM(BK137:BK140)</f>
        <v>0</v>
      </c>
    </row>
    <row r="137" s="2" customFormat="1" ht="16.5" customHeight="1">
      <c r="A137" s="40"/>
      <c r="B137" s="41"/>
      <c r="C137" s="214" t="s">
        <v>370</v>
      </c>
      <c r="D137" s="214" t="s">
        <v>155</v>
      </c>
      <c r="E137" s="215" t="s">
        <v>1866</v>
      </c>
      <c r="F137" s="216" t="s">
        <v>1867</v>
      </c>
      <c r="G137" s="217" t="s">
        <v>261</v>
      </c>
      <c r="H137" s="218">
        <v>25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159</v>
      </c>
      <c r="AT137" s="225" t="s">
        <v>155</v>
      </c>
      <c r="AU137" s="225" t="s">
        <v>153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159</v>
      </c>
      <c r="BM137" s="225" t="s">
        <v>573</v>
      </c>
    </row>
    <row r="138" s="2" customFormat="1" ht="16.5" customHeight="1">
      <c r="A138" s="40"/>
      <c r="B138" s="41"/>
      <c r="C138" s="214" t="s">
        <v>378</v>
      </c>
      <c r="D138" s="214" t="s">
        <v>155</v>
      </c>
      <c r="E138" s="215" t="s">
        <v>1868</v>
      </c>
      <c r="F138" s="216" t="s">
        <v>1869</v>
      </c>
      <c r="G138" s="217" t="s">
        <v>235</v>
      </c>
      <c r="H138" s="218">
        <v>6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159</v>
      </c>
      <c r="AT138" s="225" t="s">
        <v>155</v>
      </c>
      <c r="AU138" s="225" t="s">
        <v>153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159</v>
      </c>
      <c r="BM138" s="225" t="s">
        <v>581</v>
      </c>
    </row>
    <row r="139" s="2" customFormat="1" ht="16.5" customHeight="1">
      <c r="A139" s="40"/>
      <c r="B139" s="41"/>
      <c r="C139" s="214" t="s">
        <v>383</v>
      </c>
      <c r="D139" s="214" t="s">
        <v>155</v>
      </c>
      <c r="E139" s="215" t="s">
        <v>1870</v>
      </c>
      <c r="F139" s="216" t="s">
        <v>1871</v>
      </c>
      <c r="G139" s="217" t="s">
        <v>1791</v>
      </c>
      <c r="H139" s="218">
        <v>1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159</v>
      </c>
      <c r="AT139" s="225" t="s">
        <v>155</v>
      </c>
      <c r="AU139" s="225" t="s">
        <v>153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159</v>
      </c>
      <c r="BM139" s="225" t="s">
        <v>600</v>
      </c>
    </row>
    <row r="140" s="2" customFormat="1" ht="16.5" customHeight="1">
      <c r="A140" s="40"/>
      <c r="B140" s="41"/>
      <c r="C140" s="214" t="s">
        <v>390</v>
      </c>
      <c r="D140" s="214" t="s">
        <v>155</v>
      </c>
      <c r="E140" s="215" t="s">
        <v>1872</v>
      </c>
      <c r="F140" s="216" t="s">
        <v>1873</v>
      </c>
      <c r="G140" s="217" t="s">
        <v>261</v>
      </c>
      <c r="H140" s="218">
        <v>7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155</v>
      </c>
      <c r="AU140" s="225" t="s">
        <v>153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608</v>
      </c>
    </row>
    <row r="141" s="12" customFormat="1" ht="22.8" customHeight="1">
      <c r="A141" s="12"/>
      <c r="B141" s="198"/>
      <c r="C141" s="199"/>
      <c r="D141" s="200" t="s">
        <v>71</v>
      </c>
      <c r="E141" s="212" t="s">
        <v>1874</v>
      </c>
      <c r="F141" s="212" t="s">
        <v>1875</v>
      </c>
      <c r="G141" s="199"/>
      <c r="H141" s="199"/>
      <c r="I141" s="202"/>
      <c r="J141" s="213">
        <f>BK141</f>
        <v>0</v>
      </c>
      <c r="K141" s="199"/>
      <c r="L141" s="204"/>
      <c r="M141" s="205"/>
      <c r="N141" s="206"/>
      <c r="O141" s="206"/>
      <c r="P141" s="207">
        <f>SUM(P142:P143)</f>
        <v>0</v>
      </c>
      <c r="Q141" s="206"/>
      <c r="R141" s="207">
        <f>SUM(R142:R143)</f>
        <v>0</v>
      </c>
      <c r="S141" s="206"/>
      <c r="T141" s="208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79</v>
      </c>
      <c r="AT141" s="210" t="s">
        <v>71</v>
      </c>
      <c r="AU141" s="210" t="s">
        <v>79</v>
      </c>
      <c r="AY141" s="209" t="s">
        <v>152</v>
      </c>
      <c r="BK141" s="211">
        <f>SUM(BK142:BK143)</f>
        <v>0</v>
      </c>
    </row>
    <row r="142" s="2" customFormat="1" ht="16.5" customHeight="1">
      <c r="A142" s="40"/>
      <c r="B142" s="41"/>
      <c r="C142" s="214" t="s">
        <v>393</v>
      </c>
      <c r="D142" s="214" t="s">
        <v>155</v>
      </c>
      <c r="E142" s="215" t="s">
        <v>1876</v>
      </c>
      <c r="F142" s="216" t="s">
        <v>1877</v>
      </c>
      <c r="G142" s="217" t="s">
        <v>235</v>
      </c>
      <c r="H142" s="218">
        <v>31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159</v>
      </c>
      <c r="AT142" s="225" t="s">
        <v>155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618</v>
      </c>
    </row>
    <row r="143" s="2" customFormat="1" ht="16.5" customHeight="1">
      <c r="A143" s="40"/>
      <c r="B143" s="41"/>
      <c r="C143" s="214" t="s">
        <v>399</v>
      </c>
      <c r="D143" s="214" t="s">
        <v>155</v>
      </c>
      <c r="E143" s="215" t="s">
        <v>1878</v>
      </c>
      <c r="F143" s="216" t="s">
        <v>1877</v>
      </c>
      <c r="G143" s="217" t="s">
        <v>235</v>
      </c>
      <c r="H143" s="218">
        <v>1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159</v>
      </c>
      <c r="AT143" s="225" t="s">
        <v>155</v>
      </c>
      <c r="AU143" s="225" t="s">
        <v>81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159</v>
      </c>
      <c r="BM143" s="225" t="s">
        <v>626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1879</v>
      </c>
      <c r="F144" s="212" t="s">
        <v>1880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SUM(P145:P149)</f>
        <v>0</v>
      </c>
      <c r="Q144" s="206"/>
      <c r="R144" s="207">
        <f>SUM(R145:R149)</f>
        <v>0</v>
      </c>
      <c r="S144" s="206"/>
      <c r="T144" s="208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79</v>
      </c>
      <c r="AT144" s="210" t="s">
        <v>71</v>
      </c>
      <c r="AU144" s="210" t="s">
        <v>79</v>
      </c>
      <c r="AY144" s="209" t="s">
        <v>152</v>
      </c>
      <c r="BK144" s="211">
        <f>SUM(BK145:BK149)</f>
        <v>0</v>
      </c>
    </row>
    <row r="145" s="2" customFormat="1" ht="16.5" customHeight="1">
      <c r="A145" s="40"/>
      <c r="B145" s="41"/>
      <c r="C145" s="214" t="s">
        <v>404</v>
      </c>
      <c r="D145" s="214" t="s">
        <v>155</v>
      </c>
      <c r="E145" s="215" t="s">
        <v>1881</v>
      </c>
      <c r="F145" s="216" t="s">
        <v>1882</v>
      </c>
      <c r="G145" s="217" t="s">
        <v>1791</v>
      </c>
      <c r="H145" s="218">
        <v>2</v>
      </c>
      <c r="I145" s="219"/>
      <c r="J145" s="220">
        <f>ROUND(I145*H145,2)</f>
        <v>0</v>
      </c>
      <c r="K145" s="216" t="s">
        <v>19</v>
      </c>
      <c r="L145" s="46"/>
      <c r="M145" s="221" t="s">
        <v>19</v>
      </c>
      <c r="N145" s="222" t="s">
        <v>43</v>
      </c>
      <c r="O145" s="86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159</v>
      </c>
      <c r="AT145" s="225" t="s">
        <v>155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159</v>
      </c>
      <c r="BM145" s="225" t="s">
        <v>634</v>
      </c>
    </row>
    <row r="146" s="2" customFormat="1" ht="16.5" customHeight="1">
      <c r="A146" s="40"/>
      <c r="B146" s="41"/>
      <c r="C146" s="214" t="s">
        <v>426</v>
      </c>
      <c r="D146" s="214" t="s">
        <v>155</v>
      </c>
      <c r="E146" s="215" t="s">
        <v>1883</v>
      </c>
      <c r="F146" s="216" t="s">
        <v>1884</v>
      </c>
      <c r="G146" s="217" t="s">
        <v>261</v>
      </c>
      <c r="H146" s="218">
        <v>10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159</v>
      </c>
      <c r="AT146" s="225" t="s">
        <v>155</v>
      </c>
      <c r="AU146" s="225" t="s">
        <v>81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159</v>
      </c>
      <c r="BM146" s="225" t="s">
        <v>646</v>
      </c>
    </row>
    <row r="147" s="2" customFormat="1" ht="16.5" customHeight="1">
      <c r="A147" s="40"/>
      <c r="B147" s="41"/>
      <c r="C147" s="214" t="s">
        <v>437</v>
      </c>
      <c r="D147" s="214" t="s">
        <v>155</v>
      </c>
      <c r="E147" s="215" t="s">
        <v>1885</v>
      </c>
      <c r="F147" s="216" t="s">
        <v>1886</v>
      </c>
      <c r="G147" s="217" t="s">
        <v>261</v>
      </c>
      <c r="H147" s="218">
        <v>10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159</v>
      </c>
      <c r="AT147" s="225" t="s">
        <v>155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655</v>
      </c>
    </row>
    <row r="148" s="2" customFormat="1" ht="16.5" customHeight="1">
      <c r="A148" s="40"/>
      <c r="B148" s="41"/>
      <c r="C148" s="214" t="s">
        <v>442</v>
      </c>
      <c r="D148" s="214" t="s">
        <v>155</v>
      </c>
      <c r="E148" s="215" t="s">
        <v>1887</v>
      </c>
      <c r="F148" s="216" t="s">
        <v>1888</v>
      </c>
      <c r="G148" s="217" t="s">
        <v>1791</v>
      </c>
      <c r="H148" s="218">
        <v>4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159</v>
      </c>
      <c r="AT148" s="225" t="s">
        <v>155</v>
      </c>
      <c r="AU148" s="225" t="s">
        <v>81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159</v>
      </c>
      <c r="BM148" s="225" t="s">
        <v>662</v>
      </c>
    </row>
    <row r="149" s="2" customFormat="1" ht="16.5" customHeight="1">
      <c r="A149" s="40"/>
      <c r="B149" s="41"/>
      <c r="C149" s="214" t="s">
        <v>447</v>
      </c>
      <c r="D149" s="214" t="s">
        <v>155</v>
      </c>
      <c r="E149" s="215" t="s">
        <v>1889</v>
      </c>
      <c r="F149" s="216" t="s">
        <v>1890</v>
      </c>
      <c r="G149" s="217" t="s">
        <v>1791</v>
      </c>
      <c r="H149" s="218">
        <v>1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159</v>
      </c>
      <c r="AT149" s="225" t="s">
        <v>155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159</v>
      </c>
      <c r="BM149" s="225" t="s">
        <v>673</v>
      </c>
    </row>
    <row r="150" s="12" customFormat="1" ht="22.8" customHeight="1">
      <c r="A150" s="12"/>
      <c r="B150" s="198"/>
      <c r="C150" s="199"/>
      <c r="D150" s="200" t="s">
        <v>71</v>
      </c>
      <c r="E150" s="212" t="s">
        <v>1891</v>
      </c>
      <c r="F150" s="212" t="s">
        <v>1892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SUM(P151:P160)</f>
        <v>0</v>
      </c>
      <c r="Q150" s="206"/>
      <c r="R150" s="207">
        <f>SUM(R151:R160)</f>
        <v>0</v>
      </c>
      <c r="S150" s="206"/>
      <c r="T150" s="208">
        <f>SUM(T151:T160)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79</v>
      </c>
      <c r="AT150" s="210" t="s">
        <v>71</v>
      </c>
      <c r="AU150" s="210" t="s">
        <v>79</v>
      </c>
      <c r="AY150" s="209" t="s">
        <v>152</v>
      </c>
      <c r="BK150" s="211">
        <f>SUM(BK151:BK160)</f>
        <v>0</v>
      </c>
    </row>
    <row r="151" s="2" customFormat="1" ht="16.5" customHeight="1">
      <c r="A151" s="40"/>
      <c r="B151" s="41"/>
      <c r="C151" s="214" t="s">
        <v>452</v>
      </c>
      <c r="D151" s="214" t="s">
        <v>155</v>
      </c>
      <c r="E151" s="215" t="s">
        <v>1893</v>
      </c>
      <c r="F151" s="216" t="s">
        <v>1894</v>
      </c>
      <c r="G151" s="217" t="s">
        <v>1895</v>
      </c>
      <c r="H151" s="218">
        <v>6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159</v>
      </c>
      <c r="AT151" s="225" t="s">
        <v>155</v>
      </c>
      <c r="AU151" s="225" t="s">
        <v>81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159</v>
      </c>
      <c r="BM151" s="225" t="s">
        <v>684</v>
      </c>
    </row>
    <row r="152" s="2" customFormat="1" ht="16.5" customHeight="1">
      <c r="A152" s="40"/>
      <c r="B152" s="41"/>
      <c r="C152" s="214" t="s">
        <v>462</v>
      </c>
      <c r="D152" s="214" t="s">
        <v>155</v>
      </c>
      <c r="E152" s="215" t="s">
        <v>1896</v>
      </c>
      <c r="F152" s="216" t="s">
        <v>1897</v>
      </c>
      <c r="G152" s="217" t="s">
        <v>1895</v>
      </c>
      <c r="H152" s="218">
        <v>4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159</v>
      </c>
      <c r="AT152" s="225" t="s">
        <v>155</v>
      </c>
      <c r="AU152" s="225" t="s">
        <v>81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159</v>
      </c>
      <c r="BM152" s="225" t="s">
        <v>693</v>
      </c>
    </row>
    <row r="153" s="2" customFormat="1" ht="16.5" customHeight="1">
      <c r="A153" s="40"/>
      <c r="B153" s="41"/>
      <c r="C153" s="214" t="s">
        <v>467</v>
      </c>
      <c r="D153" s="214" t="s">
        <v>155</v>
      </c>
      <c r="E153" s="215" t="s">
        <v>1898</v>
      </c>
      <c r="F153" s="216" t="s">
        <v>1899</v>
      </c>
      <c r="G153" s="217" t="s">
        <v>1895</v>
      </c>
      <c r="H153" s="218">
        <v>6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159</v>
      </c>
      <c r="AT153" s="225" t="s">
        <v>155</v>
      </c>
      <c r="AU153" s="225" t="s">
        <v>81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159</v>
      </c>
      <c r="BM153" s="225" t="s">
        <v>703</v>
      </c>
    </row>
    <row r="154" s="2" customFormat="1" ht="16.5" customHeight="1">
      <c r="A154" s="40"/>
      <c r="B154" s="41"/>
      <c r="C154" s="214" t="s">
        <v>472</v>
      </c>
      <c r="D154" s="214" t="s">
        <v>155</v>
      </c>
      <c r="E154" s="215" t="s">
        <v>1900</v>
      </c>
      <c r="F154" s="216" t="s">
        <v>1901</v>
      </c>
      <c r="G154" s="217" t="s">
        <v>1895</v>
      </c>
      <c r="H154" s="218">
        <v>6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159</v>
      </c>
      <c r="AT154" s="225" t="s">
        <v>155</v>
      </c>
      <c r="AU154" s="225" t="s">
        <v>81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159</v>
      </c>
      <c r="BM154" s="225" t="s">
        <v>531</v>
      </c>
    </row>
    <row r="155" s="2" customFormat="1" ht="16.5" customHeight="1">
      <c r="A155" s="40"/>
      <c r="B155" s="41"/>
      <c r="C155" s="214" t="s">
        <v>477</v>
      </c>
      <c r="D155" s="214" t="s">
        <v>155</v>
      </c>
      <c r="E155" s="215" t="s">
        <v>1902</v>
      </c>
      <c r="F155" s="216" t="s">
        <v>1903</v>
      </c>
      <c r="G155" s="217" t="s">
        <v>1895</v>
      </c>
      <c r="H155" s="218">
        <v>76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159</v>
      </c>
      <c r="AT155" s="225" t="s">
        <v>155</v>
      </c>
      <c r="AU155" s="225" t="s">
        <v>81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159</v>
      </c>
      <c r="BM155" s="225" t="s">
        <v>638</v>
      </c>
    </row>
    <row r="156" s="2" customFormat="1" ht="16.5" customHeight="1">
      <c r="A156" s="40"/>
      <c r="B156" s="41"/>
      <c r="C156" s="214" t="s">
        <v>482</v>
      </c>
      <c r="D156" s="214" t="s">
        <v>155</v>
      </c>
      <c r="E156" s="215" t="s">
        <v>1904</v>
      </c>
      <c r="F156" s="216" t="s">
        <v>1905</v>
      </c>
      <c r="G156" s="217" t="s">
        <v>1895</v>
      </c>
      <c r="H156" s="218">
        <v>25</v>
      </c>
      <c r="I156" s="219"/>
      <c r="J156" s="220">
        <f>ROUND(I156*H156,2)</f>
        <v>0</v>
      </c>
      <c r="K156" s="216" t="s">
        <v>19</v>
      </c>
      <c r="L156" s="46"/>
      <c r="M156" s="221" t="s">
        <v>19</v>
      </c>
      <c r="N156" s="222" t="s">
        <v>43</v>
      </c>
      <c r="O156" s="86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5" t="s">
        <v>159</v>
      </c>
      <c r="AT156" s="225" t="s">
        <v>155</v>
      </c>
      <c r="AU156" s="225" t="s">
        <v>81</v>
      </c>
      <c r="AY156" s="19" t="s">
        <v>152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9" t="s">
        <v>79</v>
      </c>
      <c r="BK156" s="226">
        <f>ROUND(I156*H156,2)</f>
        <v>0</v>
      </c>
      <c r="BL156" s="19" t="s">
        <v>159</v>
      </c>
      <c r="BM156" s="225" t="s">
        <v>729</v>
      </c>
    </row>
    <row r="157" s="2" customFormat="1" ht="16.5" customHeight="1">
      <c r="A157" s="40"/>
      <c r="B157" s="41"/>
      <c r="C157" s="214" t="s">
        <v>487</v>
      </c>
      <c r="D157" s="214" t="s">
        <v>155</v>
      </c>
      <c r="E157" s="215" t="s">
        <v>1906</v>
      </c>
      <c r="F157" s="216" t="s">
        <v>1907</v>
      </c>
      <c r="G157" s="217" t="s">
        <v>1895</v>
      </c>
      <c r="H157" s="218">
        <v>10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159</v>
      </c>
      <c r="AT157" s="225" t="s">
        <v>155</v>
      </c>
      <c r="AU157" s="225" t="s">
        <v>81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159</v>
      </c>
      <c r="BM157" s="225" t="s">
        <v>739</v>
      </c>
    </row>
    <row r="158" s="2" customFormat="1" ht="16.5" customHeight="1">
      <c r="A158" s="40"/>
      <c r="B158" s="41"/>
      <c r="C158" s="214" t="s">
        <v>495</v>
      </c>
      <c r="D158" s="214" t="s">
        <v>155</v>
      </c>
      <c r="E158" s="215" t="s">
        <v>1908</v>
      </c>
      <c r="F158" s="216" t="s">
        <v>1909</v>
      </c>
      <c r="G158" s="217" t="s">
        <v>1895</v>
      </c>
      <c r="H158" s="218">
        <v>15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159</v>
      </c>
      <c r="AT158" s="225" t="s">
        <v>155</v>
      </c>
      <c r="AU158" s="225" t="s">
        <v>81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159</v>
      </c>
      <c r="BM158" s="225" t="s">
        <v>750</v>
      </c>
    </row>
    <row r="159" s="2" customFormat="1" ht="16.5" customHeight="1">
      <c r="A159" s="40"/>
      <c r="B159" s="41"/>
      <c r="C159" s="214" t="s">
        <v>501</v>
      </c>
      <c r="D159" s="214" t="s">
        <v>155</v>
      </c>
      <c r="E159" s="215" t="s">
        <v>1910</v>
      </c>
      <c r="F159" s="216" t="s">
        <v>1911</v>
      </c>
      <c r="G159" s="217" t="s">
        <v>1912</v>
      </c>
      <c r="H159" s="218">
        <v>1</v>
      </c>
      <c r="I159" s="219"/>
      <c r="J159" s="220">
        <f>ROUND(I159*H159,2)</f>
        <v>0</v>
      </c>
      <c r="K159" s="216" t="s">
        <v>19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155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766</v>
      </c>
    </row>
    <row r="160" s="2" customFormat="1" ht="16.5" customHeight="1">
      <c r="A160" s="40"/>
      <c r="B160" s="41"/>
      <c r="C160" s="214" t="s">
        <v>505</v>
      </c>
      <c r="D160" s="214" t="s">
        <v>155</v>
      </c>
      <c r="E160" s="215" t="s">
        <v>1913</v>
      </c>
      <c r="F160" s="216" t="s">
        <v>1914</v>
      </c>
      <c r="G160" s="217" t="s">
        <v>1912</v>
      </c>
      <c r="H160" s="218">
        <v>1</v>
      </c>
      <c r="I160" s="219"/>
      <c r="J160" s="220">
        <f>ROUND(I160*H160,2)</f>
        <v>0</v>
      </c>
      <c r="K160" s="216" t="s">
        <v>19</v>
      </c>
      <c r="L160" s="46"/>
      <c r="M160" s="283" t="s">
        <v>19</v>
      </c>
      <c r="N160" s="284" t="s">
        <v>43</v>
      </c>
      <c r="O160" s="285"/>
      <c r="P160" s="286">
        <f>O160*H160</f>
        <v>0</v>
      </c>
      <c r="Q160" s="286">
        <v>0</v>
      </c>
      <c r="R160" s="286">
        <f>Q160*H160</f>
        <v>0</v>
      </c>
      <c r="S160" s="286">
        <v>0</v>
      </c>
      <c r="T160" s="28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159</v>
      </c>
      <c r="AT160" s="225" t="s">
        <v>155</v>
      </c>
      <c r="AU160" s="225" t="s">
        <v>81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159</v>
      </c>
      <c r="BM160" s="225" t="s">
        <v>776</v>
      </c>
    </row>
    <row r="161" s="2" customFormat="1" ht="6.96" customHeight="1">
      <c r="A161" s="40"/>
      <c r="B161" s="61"/>
      <c r="C161" s="62"/>
      <c r="D161" s="62"/>
      <c r="E161" s="62"/>
      <c r="F161" s="62"/>
      <c r="G161" s="62"/>
      <c r="H161" s="62"/>
      <c r="I161" s="62"/>
      <c r="J161" s="62"/>
      <c r="K161" s="62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y1VEQtI6Mci1/pIJtsZYbmBTfSWccSE9VMd01N2PWFW5VNl/E1w6UvGclOUYnA5gQ8CBoqXpN8+TkOlhi8cWHQ==" hashValue="g3SJuDndES5Kf1SxmVFVjjd5dgP046SF7/yfpghNuTMr04lfNrOOOWQpS8jvQ5EwXC3Lzo5KGq4V5buI//bY5A==" algorithmName="SHA-512" password="CEE1"/>
  <autoFilter ref="C95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1" customFormat="1" ht="12" customHeight="1">
      <c r="B8" s="22"/>
      <c r="D8" s="144" t="s">
        <v>101</v>
      </c>
      <c r="L8" s="22"/>
    </row>
    <row r="9" s="2" customFormat="1" ht="16.5" customHeight="1">
      <c r="A9" s="40"/>
      <c r="B9" s="46"/>
      <c r="C9" s="40"/>
      <c r="D9" s="40"/>
      <c r="E9" s="145" t="s">
        <v>102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1771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1915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1916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3.25" customHeight="1">
      <c r="A29" s="149"/>
      <c r="B29" s="150"/>
      <c r="C29" s="149"/>
      <c r="D29" s="149"/>
      <c r="E29" s="151" t="s">
        <v>1917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ROUND(J120,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ROUND((SUM(BE120:BE205)),  2)</f>
        <v>0</v>
      </c>
      <c r="G35" s="40"/>
      <c r="H35" s="40"/>
      <c r="I35" s="159">
        <v>0.20999999999999999</v>
      </c>
      <c r="J35" s="158">
        <f>ROUND(((SUM(BE120:BE205))*I35),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ROUND((SUM(BF120:BF205)),  2)</f>
        <v>0</v>
      </c>
      <c r="G36" s="40"/>
      <c r="H36" s="40"/>
      <c r="I36" s="159">
        <v>0.14999999999999999</v>
      </c>
      <c r="J36" s="158">
        <f>ROUND(((SUM(BF120:BF205))*I36),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ROUND((SUM(BG120:BG205)),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ROUND((SUM(BH120:BH205)),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ROUND((SUM(BI120:BI205)),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areálu KSÚSV - středisko Velká Bíteš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102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1771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silnoproudá elektrotechnika, ochrana před bleskem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Velká Bíteš</v>
      </c>
      <c r="G56" s="42"/>
      <c r="H56" s="42"/>
      <c r="I56" s="34" t="s">
        <v>23</v>
      </c>
      <c r="J56" s="74" t="str">
        <f>IF(J14="","",J14)</f>
        <v>21. 1. 2021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KSÚSV, Kosovská 1122/16, Jihlava 58601</v>
      </c>
      <c r="G58" s="42"/>
      <c r="H58" s="42"/>
      <c r="I58" s="34" t="s">
        <v>31</v>
      </c>
      <c r="J58" s="38" t="str">
        <f>E23</f>
        <v>Ing.Josef Slabý, Arnolec 30, Jamné 58827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Ing.Zbyněk Pecina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J120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1918</v>
      </c>
      <c r="E64" s="179"/>
      <c r="F64" s="179"/>
      <c r="G64" s="179"/>
      <c r="H64" s="179"/>
      <c r="I64" s="179"/>
      <c r="J64" s="180">
        <f>J121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1919</v>
      </c>
      <c r="E65" s="184"/>
      <c r="F65" s="184"/>
      <c r="G65" s="184"/>
      <c r="H65" s="184"/>
      <c r="I65" s="184"/>
      <c r="J65" s="185">
        <f>J122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1920</v>
      </c>
      <c r="E66" s="184"/>
      <c r="F66" s="184"/>
      <c r="G66" s="184"/>
      <c r="H66" s="184"/>
      <c r="I66" s="184"/>
      <c r="J66" s="185">
        <f>J125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1921</v>
      </c>
      <c r="E67" s="184"/>
      <c r="F67" s="184"/>
      <c r="G67" s="184"/>
      <c r="H67" s="184"/>
      <c r="I67" s="184"/>
      <c r="J67" s="185">
        <f>J126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1922</v>
      </c>
      <c r="E68" s="184"/>
      <c r="F68" s="184"/>
      <c r="G68" s="184"/>
      <c r="H68" s="184"/>
      <c r="I68" s="184"/>
      <c r="J68" s="185">
        <f>J129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1923</v>
      </c>
      <c r="E69" s="184"/>
      <c r="F69" s="184"/>
      <c r="G69" s="184"/>
      <c r="H69" s="184"/>
      <c r="I69" s="184"/>
      <c r="J69" s="185">
        <f>J131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1924</v>
      </c>
      <c r="E70" s="184"/>
      <c r="F70" s="184"/>
      <c r="G70" s="184"/>
      <c r="H70" s="184"/>
      <c r="I70" s="184"/>
      <c r="J70" s="185">
        <f>J133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1925</v>
      </c>
      <c r="E71" s="184"/>
      <c r="F71" s="184"/>
      <c r="G71" s="184"/>
      <c r="H71" s="184"/>
      <c r="I71" s="184"/>
      <c r="J71" s="185">
        <f>J136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2"/>
      <c r="C72" s="127"/>
      <c r="D72" s="183" t="s">
        <v>1926</v>
      </c>
      <c r="E72" s="184"/>
      <c r="F72" s="184"/>
      <c r="G72" s="184"/>
      <c r="H72" s="184"/>
      <c r="I72" s="184"/>
      <c r="J72" s="185">
        <f>J138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1927</v>
      </c>
      <c r="E73" s="184"/>
      <c r="F73" s="184"/>
      <c r="G73" s="184"/>
      <c r="H73" s="184"/>
      <c r="I73" s="184"/>
      <c r="J73" s="185">
        <f>J140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2"/>
      <c r="C74" s="127"/>
      <c r="D74" s="183" t="s">
        <v>1928</v>
      </c>
      <c r="E74" s="184"/>
      <c r="F74" s="184"/>
      <c r="G74" s="184"/>
      <c r="H74" s="184"/>
      <c r="I74" s="184"/>
      <c r="J74" s="185">
        <f>J143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1929</v>
      </c>
      <c r="E75" s="184"/>
      <c r="F75" s="184"/>
      <c r="G75" s="184"/>
      <c r="H75" s="184"/>
      <c r="I75" s="184"/>
      <c r="J75" s="185">
        <f>J145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2"/>
      <c r="C76" s="127"/>
      <c r="D76" s="183" t="s">
        <v>1930</v>
      </c>
      <c r="E76" s="184"/>
      <c r="F76" s="184"/>
      <c r="G76" s="184"/>
      <c r="H76" s="184"/>
      <c r="I76" s="184"/>
      <c r="J76" s="185">
        <f>J147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2"/>
      <c r="C77" s="127"/>
      <c r="D77" s="183" t="s">
        <v>1931</v>
      </c>
      <c r="E77" s="184"/>
      <c r="F77" s="184"/>
      <c r="G77" s="184"/>
      <c r="H77" s="184"/>
      <c r="I77" s="184"/>
      <c r="J77" s="185">
        <f>J151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2"/>
      <c r="C78" s="127"/>
      <c r="D78" s="183" t="s">
        <v>1932</v>
      </c>
      <c r="E78" s="184"/>
      <c r="F78" s="184"/>
      <c r="G78" s="184"/>
      <c r="H78" s="184"/>
      <c r="I78" s="184"/>
      <c r="J78" s="185">
        <f>J153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1933</v>
      </c>
      <c r="E79" s="184"/>
      <c r="F79" s="184"/>
      <c r="G79" s="184"/>
      <c r="H79" s="184"/>
      <c r="I79" s="184"/>
      <c r="J79" s="185">
        <f>J155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2"/>
      <c r="C80" s="127"/>
      <c r="D80" s="183" t="s">
        <v>1934</v>
      </c>
      <c r="E80" s="184"/>
      <c r="F80" s="184"/>
      <c r="G80" s="184"/>
      <c r="H80" s="184"/>
      <c r="I80" s="184"/>
      <c r="J80" s="185">
        <f>J156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82"/>
      <c r="C81" s="127"/>
      <c r="D81" s="183" t="s">
        <v>1935</v>
      </c>
      <c r="E81" s="184"/>
      <c r="F81" s="184"/>
      <c r="G81" s="184"/>
      <c r="H81" s="184"/>
      <c r="I81" s="184"/>
      <c r="J81" s="185">
        <f>J159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82"/>
      <c r="C82" s="127"/>
      <c r="D82" s="183" t="s">
        <v>1936</v>
      </c>
      <c r="E82" s="184"/>
      <c r="F82" s="184"/>
      <c r="G82" s="184"/>
      <c r="H82" s="184"/>
      <c r="I82" s="184"/>
      <c r="J82" s="185">
        <f>J161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82"/>
      <c r="C83" s="127"/>
      <c r="D83" s="183" t="s">
        <v>1935</v>
      </c>
      <c r="E83" s="184"/>
      <c r="F83" s="184"/>
      <c r="G83" s="184"/>
      <c r="H83" s="184"/>
      <c r="I83" s="184"/>
      <c r="J83" s="185">
        <f>J163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82"/>
      <c r="C84" s="127"/>
      <c r="D84" s="183" t="s">
        <v>1937</v>
      </c>
      <c r="E84" s="184"/>
      <c r="F84" s="184"/>
      <c r="G84" s="184"/>
      <c r="H84" s="184"/>
      <c r="I84" s="184"/>
      <c r="J84" s="185">
        <f>J166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82"/>
      <c r="C85" s="127"/>
      <c r="D85" s="183" t="s">
        <v>1938</v>
      </c>
      <c r="E85" s="184"/>
      <c r="F85" s="184"/>
      <c r="G85" s="184"/>
      <c r="H85" s="184"/>
      <c r="I85" s="184"/>
      <c r="J85" s="185">
        <f>J170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82"/>
      <c r="C86" s="127"/>
      <c r="D86" s="183" t="s">
        <v>1939</v>
      </c>
      <c r="E86" s="184"/>
      <c r="F86" s="184"/>
      <c r="G86" s="184"/>
      <c r="H86" s="184"/>
      <c r="I86" s="184"/>
      <c r="J86" s="185">
        <f>J173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82"/>
      <c r="C87" s="127"/>
      <c r="D87" s="183" t="s">
        <v>1940</v>
      </c>
      <c r="E87" s="184"/>
      <c r="F87" s="184"/>
      <c r="G87" s="184"/>
      <c r="H87" s="184"/>
      <c r="I87" s="184"/>
      <c r="J87" s="185">
        <f>J176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4.88" customHeight="1">
      <c r="A88" s="10"/>
      <c r="B88" s="182"/>
      <c r="C88" s="127"/>
      <c r="D88" s="183" t="s">
        <v>1941</v>
      </c>
      <c r="E88" s="184"/>
      <c r="F88" s="184"/>
      <c r="G88" s="184"/>
      <c r="H88" s="184"/>
      <c r="I88" s="184"/>
      <c r="J88" s="185">
        <f>J179</f>
        <v>0</v>
      </c>
      <c r="K88" s="127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82"/>
      <c r="C89" s="127"/>
      <c r="D89" s="183" t="s">
        <v>1935</v>
      </c>
      <c r="E89" s="184"/>
      <c r="F89" s="184"/>
      <c r="G89" s="184"/>
      <c r="H89" s="184"/>
      <c r="I89" s="184"/>
      <c r="J89" s="185">
        <f>J181</f>
        <v>0</v>
      </c>
      <c r="K89" s="127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4.88" customHeight="1">
      <c r="A90" s="10"/>
      <c r="B90" s="182"/>
      <c r="C90" s="127"/>
      <c r="D90" s="183" t="s">
        <v>1940</v>
      </c>
      <c r="E90" s="184"/>
      <c r="F90" s="184"/>
      <c r="G90" s="184"/>
      <c r="H90" s="184"/>
      <c r="I90" s="184"/>
      <c r="J90" s="185">
        <f>J184</f>
        <v>0</v>
      </c>
      <c r="K90" s="127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4.88" customHeight="1">
      <c r="A91" s="10"/>
      <c r="B91" s="182"/>
      <c r="C91" s="127"/>
      <c r="D91" s="183" t="s">
        <v>1937</v>
      </c>
      <c r="E91" s="184"/>
      <c r="F91" s="184"/>
      <c r="G91" s="184"/>
      <c r="H91" s="184"/>
      <c r="I91" s="184"/>
      <c r="J91" s="185">
        <f>J186</f>
        <v>0</v>
      </c>
      <c r="K91" s="127"/>
      <c r="L91" s="186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4.88" customHeight="1">
      <c r="A92" s="10"/>
      <c r="B92" s="182"/>
      <c r="C92" s="127"/>
      <c r="D92" s="183" t="s">
        <v>1940</v>
      </c>
      <c r="E92" s="184"/>
      <c r="F92" s="184"/>
      <c r="G92" s="184"/>
      <c r="H92" s="184"/>
      <c r="I92" s="184"/>
      <c r="J92" s="185">
        <f>J188</f>
        <v>0</v>
      </c>
      <c r="K92" s="127"/>
      <c r="L92" s="186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4.88" customHeight="1">
      <c r="A93" s="10"/>
      <c r="B93" s="182"/>
      <c r="C93" s="127"/>
      <c r="D93" s="183" t="s">
        <v>1937</v>
      </c>
      <c r="E93" s="184"/>
      <c r="F93" s="184"/>
      <c r="G93" s="184"/>
      <c r="H93" s="184"/>
      <c r="I93" s="184"/>
      <c r="J93" s="185">
        <f>J191</f>
        <v>0</v>
      </c>
      <c r="K93" s="127"/>
      <c r="L93" s="186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4.88" customHeight="1">
      <c r="A94" s="10"/>
      <c r="B94" s="182"/>
      <c r="C94" s="127"/>
      <c r="D94" s="183" t="s">
        <v>1942</v>
      </c>
      <c r="E94" s="184"/>
      <c r="F94" s="184"/>
      <c r="G94" s="184"/>
      <c r="H94" s="184"/>
      <c r="I94" s="184"/>
      <c r="J94" s="185">
        <f>J193</f>
        <v>0</v>
      </c>
      <c r="K94" s="127"/>
      <c r="L94" s="186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10" customFormat="1" ht="14.88" customHeight="1">
      <c r="A95" s="10"/>
      <c r="B95" s="182"/>
      <c r="C95" s="127"/>
      <c r="D95" s="183" t="s">
        <v>1943</v>
      </c>
      <c r="E95" s="184"/>
      <c r="F95" s="184"/>
      <c r="G95" s="184"/>
      <c r="H95" s="184"/>
      <c r="I95" s="184"/>
      <c r="J95" s="185">
        <f>J195</f>
        <v>0</v>
      </c>
      <c r="K95" s="127"/>
      <c r="L95" s="186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="10" customFormat="1" ht="14.88" customHeight="1">
      <c r="A96" s="10"/>
      <c r="B96" s="182"/>
      <c r="C96" s="127"/>
      <c r="D96" s="183" t="s">
        <v>1944</v>
      </c>
      <c r="E96" s="184"/>
      <c r="F96" s="184"/>
      <c r="G96" s="184"/>
      <c r="H96" s="184"/>
      <c r="I96" s="184"/>
      <c r="J96" s="185">
        <f>J200</f>
        <v>0</v>
      </c>
      <c r="K96" s="127"/>
      <c r="L96" s="186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182"/>
      <c r="C97" s="127"/>
      <c r="D97" s="183" t="s">
        <v>1945</v>
      </c>
      <c r="E97" s="184"/>
      <c r="F97" s="184"/>
      <c r="G97" s="184"/>
      <c r="H97" s="184"/>
      <c r="I97" s="184"/>
      <c r="J97" s="185">
        <f>J202</f>
        <v>0</v>
      </c>
      <c r="K97" s="127"/>
      <c r="L97" s="186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4.88" customHeight="1">
      <c r="A98" s="10"/>
      <c r="B98" s="182"/>
      <c r="C98" s="127"/>
      <c r="D98" s="183" t="s">
        <v>1946</v>
      </c>
      <c r="E98" s="184"/>
      <c r="F98" s="184"/>
      <c r="G98" s="184"/>
      <c r="H98" s="184"/>
      <c r="I98" s="184"/>
      <c r="J98" s="185">
        <f>J204</f>
        <v>0</v>
      </c>
      <c r="K98" s="127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6.96" customHeight="1">
      <c r="A100" s="40"/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4" s="2" customFormat="1" ht="6.96" customHeight="1">
      <c r="A104" s="40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24.96" customHeight="1">
      <c r="A105" s="40"/>
      <c r="B105" s="41"/>
      <c r="C105" s="25" t="s">
        <v>137</v>
      </c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6.96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2" customHeight="1">
      <c r="A107" s="40"/>
      <c r="B107" s="41"/>
      <c r="C107" s="34" t="s">
        <v>16</v>
      </c>
      <c r="D107" s="42"/>
      <c r="E107" s="42"/>
      <c r="F107" s="42"/>
      <c r="G107" s="42"/>
      <c r="H107" s="42"/>
      <c r="I107" s="42"/>
      <c r="J107" s="42"/>
      <c r="K107" s="42"/>
      <c r="L107" s="14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6.5" customHeight="1">
      <c r="A108" s="40"/>
      <c r="B108" s="41"/>
      <c r="C108" s="42"/>
      <c r="D108" s="42"/>
      <c r="E108" s="171" t="str">
        <f>E7</f>
        <v>Revitalizace areálu KSÚSV - středisko Velká Bíteš</v>
      </c>
      <c r="F108" s="34"/>
      <c r="G108" s="34"/>
      <c r="H108" s="34"/>
      <c r="I108" s="42"/>
      <c r="J108" s="42"/>
      <c r="K108" s="42"/>
      <c r="L108" s="14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1" customFormat="1" ht="12" customHeight="1">
      <c r="B109" s="23"/>
      <c r="C109" s="34" t="s">
        <v>101</v>
      </c>
      <c r="D109" s="24"/>
      <c r="E109" s="24"/>
      <c r="F109" s="24"/>
      <c r="G109" s="24"/>
      <c r="H109" s="24"/>
      <c r="I109" s="24"/>
      <c r="J109" s="24"/>
      <c r="K109" s="24"/>
      <c r="L109" s="22"/>
    </row>
    <row r="110" s="2" customFormat="1" ht="16.5" customHeight="1">
      <c r="A110" s="40"/>
      <c r="B110" s="41"/>
      <c r="C110" s="42"/>
      <c r="D110" s="42"/>
      <c r="E110" s="171" t="s">
        <v>102</v>
      </c>
      <c r="F110" s="42"/>
      <c r="G110" s="42"/>
      <c r="H110" s="42"/>
      <c r="I110" s="42"/>
      <c r="J110" s="42"/>
      <c r="K110" s="42"/>
      <c r="L110" s="146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4" t="s">
        <v>1771</v>
      </c>
      <c r="D111" s="42"/>
      <c r="E111" s="42"/>
      <c r="F111" s="42"/>
      <c r="G111" s="42"/>
      <c r="H111" s="42"/>
      <c r="I111" s="42"/>
      <c r="J111" s="42"/>
      <c r="K111" s="42"/>
      <c r="L111" s="146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6.5" customHeight="1">
      <c r="A112" s="40"/>
      <c r="B112" s="41"/>
      <c r="C112" s="42"/>
      <c r="D112" s="42"/>
      <c r="E112" s="71" t="str">
        <f>E11</f>
        <v>02 - silnoproudá elektrotechnika, ochrana před bleskem</v>
      </c>
      <c r="F112" s="42"/>
      <c r="G112" s="42"/>
      <c r="H112" s="42"/>
      <c r="I112" s="42"/>
      <c r="J112" s="42"/>
      <c r="K112" s="42"/>
      <c r="L112" s="146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6.96" customHeight="1">
      <c r="A113" s="40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146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4" t="s">
        <v>21</v>
      </c>
      <c r="D114" s="42"/>
      <c r="E114" s="42"/>
      <c r="F114" s="29" t="str">
        <f>F14</f>
        <v>Velká Bíteš</v>
      </c>
      <c r="G114" s="42"/>
      <c r="H114" s="42"/>
      <c r="I114" s="34" t="s">
        <v>23</v>
      </c>
      <c r="J114" s="74" t="str">
        <f>IF(J14="","",J14)</f>
        <v>21. 1. 2021</v>
      </c>
      <c r="K114" s="42"/>
      <c r="L114" s="146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6.96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146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40.05" customHeight="1">
      <c r="A116" s="40"/>
      <c r="B116" s="41"/>
      <c r="C116" s="34" t="s">
        <v>25</v>
      </c>
      <c r="D116" s="42"/>
      <c r="E116" s="42"/>
      <c r="F116" s="29" t="str">
        <f>E17</f>
        <v>KSÚSV, Kosovská 1122/16, Jihlava 58601</v>
      </c>
      <c r="G116" s="42"/>
      <c r="H116" s="42"/>
      <c r="I116" s="34" t="s">
        <v>31</v>
      </c>
      <c r="J116" s="38" t="str">
        <f>E23</f>
        <v>Ing.Josef Slabý, Arnolec 30, Jamné 58827</v>
      </c>
      <c r="K116" s="42"/>
      <c r="L116" s="146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5.15" customHeight="1">
      <c r="A117" s="40"/>
      <c r="B117" s="41"/>
      <c r="C117" s="34" t="s">
        <v>29</v>
      </c>
      <c r="D117" s="42"/>
      <c r="E117" s="42"/>
      <c r="F117" s="29" t="str">
        <f>IF(E20="","",E20)</f>
        <v>Vyplň údaj</v>
      </c>
      <c r="G117" s="42"/>
      <c r="H117" s="42"/>
      <c r="I117" s="34" t="s">
        <v>34</v>
      </c>
      <c r="J117" s="38" t="str">
        <f>E26</f>
        <v>Ing.Zbyněk Pecina</v>
      </c>
      <c r="K117" s="42"/>
      <c r="L117" s="146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0.32" customHeight="1">
      <c r="A118" s="40"/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146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11" customFormat="1" ht="29.28" customHeight="1">
      <c r="A119" s="187"/>
      <c r="B119" s="188"/>
      <c r="C119" s="189" t="s">
        <v>138</v>
      </c>
      <c r="D119" s="190" t="s">
        <v>57</v>
      </c>
      <c r="E119" s="190" t="s">
        <v>53</v>
      </c>
      <c r="F119" s="190" t="s">
        <v>54</v>
      </c>
      <c r="G119" s="190" t="s">
        <v>139</v>
      </c>
      <c r="H119" s="190" t="s">
        <v>140</v>
      </c>
      <c r="I119" s="190" t="s">
        <v>141</v>
      </c>
      <c r="J119" s="190" t="s">
        <v>105</v>
      </c>
      <c r="K119" s="191" t="s">
        <v>142</v>
      </c>
      <c r="L119" s="192"/>
      <c r="M119" s="94" t="s">
        <v>19</v>
      </c>
      <c r="N119" s="95" t="s">
        <v>42</v>
      </c>
      <c r="O119" s="95" t="s">
        <v>143</v>
      </c>
      <c r="P119" s="95" t="s">
        <v>144</v>
      </c>
      <c r="Q119" s="95" t="s">
        <v>145</v>
      </c>
      <c r="R119" s="95" t="s">
        <v>146</v>
      </c>
      <c r="S119" s="95" t="s">
        <v>147</v>
      </c>
      <c r="T119" s="96" t="s">
        <v>148</v>
      </c>
      <c r="U119" s="187"/>
      <c r="V119" s="187"/>
      <c r="W119" s="187"/>
      <c r="X119" s="187"/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40"/>
      <c r="B120" s="41"/>
      <c r="C120" s="101" t="s">
        <v>149</v>
      </c>
      <c r="D120" s="42"/>
      <c r="E120" s="42"/>
      <c r="F120" s="42"/>
      <c r="G120" s="42"/>
      <c r="H120" s="42"/>
      <c r="I120" s="42"/>
      <c r="J120" s="193">
        <f>BK120</f>
        <v>0</v>
      </c>
      <c r="K120" s="42"/>
      <c r="L120" s="46"/>
      <c r="M120" s="97"/>
      <c r="N120" s="194"/>
      <c r="O120" s="98"/>
      <c r="P120" s="195">
        <f>P121</f>
        <v>0</v>
      </c>
      <c r="Q120" s="98"/>
      <c r="R120" s="195">
        <f>R121</f>
        <v>0</v>
      </c>
      <c r="S120" s="98"/>
      <c r="T120" s="196">
        <f>T121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71</v>
      </c>
      <c r="AU120" s="19" t="s">
        <v>106</v>
      </c>
      <c r="BK120" s="197">
        <f>BK121</f>
        <v>0</v>
      </c>
    </row>
    <row r="121" s="12" customFormat="1" ht="25.92" customHeight="1">
      <c r="A121" s="12"/>
      <c r="B121" s="198"/>
      <c r="C121" s="199"/>
      <c r="D121" s="200" t="s">
        <v>71</v>
      </c>
      <c r="E121" s="201" t="s">
        <v>1785</v>
      </c>
      <c r="F121" s="201" t="s">
        <v>1947</v>
      </c>
      <c r="G121" s="199"/>
      <c r="H121" s="199"/>
      <c r="I121" s="202"/>
      <c r="J121" s="203">
        <f>BK121</f>
        <v>0</v>
      </c>
      <c r="K121" s="199"/>
      <c r="L121" s="204"/>
      <c r="M121" s="205"/>
      <c r="N121" s="206"/>
      <c r="O121" s="206"/>
      <c r="P121" s="207">
        <f>P122+P125+P155</f>
        <v>0</v>
      </c>
      <c r="Q121" s="206"/>
      <c r="R121" s="207">
        <f>R122+R125+R155</f>
        <v>0</v>
      </c>
      <c r="S121" s="206"/>
      <c r="T121" s="208">
        <f>T122+T125+T155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9" t="s">
        <v>79</v>
      </c>
      <c r="AT121" s="210" t="s">
        <v>71</v>
      </c>
      <c r="AU121" s="210" t="s">
        <v>72</v>
      </c>
      <c r="AY121" s="209" t="s">
        <v>152</v>
      </c>
      <c r="BK121" s="211">
        <f>BK122+BK125+BK155</f>
        <v>0</v>
      </c>
    </row>
    <row r="122" s="12" customFormat="1" ht="22.8" customHeight="1">
      <c r="A122" s="12"/>
      <c r="B122" s="198"/>
      <c r="C122" s="199"/>
      <c r="D122" s="200" t="s">
        <v>71</v>
      </c>
      <c r="E122" s="212" t="s">
        <v>1787</v>
      </c>
      <c r="F122" s="212" t="s">
        <v>1948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SUM(P123:P124)</f>
        <v>0</v>
      </c>
      <c r="Q122" s="206"/>
      <c r="R122" s="207">
        <f>SUM(R123:R124)</f>
        <v>0</v>
      </c>
      <c r="S122" s="206"/>
      <c r="T122" s="20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79</v>
      </c>
      <c r="AT122" s="210" t="s">
        <v>71</v>
      </c>
      <c r="AU122" s="210" t="s">
        <v>79</v>
      </c>
      <c r="AY122" s="209" t="s">
        <v>152</v>
      </c>
      <c r="BK122" s="211">
        <f>SUM(BK123:BK124)</f>
        <v>0</v>
      </c>
    </row>
    <row r="123" s="2" customFormat="1" ht="16.5" customHeight="1">
      <c r="A123" s="40"/>
      <c r="B123" s="41"/>
      <c r="C123" s="214" t="s">
        <v>79</v>
      </c>
      <c r="D123" s="214" t="s">
        <v>155</v>
      </c>
      <c r="E123" s="215" t="s">
        <v>1949</v>
      </c>
      <c r="F123" s="216" t="s">
        <v>1950</v>
      </c>
      <c r="G123" s="217" t="s">
        <v>1951</v>
      </c>
      <c r="H123" s="218">
        <v>5</v>
      </c>
      <c r="I123" s="219"/>
      <c r="J123" s="220">
        <f>ROUND(I123*H123,2)</f>
        <v>0</v>
      </c>
      <c r="K123" s="216" t="s">
        <v>19</v>
      </c>
      <c r="L123" s="46"/>
      <c r="M123" s="221" t="s">
        <v>19</v>
      </c>
      <c r="N123" s="222" t="s">
        <v>43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5" t="s">
        <v>565</v>
      </c>
      <c r="AT123" s="225" t="s">
        <v>155</v>
      </c>
      <c r="AU123" s="225" t="s">
        <v>81</v>
      </c>
      <c r="AY123" s="19" t="s">
        <v>152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9" t="s">
        <v>79</v>
      </c>
      <c r="BK123" s="226">
        <f>ROUND(I123*H123,2)</f>
        <v>0</v>
      </c>
      <c r="BL123" s="19" t="s">
        <v>565</v>
      </c>
      <c r="BM123" s="225" t="s">
        <v>81</v>
      </c>
    </row>
    <row r="124" s="2" customFormat="1" ht="16.5" customHeight="1">
      <c r="A124" s="40"/>
      <c r="B124" s="41"/>
      <c r="C124" s="214" t="s">
        <v>81</v>
      </c>
      <c r="D124" s="214" t="s">
        <v>155</v>
      </c>
      <c r="E124" s="215" t="s">
        <v>1952</v>
      </c>
      <c r="F124" s="216" t="s">
        <v>1953</v>
      </c>
      <c r="G124" s="217" t="s">
        <v>1794</v>
      </c>
      <c r="H124" s="218">
        <v>5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565</v>
      </c>
      <c r="AT124" s="225" t="s">
        <v>155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565</v>
      </c>
      <c r="BM124" s="225" t="s">
        <v>159</v>
      </c>
    </row>
    <row r="125" s="12" customFormat="1" ht="22.8" customHeight="1">
      <c r="A125" s="12"/>
      <c r="B125" s="198"/>
      <c r="C125" s="199"/>
      <c r="D125" s="200" t="s">
        <v>71</v>
      </c>
      <c r="E125" s="212" t="s">
        <v>1807</v>
      </c>
      <c r="F125" s="212" t="s">
        <v>1954</v>
      </c>
      <c r="G125" s="199"/>
      <c r="H125" s="199"/>
      <c r="I125" s="202"/>
      <c r="J125" s="213">
        <f>BK125</f>
        <v>0</v>
      </c>
      <c r="K125" s="199"/>
      <c r="L125" s="204"/>
      <c r="M125" s="205"/>
      <c r="N125" s="206"/>
      <c r="O125" s="206"/>
      <c r="P125" s="207">
        <f>P126+P129+P131+P133+P136+P138+P140+P143+P145+P147+P151+P153</f>
        <v>0</v>
      </c>
      <c r="Q125" s="206"/>
      <c r="R125" s="207">
        <f>R126+R129+R131+R133+R136+R138+R140+R143+R145+R147+R151+R153</f>
        <v>0</v>
      </c>
      <c r="S125" s="206"/>
      <c r="T125" s="208">
        <f>T126+T129+T131+T133+T136+T138+T140+T143+T145+T147+T151+T153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9" t="s">
        <v>79</v>
      </c>
      <c r="AT125" s="210" t="s">
        <v>71</v>
      </c>
      <c r="AU125" s="210" t="s">
        <v>79</v>
      </c>
      <c r="AY125" s="209" t="s">
        <v>152</v>
      </c>
      <c r="BK125" s="211">
        <f>BK126+BK129+BK131+BK133+BK136+BK138+BK140+BK143+BK145+BK147+BK151+BK153</f>
        <v>0</v>
      </c>
    </row>
    <row r="126" s="12" customFormat="1" ht="20.88" customHeight="1">
      <c r="A126" s="12"/>
      <c r="B126" s="198"/>
      <c r="C126" s="199"/>
      <c r="D126" s="200" t="s">
        <v>71</v>
      </c>
      <c r="E126" s="212" t="s">
        <v>1836</v>
      </c>
      <c r="F126" s="212" t="s">
        <v>1955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SUM(P127:P128)</f>
        <v>0</v>
      </c>
      <c r="Q126" s="206"/>
      <c r="R126" s="207">
        <f>SUM(R127:R128)</f>
        <v>0</v>
      </c>
      <c r="S126" s="206"/>
      <c r="T126" s="208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79</v>
      </c>
      <c r="AT126" s="210" t="s">
        <v>71</v>
      </c>
      <c r="AU126" s="210" t="s">
        <v>81</v>
      </c>
      <c r="AY126" s="209" t="s">
        <v>152</v>
      </c>
      <c r="BK126" s="211">
        <f>SUM(BK127:BK128)</f>
        <v>0</v>
      </c>
    </row>
    <row r="127" s="2" customFormat="1" ht="16.5" customHeight="1">
      <c r="A127" s="40"/>
      <c r="B127" s="41"/>
      <c r="C127" s="214" t="s">
        <v>153</v>
      </c>
      <c r="D127" s="214" t="s">
        <v>155</v>
      </c>
      <c r="E127" s="215" t="s">
        <v>1956</v>
      </c>
      <c r="F127" s="216" t="s">
        <v>1957</v>
      </c>
      <c r="G127" s="217" t="s">
        <v>235</v>
      </c>
      <c r="H127" s="218">
        <v>140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565</v>
      </c>
      <c r="AT127" s="225" t="s">
        <v>155</v>
      </c>
      <c r="AU127" s="225" t="s">
        <v>153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565</v>
      </c>
      <c r="BM127" s="225" t="s">
        <v>197</v>
      </c>
    </row>
    <row r="128" s="2" customFormat="1" ht="16.5" customHeight="1">
      <c r="A128" s="40"/>
      <c r="B128" s="41"/>
      <c r="C128" s="214" t="s">
        <v>159</v>
      </c>
      <c r="D128" s="214" t="s">
        <v>155</v>
      </c>
      <c r="E128" s="215" t="s">
        <v>1958</v>
      </c>
      <c r="F128" s="216" t="s">
        <v>1959</v>
      </c>
      <c r="G128" s="217" t="s">
        <v>235</v>
      </c>
      <c r="H128" s="218">
        <v>20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565</v>
      </c>
      <c r="AT128" s="225" t="s">
        <v>155</v>
      </c>
      <c r="AU128" s="225" t="s">
        <v>153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565</v>
      </c>
      <c r="BM128" s="225" t="s">
        <v>208</v>
      </c>
    </row>
    <row r="129" s="12" customFormat="1" ht="20.88" customHeight="1">
      <c r="A129" s="12"/>
      <c r="B129" s="198"/>
      <c r="C129" s="199"/>
      <c r="D129" s="200" t="s">
        <v>71</v>
      </c>
      <c r="E129" s="212" t="s">
        <v>1846</v>
      </c>
      <c r="F129" s="212" t="s">
        <v>1960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P130</f>
        <v>0</v>
      </c>
      <c r="Q129" s="206"/>
      <c r="R129" s="207">
        <f>R130</f>
        <v>0</v>
      </c>
      <c r="S129" s="206"/>
      <c r="T129" s="208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79</v>
      </c>
      <c r="AT129" s="210" t="s">
        <v>71</v>
      </c>
      <c r="AU129" s="210" t="s">
        <v>81</v>
      </c>
      <c r="AY129" s="209" t="s">
        <v>152</v>
      </c>
      <c r="BK129" s="211">
        <f>BK130</f>
        <v>0</v>
      </c>
    </row>
    <row r="130" s="2" customFormat="1" ht="16.5" customHeight="1">
      <c r="A130" s="40"/>
      <c r="B130" s="41"/>
      <c r="C130" s="214" t="s">
        <v>192</v>
      </c>
      <c r="D130" s="214" t="s">
        <v>155</v>
      </c>
      <c r="E130" s="215" t="s">
        <v>1961</v>
      </c>
      <c r="F130" s="216" t="s">
        <v>1962</v>
      </c>
      <c r="G130" s="217" t="s">
        <v>1794</v>
      </c>
      <c r="H130" s="218">
        <v>4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565</v>
      </c>
      <c r="AT130" s="225" t="s">
        <v>155</v>
      </c>
      <c r="AU130" s="225" t="s">
        <v>153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565</v>
      </c>
      <c r="BM130" s="225" t="s">
        <v>220</v>
      </c>
    </row>
    <row r="131" s="12" customFormat="1" ht="20.88" customHeight="1">
      <c r="A131" s="12"/>
      <c r="B131" s="198"/>
      <c r="C131" s="199"/>
      <c r="D131" s="200" t="s">
        <v>71</v>
      </c>
      <c r="E131" s="212" t="s">
        <v>1856</v>
      </c>
      <c r="F131" s="212" t="s">
        <v>1963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P132</f>
        <v>0</v>
      </c>
      <c r="Q131" s="206"/>
      <c r="R131" s="207">
        <f>R132</f>
        <v>0</v>
      </c>
      <c r="S131" s="206"/>
      <c r="T131" s="208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79</v>
      </c>
      <c r="AT131" s="210" t="s">
        <v>71</v>
      </c>
      <c r="AU131" s="210" t="s">
        <v>81</v>
      </c>
      <c r="AY131" s="209" t="s">
        <v>152</v>
      </c>
      <c r="BK131" s="211">
        <f>BK132</f>
        <v>0</v>
      </c>
    </row>
    <row r="132" s="2" customFormat="1" ht="16.5" customHeight="1">
      <c r="A132" s="40"/>
      <c r="B132" s="41"/>
      <c r="C132" s="214" t="s">
        <v>197</v>
      </c>
      <c r="D132" s="214" t="s">
        <v>155</v>
      </c>
      <c r="E132" s="215" t="s">
        <v>1964</v>
      </c>
      <c r="F132" s="216" t="s">
        <v>1965</v>
      </c>
      <c r="G132" s="217" t="s">
        <v>1794</v>
      </c>
      <c r="H132" s="218">
        <v>1</v>
      </c>
      <c r="I132" s="219"/>
      <c r="J132" s="220">
        <f>ROUND(I132*H132,2)</f>
        <v>0</v>
      </c>
      <c r="K132" s="216" t="s">
        <v>19</v>
      </c>
      <c r="L132" s="46"/>
      <c r="M132" s="221" t="s">
        <v>19</v>
      </c>
      <c r="N132" s="222" t="s">
        <v>43</v>
      </c>
      <c r="O132" s="86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5" t="s">
        <v>565</v>
      </c>
      <c r="AT132" s="225" t="s">
        <v>155</v>
      </c>
      <c r="AU132" s="225" t="s">
        <v>153</v>
      </c>
      <c r="AY132" s="19" t="s">
        <v>152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9" t="s">
        <v>79</v>
      </c>
      <c r="BK132" s="226">
        <f>ROUND(I132*H132,2)</f>
        <v>0</v>
      </c>
      <c r="BL132" s="19" t="s">
        <v>565</v>
      </c>
      <c r="BM132" s="225" t="s">
        <v>232</v>
      </c>
    </row>
    <row r="133" s="12" customFormat="1" ht="20.88" customHeight="1">
      <c r="A133" s="12"/>
      <c r="B133" s="198"/>
      <c r="C133" s="199"/>
      <c r="D133" s="200" t="s">
        <v>71</v>
      </c>
      <c r="E133" s="212" t="s">
        <v>1862</v>
      </c>
      <c r="F133" s="212" t="s">
        <v>1966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SUM(P134:P135)</f>
        <v>0</v>
      </c>
      <c r="Q133" s="206"/>
      <c r="R133" s="207">
        <f>SUM(R134:R135)</f>
        <v>0</v>
      </c>
      <c r="S133" s="206"/>
      <c r="T133" s="208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79</v>
      </c>
      <c r="AT133" s="210" t="s">
        <v>71</v>
      </c>
      <c r="AU133" s="210" t="s">
        <v>81</v>
      </c>
      <c r="AY133" s="209" t="s">
        <v>152</v>
      </c>
      <c r="BK133" s="211">
        <f>SUM(BK134:BK135)</f>
        <v>0</v>
      </c>
    </row>
    <row r="134" s="2" customFormat="1" ht="16.5" customHeight="1">
      <c r="A134" s="40"/>
      <c r="B134" s="41"/>
      <c r="C134" s="214" t="s">
        <v>201</v>
      </c>
      <c r="D134" s="214" t="s">
        <v>155</v>
      </c>
      <c r="E134" s="215" t="s">
        <v>1967</v>
      </c>
      <c r="F134" s="216" t="s">
        <v>1968</v>
      </c>
      <c r="G134" s="217" t="s">
        <v>1794</v>
      </c>
      <c r="H134" s="218">
        <v>2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565</v>
      </c>
      <c r="AT134" s="225" t="s">
        <v>155</v>
      </c>
      <c r="AU134" s="225" t="s">
        <v>153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565</v>
      </c>
      <c r="BM134" s="225" t="s">
        <v>260</v>
      </c>
    </row>
    <row r="135" s="2" customFormat="1" ht="21.75" customHeight="1">
      <c r="A135" s="40"/>
      <c r="B135" s="41"/>
      <c r="C135" s="214" t="s">
        <v>208</v>
      </c>
      <c r="D135" s="214" t="s">
        <v>155</v>
      </c>
      <c r="E135" s="215" t="s">
        <v>1969</v>
      </c>
      <c r="F135" s="216" t="s">
        <v>1970</v>
      </c>
      <c r="G135" s="217" t="s">
        <v>1794</v>
      </c>
      <c r="H135" s="218">
        <v>2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565</v>
      </c>
      <c r="AT135" s="225" t="s">
        <v>155</v>
      </c>
      <c r="AU135" s="225" t="s">
        <v>153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565</v>
      </c>
      <c r="BM135" s="225" t="s">
        <v>269</v>
      </c>
    </row>
    <row r="136" s="12" customFormat="1" ht="20.88" customHeight="1">
      <c r="A136" s="12"/>
      <c r="B136" s="198"/>
      <c r="C136" s="199"/>
      <c r="D136" s="200" t="s">
        <v>71</v>
      </c>
      <c r="E136" s="212" t="s">
        <v>1864</v>
      </c>
      <c r="F136" s="212" t="s">
        <v>1971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P137</f>
        <v>0</v>
      </c>
      <c r="Q136" s="206"/>
      <c r="R136" s="207">
        <f>R137</f>
        <v>0</v>
      </c>
      <c r="S136" s="206"/>
      <c r="T136" s="208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79</v>
      </c>
      <c r="AT136" s="210" t="s">
        <v>71</v>
      </c>
      <c r="AU136" s="210" t="s">
        <v>81</v>
      </c>
      <c r="AY136" s="209" t="s">
        <v>152</v>
      </c>
      <c r="BK136" s="211">
        <f>BK137</f>
        <v>0</v>
      </c>
    </row>
    <row r="137" s="2" customFormat="1">
      <c r="A137" s="40"/>
      <c r="B137" s="41"/>
      <c r="C137" s="214" t="s">
        <v>214</v>
      </c>
      <c r="D137" s="214" t="s">
        <v>155</v>
      </c>
      <c r="E137" s="215" t="s">
        <v>1972</v>
      </c>
      <c r="F137" s="216" t="s">
        <v>1973</v>
      </c>
      <c r="G137" s="217" t="s">
        <v>1794</v>
      </c>
      <c r="H137" s="218">
        <v>1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565</v>
      </c>
      <c r="AT137" s="225" t="s">
        <v>155</v>
      </c>
      <c r="AU137" s="225" t="s">
        <v>153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565</v>
      </c>
      <c r="BM137" s="225" t="s">
        <v>278</v>
      </c>
    </row>
    <row r="138" s="12" customFormat="1" ht="20.88" customHeight="1">
      <c r="A138" s="12"/>
      <c r="B138" s="198"/>
      <c r="C138" s="199"/>
      <c r="D138" s="200" t="s">
        <v>71</v>
      </c>
      <c r="E138" s="212" t="s">
        <v>1874</v>
      </c>
      <c r="F138" s="212" t="s">
        <v>1974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P139</f>
        <v>0</v>
      </c>
      <c r="Q138" s="206"/>
      <c r="R138" s="207">
        <f>R139</f>
        <v>0</v>
      </c>
      <c r="S138" s="206"/>
      <c r="T138" s="208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71</v>
      </c>
      <c r="AU138" s="210" t="s">
        <v>81</v>
      </c>
      <c r="AY138" s="209" t="s">
        <v>152</v>
      </c>
      <c r="BK138" s="211">
        <f>BK139</f>
        <v>0</v>
      </c>
    </row>
    <row r="139" s="2" customFormat="1" ht="16.5" customHeight="1">
      <c r="A139" s="40"/>
      <c r="B139" s="41"/>
      <c r="C139" s="214" t="s">
        <v>220</v>
      </c>
      <c r="D139" s="214" t="s">
        <v>155</v>
      </c>
      <c r="E139" s="215" t="s">
        <v>1975</v>
      </c>
      <c r="F139" s="216" t="s">
        <v>1976</v>
      </c>
      <c r="G139" s="217" t="s">
        <v>1794</v>
      </c>
      <c r="H139" s="218">
        <v>3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565</v>
      </c>
      <c r="AT139" s="225" t="s">
        <v>155</v>
      </c>
      <c r="AU139" s="225" t="s">
        <v>153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565</v>
      </c>
      <c r="BM139" s="225" t="s">
        <v>289</v>
      </c>
    </row>
    <row r="140" s="12" customFormat="1" ht="20.88" customHeight="1">
      <c r="A140" s="12"/>
      <c r="B140" s="198"/>
      <c r="C140" s="199"/>
      <c r="D140" s="200" t="s">
        <v>71</v>
      </c>
      <c r="E140" s="212" t="s">
        <v>1879</v>
      </c>
      <c r="F140" s="212" t="s">
        <v>1977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SUM(P141:P142)</f>
        <v>0</v>
      </c>
      <c r="Q140" s="206"/>
      <c r="R140" s="207">
        <f>SUM(R141:R142)</f>
        <v>0</v>
      </c>
      <c r="S140" s="206"/>
      <c r="T140" s="208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79</v>
      </c>
      <c r="AT140" s="210" t="s">
        <v>71</v>
      </c>
      <c r="AU140" s="210" t="s">
        <v>81</v>
      </c>
      <c r="AY140" s="209" t="s">
        <v>152</v>
      </c>
      <c r="BK140" s="211">
        <f>SUM(BK141:BK142)</f>
        <v>0</v>
      </c>
    </row>
    <row r="141" s="2" customFormat="1" ht="16.5" customHeight="1">
      <c r="A141" s="40"/>
      <c r="B141" s="41"/>
      <c r="C141" s="214" t="s">
        <v>226</v>
      </c>
      <c r="D141" s="214" t="s">
        <v>155</v>
      </c>
      <c r="E141" s="215" t="s">
        <v>1978</v>
      </c>
      <c r="F141" s="216" t="s">
        <v>1979</v>
      </c>
      <c r="G141" s="217" t="s">
        <v>1794</v>
      </c>
      <c r="H141" s="218">
        <v>3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565</v>
      </c>
      <c r="AT141" s="225" t="s">
        <v>155</v>
      </c>
      <c r="AU141" s="225" t="s">
        <v>153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565</v>
      </c>
      <c r="BM141" s="225" t="s">
        <v>297</v>
      </c>
    </row>
    <row r="142" s="2" customFormat="1" ht="16.5" customHeight="1">
      <c r="A142" s="40"/>
      <c r="B142" s="41"/>
      <c r="C142" s="214" t="s">
        <v>232</v>
      </c>
      <c r="D142" s="214" t="s">
        <v>155</v>
      </c>
      <c r="E142" s="215" t="s">
        <v>1980</v>
      </c>
      <c r="F142" s="216" t="s">
        <v>1981</v>
      </c>
      <c r="G142" s="217" t="s">
        <v>1794</v>
      </c>
      <c r="H142" s="218">
        <v>5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565</v>
      </c>
      <c r="AT142" s="225" t="s">
        <v>155</v>
      </c>
      <c r="AU142" s="225" t="s">
        <v>153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565</v>
      </c>
      <c r="BM142" s="225" t="s">
        <v>311</v>
      </c>
    </row>
    <row r="143" s="12" customFormat="1" ht="20.88" customHeight="1">
      <c r="A143" s="12"/>
      <c r="B143" s="198"/>
      <c r="C143" s="199"/>
      <c r="D143" s="200" t="s">
        <v>71</v>
      </c>
      <c r="E143" s="212" t="s">
        <v>1891</v>
      </c>
      <c r="F143" s="212" t="s">
        <v>1982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P144</f>
        <v>0</v>
      </c>
      <c r="Q143" s="206"/>
      <c r="R143" s="207">
        <f>R144</f>
        <v>0</v>
      </c>
      <c r="S143" s="206"/>
      <c r="T143" s="208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79</v>
      </c>
      <c r="AT143" s="210" t="s">
        <v>71</v>
      </c>
      <c r="AU143" s="210" t="s">
        <v>81</v>
      </c>
      <c r="AY143" s="209" t="s">
        <v>152</v>
      </c>
      <c r="BK143" s="211">
        <f>BK144</f>
        <v>0</v>
      </c>
    </row>
    <row r="144" s="2" customFormat="1" ht="16.5" customHeight="1">
      <c r="A144" s="40"/>
      <c r="B144" s="41"/>
      <c r="C144" s="214" t="s">
        <v>251</v>
      </c>
      <c r="D144" s="214" t="s">
        <v>155</v>
      </c>
      <c r="E144" s="215" t="s">
        <v>1983</v>
      </c>
      <c r="F144" s="216" t="s">
        <v>1984</v>
      </c>
      <c r="G144" s="217" t="s">
        <v>1794</v>
      </c>
      <c r="H144" s="218">
        <v>15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565</v>
      </c>
      <c r="AT144" s="225" t="s">
        <v>155</v>
      </c>
      <c r="AU144" s="225" t="s">
        <v>153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565</v>
      </c>
      <c r="BM144" s="225" t="s">
        <v>329</v>
      </c>
    </row>
    <row r="145" s="12" customFormat="1" ht="20.88" customHeight="1">
      <c r="A145" s="12"/>
      <c r="B145" s="198"/>
      <c r="C145" s="199"/>
      <c r="D145" s="200" t="s">
        <v>71</v>
      </c>
      <c r="E145" s="212" t="s">
        <v>1985</v>
      </c>
      <c r="F145" s="212" t="s">
        <v>1986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P146</f>
        <v>0</v>
      </c>
      <c r="Q145" s="206"/>
      <c r="R145" s="207">
        <f>R146</f>
        <v>0</v>
      </c>
      <c r="S145" s="206"/>
      <c r="T145" s="208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79</v>
      </c>
      <c r="AT145" s="210" t="s">
        <v>71</v>
      </c>
      <c r="AU145" s="210" t="s">
        <v>81</v>
      </c>
      <c r="AY145" s="209" t="s">
        <v>152</v>
      </c>
      <c r="BK145" s="211">
        <f>BK146</f>
        <v>0</v>
      </c>
    </row>
    <row r="146" s="2" customFormat="1" ht="16.5" customHeight="1">
      <c r="A146" s="40"/>
      <c r="B146" s="41"/>
      <c r="C146" s="214" t="s">
        <v>260</v>
      </c>
      <c r="D146" s="214" t="s">
        <v>155</v>
      </c>
      <c r="E146" s="215" t="s">
        <v>1987</v>
      </c>
      <c r="F146" s="216" t="s">
        <v>1988</v>
      </c>
      <c r="G146" s="217" t="s">
        <v>235</v>
      </c>
      <c r="H146" s="218">
        <v>50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565</v>
      </c>
      <c r="AT146" s="225" t="s">
        <v>155</v>
      </c>
      <c r="AU146" s="225" t="s">
        <v>153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565</v>
      </c>
      <c r="BM146" s="225" t="s">
        <v>341</v>
      </c>
    </row>
    <row r="147" s="12" customFormat="1" ht="20.88" customHeight="1">
      <c r="A147" s="12"/>
      <c r="B147" s="198"/>
      <c r="C147" s="199"/>
      <c r="D147" s="200" t="s">
        <v>71</v>
      </c>
      <c r="E147" s="212" t="s">
        <v>1989</v>
      </c>
      <c r="F147" s="212" t="s">
        <v>1990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SUM(P148:P150)</f>
        <v>0</v>
      </c>
      <c r="Q147" s="206"/>
      <c r="R147" s="207">
        <f>SUM(R148:R150)</f>
        <v>0</v>
      </c>
      <c r="S147" s="206"/>
      <c r="T147" s="208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79</v>
      </c>
      <c r="AT147" s="210" t="s">
        <v>71</v>
      </c>
      <c r="AU147" s="210" t="s">
        <v>81</v>
      </c>
      <c r="AY147" s="209" t="s">
        <v>152</v>
      </c>
      <c r="BK147" s="211">
        <f>SUM(BK148:BK150)</f>
        <v>0</v>
      </c>
    </row>
    <row r="148" s="2" customFormat="1" ht="16.5" customHeight="1">
      <c r="A148" s="40"/>
      <c r="B148" s="41"/>
      <c r="C148" s="214" t="s">
        <v>8</v>
      </c>
      <c r="D148" s="214" t="s">
        <v>155</v>
      </c>
      <c r="E148" s="215" t="s">
        <v>1991</v>
      </c>
      <c r="F148" s="216" t="s">
        <v>1992</v>
      </c>
      <c r="G148" s="217" t="s">
        <v>1794</v>
      </c>
      <c r="H148" s="218">
        <v>5</v>
      </c>
      <c r="I148" s="219"/>
      <c r="J148" s="220">
        <f>ROUND(I148*H148,2)</f>
        <v>0</v>
      </c>
      <c r="K148" s="216" t="s">
        <v>19</v>
      </c>
      <c r="L148" s="46"/>
      <c r="M148" s="221" t="s">
        <v>19</v>
      </c>
      <c r="N148" s="222" t="s">
        <v>43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5" t="s">
        <v>565</v>
      </c>
      <c r="AT148" s="225" t="s">
        <v>155</v>
      </c>
      <c r="AU148" s="225" t="s">
        <v>153</v>
      </c>
      <c r="AY148" s="19" t="s">
        <v>152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9" t="s">
        <v>79</v>
      </c>
      <c r="BK148" s="226">
        <f>ROUND(I148*H148,2)</f>
        <v>0</v>
      </c>
      <c r="BL148" s="19" t="s">
        <v>565</v>
      </c>
      <c r="BM148" s="225" t="s">
        <v>354</v>
      </c>
    </row>
    <row r="149" s="2" customFormat="1" ht="16.5" customHeight="1">
      <c r="A149" s="40"/>
      <c r="B149" s="41"/>
      <c r="C149" s="214" t="s">
        <v>269</v>
      </c>
      <c r="D149" s="214" t="s">
        <v>155</v>
      </c>
      <c r="E149" s="215" t="s">
        <v>1993</v>
      </c>
      <c r="F149" s="216" t="s">
        <v>1994</v>
      </c>
      <c r="G149" s="217" t="s">
        <v>1794</v>
      </c>
      <c r="H149" s="218">
        <v>2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565</v>
      </c>
      <c r="AT149" s="225" t="s">
        <v>155</v>
      </c>
      <c r="AU149" s="225" t="s">
        <v>153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565</v>
      </c>
      <c r="BM149" s="225" t="s">
        <v>362</v>
      </c>
    </row>
    <row r="150" s="2" customFormat="1" ht="16.5" customHeight="1">
      <c r="A150" s="40"/>
      <c r="B150" s="41"/>
      <c r="C150" s="214" t="s">
        <v>272</v>
      </c>
      <c r="D150" s="214" t="s">
        <v>155</v>
      </c>
      <c r="E150" s="215" t="s">
        <v>1995</v>
      </c>
      <c r="F150" s="216" t="s">
        <v>1996</v>
      </c>
      <c r="G150" s="217" t="s">
        <v>1794</v>
      </c>
      <c r="H150" s="218">
        <v>2</v>
      </c>
      <c r="I150" s="219"/>
      <c r="J150" s="220">
        <f>ROUND(I150*H150,2)</f>
        <v>0</v>
      </c>
      <c r="K150" s="216" t="s">
        <v>19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565</v>
      </c>
      <c r="AT150" s="225" t="s">
        <v>155</v>
      </c>
      <c r="AU150" s="225" t="s">
        <v>153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565</v>
      </c>
      <c r="BM150" s="225" t="s">
        <v>378</v>
      </c>
    </row>
    <row r="151" s="12" customFormat="1" ht="20.88" customHeight="1">
      <c r="A151" s="12"/>
      <c r="B151" s="198"/>
      <c r="C151" s="199"/>
      <c r="D151" s="200" t="s">
        <v>71</v>
      </c>
      <c r="E151" s="212" t="s">
        <v>1997</v>
      </c>
      <c r="F151" s="212" t="s">
        <v>1998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P152</f>
        <v>0</v>
      </c>
      <c r="Q151" s="206"/>
      <c r="R151" s="207">
        <f>R152</f>
        <v>0</v>
      </c>
      <c r="S151" s="206"/>
      <c r="T151" s="208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79</v>
      </c>
      <c r="AT151" s="210" t="s">
        <v>71</v>
      </c>
      <c r="AU151" s="210" t="s">
        <v>81</v>
      </c>
      <c r="AY151" s="209" t="s">
        <v>152</v>
      </c>
      <c r="BK151" s="211">
        <f>BK152</f>
        <v>0</v>
      </c>
    </row>
    <row r="152" s="2" customFormat="1" ht="21.75" customHeight="1">
      <c r="A152" s="40"/>
      <c r="B152" s="41"/>
      <c r="C152" s="214" t="s">
        <v>278</v>
      </c>
      <c r="D152" s="214" t="s">
        <v>155</v>
      </c>
      <c r="E152" s="215" t="s">
        <v>1999</v>
      </c>
      <c r="F152" s="216" t="s">
        <v>2000</v>
      </c>
      <c r="G152" s="217" t="s">
        <v>2001</v>
      </c>
      <c r="H152" s="218">
        <v>24</v>
      </c>
      <c r="I152" s="219"/>
      <c r="J152" s="220">
        <f>ROUND(I152*H152,2)</f>
        <v>0</v>
      </c>
      <c r="K152" s="216" t="s">
        <v>19</v>
      </c>
      <c r="L152" s="46"/>
      <c r="M152" s="221" t="s">
        <v>19</v>
      </c>
      <c r="N152" s="222" t="s">
        <v>43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5" t="s">
        <v>565</v>
      </c>
      <c r="AT152" s="225" t="s">
        <v>155</v>
      </c>
      <c r="AU152" s="225" t="s">
        <v>153</v>
      </c>
      <c r="AY152" s="19" t="s">
        <v>152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9" t="s">
        <v>79</v>
      </c>
      <c r="BK152" s="226">
        <f>ROUND(I152*H152,2)</f>
        <v>0</v>
      </c>
      <c r="BL152" s="19" t="s">
        <v>565</v>
      </c>
      <c r="BM152" s="225" t="s">
        <v>390</v>
      </c>
    </row>
    <row r="153" s="12" customFormat="1" ht="20.88" customHeight="1">
      <c r="A153" s="12"/>
      <c r="B153" s="198"/>
      <c r="C153" s="199"/>
      <c r="D153" s="200" t="s">
        <v>71</v>
      </c>
      <c r="E153" s="212" t="s">
        <v>2002</v>
      </c>
      <c r="F153" s="212" t="s">
        <v>2003</v>
      </c>
      <c r="G153" s="199"/>
      <c r="H153" s="199"/>
      <c r="I153" s="202"/>
      <c r="J153" s="213">
        <f>BK153</f>
        <v>0</v>
      </c>
      <c r="K153" s="199"/>
      <c r="L153" s="204"/>
      <c r="M153" s="205"/>
      <c r="N153" s="206"/>
      <c r="O153" s="206"/>
      <c r="P153" s="207">
        <f>P154</f>
        <v>0</v>
      </c>
      <c r="Q153" s="206"/>
      <c r="R153" s="207">
        <f>R154</f>
        <v>0</v>
      </c>
      <c r="S153" s="206"/>
      <c r="T153" s="208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9" t="s">
        <v>79</v>
      </c>
      <c r="AT153" s="210" t="s">
        <v>71</v>
      </c>
      <c r="AU153" s="210" t="s">
        <v>81</v>
      </c>
      <c r="AY153" s="209" t="s">
        <v>152</v>
      </c>
      <c r="BK153" s="211">
        <f>BK154</f>
        <v>0</v>
      </c>
    </row>
    <row r="154" s="2" customFormat="1" ht="16.5" customHeight="1">
      <c r="A154" s="40"/>
      <c r="B154" s="41"/>
      <c r="C154" s="214" t="s">
        <v>283</v>
      </c>
      <c r="D154" s="214" t="s">
        <v>155</v>
      </c>
      <c r="E154" s="215" t="s">
        <v>2004</v>
      </c>
      <c r="F154" s="216" t="s">
        <v>2005</v>
      </c>
      <c r="G154" s="217" t="s">
        <v>2001</v>
      </c>
      <c r="H154" s="218">
        <v>16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565</v>
      </c>
      <c r="AT154" s="225" t="s">
        <v>155</v>
      </c>
      <c r="AU154" s="225" t="s">
        <v>153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565</v>
      </c>
      <c r="BM154" s="225" t="s">
        <v>399</v>
      </c>
    </row>
    <row r="155" s="12" customFormat="1" ht="22.8" customHeight="1">
      <c r="A155" s="12"/>
      <c r="B155" s="198"/>
      <c r="C155" s="199"/>
      <c r="D155" s="200" t="s">
        <v>71</v>
      </c>
      <c r="E155" s="212" t="s">
        <v>2006</v>
      </c>
      <c r="F155" s="212" t="s">
        <v>2007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f>P156+P159+P161+P163+P166+P170+P173+P176+P179+P181+P184+P186+P188+P191+P193+P195+P200+P202+P204</f>
        <v>0</v>
      </c>
      <c r="Q155" s="206"/>
      <c r="R155" s="207">
        <f>R156+R159+R161+R163+R166+R170+R173+R176+R179+R181+R184+R186+R188+R191+R193+R195+R200+R202+R204</f>
        <v>0</v>
      </c>
      <c r="S155" s="206"/>
      <c r="T155" s="208">
        <f>T156+T159+T161+T163+T166+T170+T173+T176+T179+T181+T184+T186+T188+T191+T193+T195+T200+T202+T204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79</v>
      </c>
      <c r="AT155" s="210" t="s">
        <v>71</v>
      </c>
      <c r="AU155" s="210" t="s">
        <v>79</v>
      </c>
      <c r="AY155" s="209" t="s">
        <v>152</v>
      </c>
      <c r="BK155" s="211">
        <f>BK156+BK159+BK161+BK163+BK166+BK170+BK173+BK176+BK179+BK181+BK184+BK186+BK188+BK191+BK193+BK195+BK200+BK202+BK204</f>
        <v>0</v>
      </c>
    </row>
    <row r="156" s="12" customFormat="1" ht="20.88" customHeight="1">
      <c r="A156" s="12"/>
      <c r="B156" s="198"/>
      <c r="C156" s="199"/>
      <c r="D156" s="200" t="s">
        <v>71</v>
      </c>
      <c r="E156" s="212" t="s">
        <v>2008</v>
      </c>
      <c r="F156" s="212" t="s">
        <v>2009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SUM(P157:P158)</f>
        <v>0</v>
      </c>
      <c r="Q156" s="206"/>
      <c r="R156" s="207">
        <f>SUM(R157:R158)</f>
        <v>0</v>
      </c>
      <c r="S156" s="206"/>
      <c r="T156" s="208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71</v>
      </c>
      <c r="AU156" s="210" t="s">
        <v>81</v>
      </c>
      <c r="AY156" s="209" t="s">
        <v>152</v>
      </c>
      <c r="BK156" s="211">
        <f>SUM(BK157:BK158)</f>
        <v>0</v>
      </c>
    </row>
    <row r="157" s="2" customFormat="1" ht="16.5" customHeight="1">
      <c r="A157" s="40"/>
      <c r="B157" s="41"/>
      <c r="C157" s="214" t="s">
        <v>289</v>
      </c>
      <c r="D157" s="214" t="s">
        <v>155</v>
      </c>
      <c r="E157" s="215" t="s">
        <v>2010</v>
      </c>
      <c r="F157" s="216" t="s">
        <v>2011</v>
      </c>
      <c r="G157" s="217" t="s">
        <v>235</v>
      </c>
      <c r="H157" s="218">
        <v>170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565</v>
      </c>
      <c r="AT157" s="225" t="s">
        <v>155</v>
      </c>
      <c r="AU157" s="225" t="s">
        <v>153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565</v>
      </c>
      <c r="BM157" s="225" t="s">
        <v>426</v>
      </c>
    </row>
    <row r="158" s="2" customFormat="1" ht="16.5" customHeight="1">
      <c r="A158" s="40"/>
      <c r="B158" s="41"/>
      <c r="C158" s="214" t="s">
        <v>7</v>
      </c>
      <c r="D158" s="214" t="s">
        <v>155</v>
      </c>
      <c r="E158" s="215" t="s">
        <v>2012</v>
      </c>
      <c r="F158" s="216" t="s">
        <v>2013</v>
      </c>
      <c r="G158" s="217" t="s">
        <v>235</v>
      </c>
      <c r="H158" s="218">
        <v>6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565</v>
      </c>
      <c r="AT158" s="225" t="s">
        <v>155</v>
      </c>
      <c r="AU158" s="225" t="s">
        <v>153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565</v>
      </c>
      <c r="BM158" s="225" t="s">
        <v>442</v>
      </c>
    </row>
    <row r="159" s="12" customFormat="1" ht="20.88" customHeight="1">
      <c r="A159" s="12"/>
      <c r="B159" s="198"/>
      <c r="C159" s="199"/>
      <c r="D159" s="200" t="s">
        <v>71</v>
      </c>
      <c r="E159" s="212" t="s">
        <v>2014</v>
      </c>
      <c r="F159" s="212" t="s">
        <v>2015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P160</f>
        <v>0</v>
      </c>
      <c r="Q159" s="206"/>
      <c r="R159" s="207">
        <f>R160</f>
        <v>0</v>
      </c>
      <c r="S159" s="206"/>
      <c r="T159" s="20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79</v>
      </c>
      <c r="AT159" s="210" t="s">
        <v>71</v>
      </c>
      <c r="AU159" s="210" t="s">
        <v>81</v>
      </c>
      <c r="AY159" s="209" t="s">
        <v>152</v>
      </c>
      <c r="BK159" s="211">
        <f>BK160</f>
        <v>0</v>
      </c>
    </row>
    <row r="160" s="2" customFormat="1" ht="16.5" customHeight="1">
      <c r="A160" s="40"/>
      <c r="B160" s="41"/>
      <c r="C160" s="214" t="s">
        <v>297</v>
      </c>
      <c r="D160" s="214" t="s">
        <v>155</v>
      </c>
      <c r="E160" s="215" t="s">
        <v>2016</v>
      </c>
      <c r="F160" s="216" t="s">
        <v>2017</v>
      </c>
      <c r="G160" s="217" t="s">
        <v>1794</v>
      </c>
      <c r="H160" s="218">
        <v>44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565</v>
      </c>
      <c r="AT160" s="225" t="s">
        <v>155</v>
      </c>
      <c r="AU160" s="225" t="s">
        <v>153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565</v>
      </c>
      <c r="BM160" s="225" t="s">
        <v>452</v>
      </c>
    </row>
    <row r="161" s="12" customFormat="1" ht="20.88" customHeight="1">
      <c r="A161" s="12"/>
      <c r="B161" s="198"/>
      <c r="C161" s="199"/>
      <c r="D161" s="200" t="s">
        <v>71</v>
      </c>
      <c r="E161" s="212" t="s">
        <v>2018</v>
      </c>
      <c r="F161" s="212" t="s">
        <v>2019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P162</f>
        <v>0</v>
      </c>
      <c r="Q161" s="206"/>
      <c r="R161" s="207">
        <f>R162</f>
        <v>0</v>
      </c>
      <c r="S161" s="206"/>
      <c r="T161" s="208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79</v>
      </c>
      <c r="AT161" s="210" t="s">
        <v>71</v>
      </c>
      <c r="AU161" s="210" t="s">
        <v>81</v>
      </c>
      <c r="AY161" s="209" t="s">
        <v>152</v>
      </c>
      <c r="BK161" s="211">
        <f>BK162</f>
        <v>0</v>
      </c>
    </row>
    <row r="162" s="2" customFormat="1" ht="16.5" customHeight="1">
      <c r="A162" s="40"/>
      <c r="B162" s="41"/>
      <c r="C162" s="214" t="s">
        <v>302</v>
      </c>
      <c r="D162" s="214" t="s">
        <v>155</v>
      </c>
      <c r="E162" s="215" t="s">
        <v>2020</v>
      </c>
      <c r="F162" s="216" t="s">
        <v>2021</v>
      </c>
      <c r="G162" s="217" t="s">
        <v>1794</v>
      </c>
      <c r="H162" s="218">
        <v>58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565</v>
      </c>
      <c r="AT162" s="225" t="s">
        <v>155</v>
      </c>
      <c r="AU162" s="225" t="s">
        <v>153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565</v>
      </c>
      <c r="BM162" s="225" t="s">
        <v>467</v>
      </c>
    </row>
    <row r="163" s="12" customFormat="1" ht="20.88" customHeight="1">
      <c r="A163" s="12"/>
      <c r="B163" s="198"/>
      <c r="C163" s="199"/>
      <c r="D163" s="200" t="s">
        <v>71</v>
      </c>
      <c r="E163" s="212" t="s">
        <v>2014</v>
      </c>
      <c r="F163" s="212" t="s">
        <v>2015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SUM(P164:P165)</f>
        <v>0</v>
      </c>
      <c r="Q163" s="206"/>
      <c r="R163" s="207">
        <f>SUM(R164:R165)</f>
        <v>0</v>
      </c>
      <c r="S163" s="206"/>
      <c r="T163" s="208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79</v>
      </c>
      <c r="AT163" s="210" t="s">
        <v>71</v>
      </c>
      <c r="AU163" s="210" t="s">
        <v>81</v>
      </c>
      <c r="AY163" s="209" t="s">
        <v>152</v>
      </c>
      <c r="BK163" s="211">
        <f>SUM(BK164:BK165)</f>
        <v>0</v>
      </c>
    </row>
    <row r="164" s="2" customFormat="1" ht="16.5" customHeight="1">
      <c r="A164" s="40"/>
      <c r="B164" s="41"/>
      <c r="C164" s="214" t="s">
        <v>311</v>
      </c>
      <c r="D164" s="214" t="s">
        <v>155</v>
      </c>
      <c r="E164" s="215" t="s">
        <v>2022</v>
      </c>
      <c r="F164" s="216" t="s">
        <v>2023</v>
      </c>
      <c r="G164" s="217" t="s">
        <v>1794</v>
      </c>
      <c r="H164" s="218">
        <v>45</v>
      </c>
      <c r="I164" s="219"/>
      <c r="J164" s="220">
        <f>ROUND(I164*H164,2)</f>
        <v>0</v>
      </c>
      <c r="K164" s="216" t="s">
        <v>19</v>
      </c>
      <c r="L164" s="46"/>
      <c r="M164" s="221" t="s">
        <v>19</v>
      </c>
      <c r="N164" s="222" t="s">
        <v>43</v>
      </c>
      <c r="O164" s="86"/>
      <c r="P164" s="223">
        <f>O164*H164</f>
        <v>0</v>
      </c>
      <c r="Q164" s="223">
        <v>0</v>
      </c>
      <c r="R164" s="223">
        <f>Q164*H164</f>
        <v>0</v>
      </c>
      <c r="S164" s="223">
        <v>0</v>
      </c>
      <c r="T164" s="224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5" t="s">
        <v>565</v>
      </c>
      <c r="AT164" s="225" t="s">
        <v>155</v>
      </c>
      <c r="AU164" s="225" t="s">
        <v>153</v>
      </c>
      <c r="AY164" s="19" t="s">
        <v>152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9" t="s">
        <v>79</v>
      </c>
      <c r="BK164" s="226">
        <f>ROUND(I164*H164,2)</f>
        <v>0</v>
      </c>
      <c r="BL164" s="19" t="s">
        <v>565</v>
      </c>
      <c r="BM164" s="225" t="s">
        <v>477</v>
      </c>
    </row>
    <row r="165" s="2" customFormat="1" ht="16.5" customHeight="1">
      <c r="A165" s="40"/>
      <c r="B165" s="41"/>
      <c r="C165" s="214" t="s">
        <v>316</v>
      </c>
      <c r="D165" s="214" t="s">
        <v>155</v>
      </c>
      <c r="E165" s="215" t="s">
        <v>2024</v>
      </c>
      <c r="F165" s="216" t="s">
        <v>2025</v>
      </c>
      <c r="G165" s="217" t="s">
        <v>1794</v>
      </c>
      <c r="H165" s="218">
        <v>45</v>
      </c>
      <c r="I165" s="219"/>
      <c r="J165" s="220">
        <f>ROUND(I165*H165,2)</f>
        <v>0</v>
      </c>
      <c r="K165" s="216" t="s">
        <v>19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565</v>
      </c>
      <c r="AT165" s="225" t="s">
        <v>155</v>
      </c>
      <c r="AU165" s="225" t="s">
        <v>153</v>
      </c>
      <c r="AY165" s="19" t="s">
        <v>152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565</v>
      </c>
      <c r="BM165" s="225" t="s">
        <v>487</v>
      </c>
    </row>
    <row r="166" s="12" customFormat="1" ht="20.88" customHeight="1">
      <c r="A166" s="12"/>
      <c r="B166" s="198"/>
      <c r="C166" s="199"/>
      <c r="D166" s="200" t="s">
        <v>71</v>
      </c>
      <c r="E166" s="212" t="s">
        <v>2026</v>
      </c>
      <c r="F166" s="212" t="s">
        <v>2027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SUM(P167:P169)</f>
        <v>0</v>
      </c>
      <c r="Q166" s="206"/>
      <c r="R166" s="207">
        <f>SUM(R167:R169)</f>
        <v>0</v>
      </c>
      <c r="S166" s="206"/>
      <c r="T166" s="208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79</v>
      </c>
      <c r="AT166" s="210" t="s">
        <v>71</v>
      </c>
      <c r="AU166" s="210" t="s">
        <v>81</v>
      </c>
      <c r="AY166" s="209" t="s">
        <v>152</v>
      </c>
      <c r="BK166" s="211">
        <f>SUM(BK167:BK169)</f>
        <v>0</v>
      </c>
    </row>
    <row r="167" s="2" customFormat="1" ht="16.5" customHeight="1">
      <c r="A167" s="40"/>
      <c r="B167" s="41"/>
      <c r="C167" s="214" t="s">
        <v>329</v>
      </c>
      <c r="D167" s="214" t="s">
        <v>155</v>
      </c>
      <c r="E167" s="215" t="s">
        <v>2028</v>
      </c>
      <c r="F167" s="216" t="s">
        <v>2029</v>
      </c>
      <c r="G167" s="217" t="s">
        <v>1794</v>
      </c>
      <c r="H167" s="218">
        <v>49</v>
      </c>
      <c r="I167" s="219"/>
      <c r="J167" s="220">
        <f>ROUND(I167*H167,2)</f>
        <v>0</v>
      </c>
      <c r="K167" s="216" t="s">
        <v>19</v>
      </c>
      <c r="L167" s="46"/>
      <c r="M167" s="221" t="s">
        <v>19</v>
      </c>
      <c r="N167" s="222" t="s">
        <v>43</v>
      </c>
      <c r="O167" s="86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5" t="s">
        <v>565</v>
      </c>
      <c r="AT167" s="225" t="s">
        <v>155</v>
      </c>
      <c r="AU167" s="225" t="s">
        <v>153</v>
      </c>
      <c r="AY167" s="19" t="s">
        <v>152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9" t="s">
        <v>79</v>
      </c>
      <c r="BK167" s="226">
        <f>ROUND(I167*H167,2)</f>
        <v>0</v>
      </c>
      <c r="BL167" s="19" t="s">
        <v>565</v>
      </c>
      <c r="BM167" s="225" t="s">
        <v>501</v>
      </c>
    </row>
    <row r="168" s="2" customFormat="1" ht="16.5" customHeight="1">
      <c r="A168" s="40"/>
      <c r="B168" s="41"/>
      <c r="C168" s="214" t="s">
        <v>334</v>
      </c>
      <c r="D168" s="214" t="s">
        <v>155</v>
      </c>
      <c r="E168" s="215" t="s">
        <v>2030</v>
      </c>
      <c r="F168" s="216" t="s">
        <v>2031</v>
      </c>
      <c r="G168" s="217" t="s">
        <v>1794</v>
      </c>
      <c r="H168" s="218">
        <v>8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565</v>
      </c>
      <c r="AT168" s="225" t="s">
        <v>155</v>
      </c>
      <c r="AU168" s="225" t="s">
        <v>153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565</v>
      </c>
      <c r="BM168" s="225" t="s">
        <v>510</v>
      </c>
    </row>
    <row r="169" s="2" customFormat="1" ht="16.5" customHeight="1">
      <c r="A169" s="40"/>
      <c r="B169" s="41"/>
      <c r="C169" s="214" t="s">
        <v>341</v>
      </c>
      <c r="D169" s="214" t="s">
        <v>155</v>
      </c>
      <c r="E169" s="215" t="s">
        <v>2032</v>
      </c>
      <c r="F169" s="216" t="s">
        <v>2033</v>
      </c>
      <c r="G169" s="217" t="s">
        <v>1794</v>
      </c>
      <c r="H169" s="218">
        <v>7</v>
      </c>
      <c r="I169" s="219"/>
      <c r="J169" s="220">
        <f>ROUND(I169*H169,2)</f>
        <v>0</v>
      </c>
      <c r="K169" s="216" t="s">
        <v>19</v>
      </c>
      <c r="L169" s="46"/>
      <c r="M169" s="221" t="s">
        <v>19</v>
      </c>
      <c r="N169" s="222" t="s">
        <v>43</v>
      </c>
      <c r="O169" s="86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5" t="s">
        <v>565</v>
      </c>
      <c r="AT169" s="225" t="s">
        <v>155</v>
      </c>
      <c r="AU169" s="225" t="s">
        <v>153</v>
      </c>
      <c r="AY169" s="19" t="s">
        <v>152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9" t="s">
        <v>79</v>
      </c>
      <c r="BK169" s="226">
        <f>ROUND(I169*H169,2)</f>
        <v>0</v>
      </c>
      <c r="BL169" s="19" t="s">
        <v>565</v>
      </c>
      <c r="BM169" s="225" t="s">
        <v>522</v>
      </c>
    </row>
    <row r="170" s="12" customFormat="1" ht="20.88" customHeight="1">
      <c r="A170" s="12"/>
      <c r="B170" s="198"/>
      <c r="C170" s="199"/>
      <c r="D170" s="200" t="s">
        <v>71</v>
      </c>
      <c r="E170" s="212" t="s">
        <v>2034</v>
      </c>
      <c r="F170" s="212" t="s">
        <v>2035</v>
      </c>
      <c r="G170" s="199"/>
      <c r="H170" s="199"/>
      <c r="I170" s="202"/>
      <c r="J170" s="213">
        <f>BK170</f>
        <v>0</v>
      </c>
      <c r="K170" s="199"/>
      <c r="L170" s="204"/>
      <c r="M170" s="205"/>
      <c r="N170" s="206"/>
      <c r="O170" s="206"/>
      <c r="P170" s="207">
        <f>SUM(P171:P172)</f>
        <v>0</v>
      </c>
      <c r="Q170" s="206"/>
      <c r="R170" s="207">
        <f>SUM(R171:R172)</f>
        <v>0</v>
      </c>
      <c r="S170" s="206"/>
      <c r="T170" s="208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9" t="s">
        <v>79</v>
      </c>
      <c r="AT170" s="210" t="s">
        <v>71</v>
      </c>
      <c r="AU170" s="210" t="s">
        <v>81</v>
      </c>
      <c r="AY170" s="209" t="s">
        <v>152</v>
      </c>
      <c r="BK170" s="211">
        <f>SUM(BK171:BK172)</f>
        <v>0</v>
      </c>
    </row>
    <row r="171" s="2" customFormat="1" ht="16.5" customHeight="1">
      <c r="A171" s="40"/>
      <c r="B171" s="41"/>
      <c r="C171" s="214" t="s">
        <v>346</v>
      </c>
      <c r="D171" s="214" t="s">
        <v>155</v>
      </c>
      <c r="E171" s="215" t="s">
        <v>2036</v>
      </c>
      <c r="F171" s="216" t="s">
        <v>2037</v>
      </c>
      <c r="G171" s="217" t="s">
        <v>1794</v>
      </c>
      <c r="H171" s="218">
        <v>16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565</v>
      </c>
      <c r="AT171" s="225" t="s">
        <v>155</v>
      </c>
      <c r="AU171" s="225" t="s">
        <v>153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565</v>
      </c>
      <c r="BM171" s="225" t="s">
        <v>533</v>
      </c>
    </row>
    <row r="172" s="2" customFormat="1" ht="16.5" customHeight="1">
      <c r="A172" s="40"/>
      <c r="B172" s="41"/>
      <c r="C172" s="214" t="s">
        <v>354</v>
      </c>
      <c r="D172" s="214" t="s">
        <v>155</v>
      </c>
      <c r="E172" s="215" t="s">
        <v>2038</v>
      </c>
      <c r="F172" s="216" t="s">
        <v>2039</v>
      </c>
      <c r="G172" s="217" t="s">
        <v>1794</v>
      </c>
      <c r="H172" s="218">
        <v>8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565</v>
      </c>
      <c r="AT172" s="225" t="s">
        <v>155</v>
      </c>
      <c r="AU172" s="225" t="s">
        <v>153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565</v>
      </c>
      <c r="BM172" s="225" t="s">
        <v>548</v>
      </c>
    </row>
    <row r="173" s="12" customFormat="1" ht="20.88" customHeight="1">
      <c r="A173" s="12"/>
      <c r="B173" s="198"/>
      <c r="C173" s="199"/>
      <c r="D173" s="200" t="s">
        <v>71</v>
      </c>
      <c r="E173" s="212" t="s">
        <v>2040</v>
      </c>
      <c r="F173" s="212" t="s">
        <v>2041</v>
      </c>
      <c r="G173" s="199"/>
      <c r="H173" s="199"/>
      <c r="I173" s="202"/>
      <c r="J173" s="213">
        <f>BK173</f>
        <v>0</v>
      </c>
      <c r="K173" s="199"/>
      <c r="L173" s="204"/>
      <c r="M173" s="205"/>
      <c r="N173" s="206"/>
      <c r="O173" s="206"/>
      <c r="P173" s="207">
        <f>SUM(P174:P175)</f>
        <v>0</v>
      </c>
      <c r="Q173" s="206"/>
      <c r="R173" s="207">
        <f>SUM(R174:R175)</f>
        <v>0</v>
      </c>
      <c r="S173" s="206"/>
      <c r="T173" s="208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9" t="s">
        <v>79</v>
      </c>
      <c r="AT173" s="210" t="s">
        <v>71</v>
      </c>
      <c r="AU173" s="210" t="s">
        <v>81</v>
      </c>
      <c r="AY173" s="209" t="s">
        <v>152</v>
      </c>
      <c r="BK173" s="211">
        <f>SUM(BK174:BK175)</f>
        <v>0</v>
      </c>
    </row>
    <row r="174" s="2" customFormat="1" ht="16.5" customHeight="1">
      <c r="A174" s="40"/>
      <c r="B174" s="41"/>
      <c r="C174" s="214" t="s">
        <v>357</v>
      </c>
      <c r="D174" s="214" t="s">
        <v>155</v>
      </c>
      <c r="E174" s="215" t="s">
        <v>2042</v>
      </c>
      <c r="F174" s="216" t="s">
        <v>2043</v>
      </c>
      <c r="G174" s="217" t="s">
        <v>1794</v>
      </c>
      <c r="H174" s="218">
        <v>1</v>
      </c>
      <c r="I174" s="219"/>
      <c r="J174" s="220">
        <f>ROUND(I174*H174,2)</f>
        <v>0</v>
      </c>
      <c r="K174" s="216" t="s">
        <v>19</v>
      </c>
      <c r="L174" s="46"/>
      <c r="M174" s="221" t="s">
        <v>19</v>
      </c>
      <c r="N174" s="222" t="s">
        <v>43</v>
      </c>
      <c r="O174" s="86"/>
      <c r="P174" s="223">
        <f>O174*H174</f>
        <v>0</v>
      </c>
      <c r="Q174" s="223">
        <v>0</v>
      </c>
      <c r="R174" s="223">
        <f>Q174*H174</f>
        <v>0</v>
      </c>
      <c r="S174" s="223">
        <v>0</v>
      </c>
      <c r="T174" s="224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5" t="s">
        <v>565</v>
      </c>
      <c r="AT174" s="225" t="s">
        <v>155</v>
      </c>
      <c r="AU174" s="225" t="s">
        <v>153</v>
      </c>
      <c r="AY174" s="19" t="s">
        <v>152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9" t="s">
        <v>79</v>
      </c>
      <c r="BK174" s="226">
        <f>ROUND(I174*H174,2)</f>
        <v>0</v>
      </c>
      <c r="BL174" s="19" t="s">
        <v>565</v>
      </c>
      <c r="BM174" s="225" t="s">
        <v>249</v>
      </c>
    </row>
    <row r="175" s="2" customFormat="1" ht="16.5" customHeight="1">
      <c r="A175" s="40"/>
      <c r="B175" s="41"/>
      <c r="C175" s="214" t="s">
        <v>362</v>
      </c>
      <c r="D175" s="214" t="s">
        <v>155</v>
      </c>
      <c r="E175" s="215" t="s">
        <v>2044</v>
      </c>
      <c r="F175" s="216" t="s">
        <v>2045</v>
      </c>
      <c r="G175" s="217" t="s">
        <v>1794</v>
      </c>
      <c r="H175" s="218">
        <v>9</v>
      </c>
      <c r="I175" s="219"/>
      <c r="J175" s="220">
        <f>ROUND(I175*H175,2)</f>
        <v>0</v>
      </c>
      <c r="K175" s="216" t="s">
        <v>19</v>
      </c>
      <c r="L175" s="46"/>
      <c r="M175" s="221" t="s">
        <v>19</v>
      </c>
      <c r="N175" s="222" t="s">
        <v>43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565</v>
      </c>
      <c r="AT175" s="225" t="s">
        <v>155</v>
      </c>
      <c r="AU175" s="225" t="s">
        <v>153</v>
      </c>
      <c r="AY175" s="19" t="s">
        <v>152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565</v>
      </c>
      <c r="BM175" s="225" t="s">
        <v>565</v>
      </c>
    </row>
    <row r="176" s="12" customFormat="1" ht="20.88" customHeight="1">
      <c r="A176" s="12"/>
      <c r="B176" s="198"/>
      <c r="C176" s="199"/>
      <c r="D176" s="200" t="s">
        <v>71</v>
      </c>
      <c r="E176" s="212" t="s">
        <v>2046</v>
      </c>
      <c r="F176" s="212" t="s">
        <v>2047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SUM(P177:P178)</f>
        <v>0</v>
      </c>
      <c r="Q176" s="206"/>
      <c r="R176" s="207">
        <f>SUM(R177:R178)</f>
        <v>0</v>
      </c>
      <c r="S176" s="206"/>
      <c r="T176" s="208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79</v>
      </c>
      <c r="AT176" s="210" t="s">
        <v>71</v>
      </c>
      <c r="AU176" s="210" t="s">
        <v>81</v>
      </c>
      <c r="AY176" s="209" t="s">
        <v>152</v>
      </c>
      <c r="BK176" s="211">
        <f>SUM(BK177:BK178)</f>
        <v>0</v>
      </c>
    </row>
    <row r="177" s="2" customFormat="1" ht="16.5" customHeight="1">
      <c r="A177" s="40"/>
      <c r="B177" s="41"/>
      <c r="C177" s="214" t="s">
        <v>370</v>
      </c>
      <c r="D177" s="214" t="s">
        <v>155</v>
      </c>
      <c r="E177" s="215" t="s">
        <v>2048</v>
      </c>
      <c r="F177" s="216" t="s">
        <v>2049</v>
      </c>
      <c r="G177" s="217" t="s">
        <v>1794</v>
      </c>
      <c r="H177" s="218">
        <v>4</v>
      </c>
      <c r="I177" s="219"/>
      <c r="J177" s="220">
        <f>ROUND(I177*H177,2)</f>
        <v>0</v>
      </c>
      <c r="K177" s="216" t="s">
        <v>19</v>
      </c>
      <c r="L177" s="46"/>
      <c r="M177" s="221" t="s">
        <v>19</v>
      </c>
      <c r="N177" s="222" t="s">
        <v>43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565</v>
      </c>
      <c r="AT177" s="225" t="s">
        <v>155</v>
      </c>
      <c r="AU177" s="225" t="s">
        <v>153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565</v>
      </c>
      <c r="BM177" s="225" t="s">
        <v>573</v>
      </c>
    </row>
    <row r="178" s="2" customFormat="1" ht="16.5" customHeight="1">
      <c r="A178" s="40"/>
      <c r="B178" s="41"/>
      <c r="C178" s="214" t="s">
        <v>378</v>
      </c>
      <c r="D178" s="214" t="s">
        <v>155</v>
      </c>
      <c r="E178" s="215" t="s">
        <v>2050</v>
      </c>
      <c r="F178" s="216" t="s">
        <v>2051</v>
      </c>
      <c r="G178" s="217" t="s">
        <v>1794</v>
      </c>
      <c r="H178" s="218">
        <v>4</v>
      </c>
      <c r="I178" s="219"/>
      <c r="J178" s="220">
        <f>ROUND(I178*H178,2)</f>
        <v>0</v>
      </c>
      <c r="K178" s="216" t="s">
        <v>19</v>
      </c>
      <c r="L178" s="46"/>
      <c r="M178" s="221" t="s">
        <v>19</v>
      </c>
      <c r="N178" s="222" t="s">
        <v>43</v>
      </c>
      <c r="O178" s="86"/>
      <c r="P178" s="223">
        <f>O178*H178</f>
        <v>0</v>
      </c>
      <c r="Q178" s="223">
        <v>0</v>
      </c>
      <c r="R178" s="223">
        <f>Q178*H178</f>
        <v>0</v>
      </c>
      <c r="S178" s="223">
        <v>0</v>
      </c>
      <c r="T178" s="224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5" t="s">
        <v>565</v>
      </c>
      <c r="AT178" s="225" t="s">
        <v>155</v>
      </c>
      <c r="AU178" s="225" t="s">
        <v>153</v>
      </c>
      <c r="AY178" s="19" t="s">
        <v>152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9" t="s">
        <v>79</v>
      </c>
      <c r="BK178" s="226">
        <f>ROUND(I178*H178,2)</f>
        <v>0</v>
      </c>
      <c r="BL178" s="19" t="s">
        <v>565</v>
      </c>
      <c r="BM178" s="225" t="s">
        <v>581</v>
      </c>
    </row>
    <row r="179" s="12" customFormat="1" ht="20.88" customHeight="1">
      <c r="A179" s="12"/>
      <c r="B179" s="198"/>
      <c r="C179" s="199"/>
      <c r="D179" s="200" t="s">
        <v>71</v>
      </c>
      <c r="E179" s="212" t="s">
        <v>2052</v>
      </c>
      <c r="F179" s="212" t="s">
        <v>2053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P180</f>
        <v>0</v>
      </c>
      <c r="Q179" s="206"/>
      <c r="R179" s="207">
        <f>R180</f>
        <v>0</v>
      </c>
      <c r="S179" s="206"/>
      <c r="T179" s="208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79</v>
      </c>
      <c r="AT179" s="210" t="s">
        <v>71</v>
      </c>
      <c r="AU179" s="210" t="s">
        <v>81</v>
      </c>
      <c r="AY179" s="209" t="s">
        <v>152</v>
      </c>
      <c r="BK179" s="211">
        <f>BK180</f>
        <v>0</v>
      </c>
    </row>
    <row r="180" s="2" customFormat="1" ht="16.5" customHeight="1">
      <c r="A180" s="40"/>
      <c r="B180" s="41"/>
      <c r="C180" s="214" t="s">
        <v>383</v>
      </c>
      <c r="D180" s="214" t="s">
        <v>155</v>
      </c>
      <c r="E180" s="215" t="s">
        <v>2054</v>
      </c>
      <c r="F180" s="216" t="s">
        <v>2055</v>
      </c>
      <c r="G180" s="217" t="s">
        <v>1794</v>
      </c>
      <c r="H180" s="218">
        <v>5</v>
      </c>
      <c r="I180" s="219"/>
      <c r="J180" s="220">
        <f>ROUND(I180*H180,2)</f>
        <v>0</v>
      </c>
      <c r="K180" s="216" t="s">
        <v>19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565</v>
      </c>
      <c r="AT180" s="225" t="s">
        <v>155</v>
      </c>
      <c r="AU180" s="225" t="s">
        <v>153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565</v>
      </c>
      <c r="BM180" s="225" t="s">
        <v>600</v>
      </c>
    </row>
    <row r="181" s="12" customFormat="1" ht="20.88" customHeight="1">
      <c r="A181" s="12"/>
      <c r="B181" s="198"/>
      <c r="C181" s="199"/>
      <c r="D181" s="200" t="s">
        <v>71</v>
      </c>
      <c r="E181" s="212" t="s">
        <v>2014</v>
      </c>
      <c r="F181" s="212" t="s">
        <v>2015</v>
      </c>
      <c r="G181" s="199"/>
      <c r="H181" s="199"/>
      <c r="I181" s="202"/>
      <c r="J181" s="213">
        <f>BK181</f>
        <v>0</v>
      </c>
      <c r="K181" s="199"/>
      <c r="L181" s="204"/>
      <c r="M181" s="205"/>
      <c r="N181" s="206"/>
      <c r="O181" s="206"/>
      <c r="P181" s="207">
        <f>SUM(P182:P183)</f>
        <v>0</v>
      </c>
      <c r="Q181" s="206"/>
      <c r="R181" s="207">
        <f>SUM(R182:R183)</f>
        <v>0</v>
      </c>
      <c r="S181" s="206"/>
      <c r="T181" s="20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79</v>
      </c>
      <c r="AT181" s="210" t="s">
        <v>71</v>
      </c>
      <c r="AU181" s="210" t="s">
        <v>81</v>
      </c>
      <c r="AY181" s="209" t="s">
        <v>152</v>
      </c>
      <c r="BK181" s="211">
        <f>SUM(BK182:BK183)</f>
        <v>0</v>
      </c>
    </row>
    <row r="182" s="2" customFormat="1" ht="16.5" customHeight="1">
      <c r="A182" s="40"/>
      <c r="B182" s="41"/>
      <c r="C182" s="214" t="s">
        <v>390</v>
      </c>
      <c r="D182" s="214" t="s">
        <v>155</v>
      </c>
      <c r="E182" s="215" t="s">
        <v>2056</v>
      </c>
      <c r="F182" s="216" t="s">
        <v>2057</v>
      </c>
      <c r="G182" s="217" t="s">
        <v>1794</v>
      </c>
      <c r="H182" s="218">
        <v>5</v>
      </c>
      <c r="I182" s="219"/>
      <c r="J182" s="220">
        <f>ROUND(I182*H182,2)</f>
        <v>0</v>
      </c>
      <c r="K182" s="216" t="s">
        <v>19</v>
      </c>
      <c r="L182" s="46"/>
      <c r="M182" s="221" t="s">
        <v>19</v>
      </c>
      <c r="N182" s="222" t="s">
        <v>43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25" t="s">
        <v>565</v>
      </c>
      <c r="AT182" s="225" t="s">
        <v>155</v>
      </c>
      <c r="AU182" s="225" t="s">
        <v>153</v>
      </c>
      <c r="AY182" s="19" t="s">
        <v>152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9" t="s">
        <v>79</v>
      </c>
      <c r="BK182" s="226">
        <f>ROUND(I182*H182,2)</f>
        <v>0</v>
      </c>
      <c r="BL182" s="19" t="s">
        <v>565</v>
      </c>
      <c r="BM182" s="225" t="s">
        <v>608</v>
      </c>
    </row>
    <row r="183" s="2" customFormat="1" ht="16.5" customHeight="1">
      <c r="A183" s="40"/>
      <c r="B183" s="41"/>
      <c r="C183" s="214" t="s">
        <v>393</v>
      </c>
      <c r="D183" s="214" t="s">
        <v>155</v>
      </c>
      <c r="E183" s="215" t="s">
        <v>2058</v>
      </c>
      <c r="F183" s="216" t="s">
        <v>2059</v>
      </c>
      <c r="G183" s="217" t="s">
        <v>1794</v>
      </c>
      <c r="H183" s="218">
        <v>5</v>
      </c>
      <c r="I183" s="219"/>
      <c r="J183" s="220">
        <f>ROUND(I183*H183,2)</f>
        <v>0</v>
      </c>
      <c r="K183" s="216" t="s">
        <v>19</v>
      </c>
      <c r="L183" s="46"/>
      <c r="M183" s="221" t="s">
        <v>19</v>
      </c>
      <c r="N183" s="222" t="s">
        <v>43</v>
      </c>
      <c r="O183" s="86"/>
      <c r="P183" s="223">
        <f>O183*H183</f>
        <v>0</v>
      </c>
      <c r="Q183" s="223">
        <v>0</v>
      </c>
      <c r="R183" s="223">
        <f>Q183*H183</f>
        <v>0</v>
      </c>
      <c r="S183" s="223">
        <v>0</v>
      </c>
      <c r="T183" s="224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5" t="s">
        <v>565</v>
      </c>
      <c r="AT183" s="225" t="s">
        <v>155</v>
      </c>
      <c r="AU183" s="225" t="s">
        <v>153</v>
      </c>
      <c r="AY183" s="19" t="s">
        <v>152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9" t="s">
        <v>79</v>
      </c>
      <c r="BK183" s="226">
        <f>ROUND(I183*H183,2)</f>
        <v>0</v>
      </c>
      <c r="BL183" s="19" t="s">
        <v>565</v>
      </c>
      <c r="BM183" s="225" t="s">
        <v>618</v>
      </c>
    </row>
    <row r="184" s="12" customFormat="1" ht="20.88" customHeight="1">
      <c r="A184" s="12"/>
      <c r="B184" s="198"/>
      <c r="C184" s="199"/>
      <c r="D184" s="200" t="s">
        <v>71</v>
      </c>
      <c r="E184" s="212" t="s">
        <v>2046</v>
      </c>
      <c r="F184" s="212" t="s">
        <v>2047</v>
      </c>
      <c r="G184" s="199"/>
      <c r="H184" s="199"/>
      <c r="I184" s="202"/>
      <c r="J184" s="213">
        <f>BK184</f>
        <v>0</v>
      </c>
      <c r="K184" s="199"/>
      <c r="L184" s="204"/>
      <c r="M184" s="205"/>
      <c r="N184" s="206"/>
      <c r="O184" s="206"/>
      <c r="P184" s="207">
        <f>P185</f>
        <v>0</v>
      </c>
      <c r="Q184" s="206"/>
      <c r="R184" s="207">
        <f>R185</f>
        <v>0</v>
      </c>
      <c r="S184" s="206"/>
      <c r="T184" s="208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79</v>
      </c>
      <c r="AT184" s="210" t="s">
        <v>71</v>
      </c>
      <c r="AU184" s="210" t="s">
        <v>81</v>
      </c>
      <c r="AY184" s="209" t="s">
        <v>152</v>
      </c>
      <c r="BK184" s="211">
        <f>BK185</f>
        <v>0</v>
      </c>
    </row>
    <row r="185" s="2" customFormat="1" ht="16.5" customHeight="1">
      <c r="A185" s="40"/>
      <c r="B185" s="41"/>
      <c r="C185" s="214" t="s">
        <v>399</v>
      </c>
      <c r="D185" s="214" t="s">
        <v>155</v>
      </c>
      <c r="E185" s="215" t="s">
        <v>2060</v>
      </c>
      <c r="F185" s="216" t="s">
        <v>2061</v>
      </c>
      <c r="G185" s="217" t="s">
        <v>1794</v>
      </c>
      <c r="H185" s="218">
        <v>3</v>
      </c>
      <c r="I185" s="219"/>
      <c r="J185" s="220">
        <f>ROUND(I185*H185,2)</f>
        <v>0</v>
      </c>
      <c r="K185" s="216" t="s">
        <v>19</v>
      </c>
      <c r="L185" s="46"/>
      <c r="M185" s="221" t="s">
        <v>19</v>
      </c>
      <c r="N185" s="222" t="s">
        <v>43</v>
      </c>
      <c r="O185" s="86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565</v>
      </c>
      <c r="AT185" s="225" t="s">
        <v>155</v>
      </c>
      <c r="AU185" s="225" t="s">
        <v>153</v>
      </c>
      <c r="AY185" s="19" t="s">
        <v>152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565</v>
      </c>
      <c r="BM185" s="225" t="s">
        <v>626</v>
      </c>
    </row>
    <row r="186" s="12" customFormat="1" ht="20.88" customHeight="1">
      <c r="A186" s="12"/>
      <c r="B186" s="198"/>
      <c r="C186" s="199"/>
      <c r="D186" s="200" t="s">
        <v>71</v>
      </c>
      <c r="E186" s="212" t="s">
        <v>2026</v>
      </c>
      <c r="F186" s="212" t="s">
        <v>2027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P187</f>
        <v>0</v>
      </c>
      <c r="Q186" s="206"/>
      <c r="R186" s="207">
        <f>R187</f>
        <v>0</v>
      </c>
      <c r="S186" s="206"/>
      <c r="T186" s="208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9" t="s">
        <v>79</v>
      </c>
      <c r="AT186" s="210" t="s">
        <v>71</v>
      </c>
      <c r="AU186" s="210" t="s">
        <v>81</v>
      </c>
      <c r="AY186" s="209" t="s">
        <v>152</v>
      </c>
      <c r="BK186" s="211">
        <f>BK187</f>
        <v>0</v>
      </c>
    </row>
    <row r="187" s="2" customFormat="1" ht="16.5" customHeight="1">
      <c r="A187" s="40"/>
      <c r="B187" s="41"/>
      <c r="C187" s="214" t="s">
        <v>404</v>
      </c>
      <c r="D187" s="214" t="s">
        <v>155</v>
      </c>
      <c r="E187" s="215" t="s">
        <v>2062</v>
      </c>
      <c r="F187" s="216" t="s">
        <v>2063</v>
      </c>
      <c r="G187" s="217" t="s">
        <v>1794</v>
      </c>
      <c r="H187" s="218">
        <v>7</v>
      </c>
      <c r="I187" s="219"/>
      <c r="J187" s="220">
        <f>ROUND(I187*H187,2)</f>
        <v>0</v>
      </c>
      <c r="K187" s="216" t="s">
        <v>19</v>
      </c>
      <c r="L187" s="46"/>
      <c r="M187" s="221" t="s">
        <v>19</v>
      </c>
      <c r="N187" s="222" t="s">
        <v>43</v>
      </c>
      <c r="O187" s="86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565</v>
      </c>
      <c r="AT187" s="225" t="s">
        <v>155</v>
      </c>
      <c r="AU187" s="225" t="s">
        <v>153</v>
      </c>
      <c r="AY187" s="19" t="s">
        <v>152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565</v>
      </c>
      <c r="BM187" s="225" t="s">
        <v>634</v>
      </c>
    </row>
    <row r="188" s="12" customFormat="1" ht="20.88" customHeight="1">
      <c r="A188" s="12"/>
      <c r="B188" s="198"/>
      <c r="C188" s="199"/>
      <c r="D188" s="200" t="s">
        <v>71</v>
      </c>
      <c r="E188" s="212" t="s">
        <v>2046</v>
      </c>
      <c r="F188" s="212" t="s">
        <v>2047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SUM(P189:P190)</f>
        <v>0</v>
      </c>
      <c r="Q188" s="206"/>
      <c r="R188" s="207">
        <f>SUM(R189:R190)</f>
        <v>0</v>
      </c>
      <c r="S188" s="206"/>
      <c r="T188" s="208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79</v>
      </c>
      <c r="AT188" s="210" t="s">
        <v>71</v>
      </c>
      <c r="AU188" s="210" t="s">
        <v>81</v>
      </c>
      <c r="AY188" s="209" t="s">
        <v>152</v>
      </c>
      <c r="BK188" s="211">
        <f>SUM(BK189:BK190)</f>
        <v>0</v>
      </c>
    </row>
    <row r="189" s="2" customFormat="1" ht="16.5" customHeight="1">
      <c r="A189" s="40"/>
      <c r="B189" s="41"/>
      <c r="C189" s="214" t="s">
        <v>426</v>
      </c>
      <c r="D189" s="214" t="s">
        <v>155</v>
      </c>
      <c r="E189" s="215" t="s">
        <v>2064</v>
      </c>
      <c r="F189" s="216" t="s">
        <v>2065</v>
      </c>
      <c r="G189" s="217" t="s">
        <v>1794</v>
      </c>
      <c r="H189" s="218">
        <v>8</v>
      </c>
      <c r="I189" s="219"/>
      <c r="J189" s="220">
        <f>ROUND(I189*H189,2)</f>
        <v>0</v>
      </c>
      <c r="K189" s="216" t="s">
        <v>19</v>
      </c>
      <c r="L189" s="46"/>
      <c r="M189" s="221" t="s">
        <v>19</v>
      </c>
      <c r="N189" s="222" t="s">
        <v>43</v>
      </c>
      <c r="O189" s="86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5" t="s">
        <v>565</v>
      </c>
      <c r="AT189" s="225" t="s">
        <v>155</v>
      </c>
      <c r="AU189" s="225" t="s">
        <v>153</v>
      </c>
      <c r="AY189" s="19" t="s">
        <v>152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9" t="s">
        <v>79</v>
      </c>
      <c r="BK189" s="226">
        <f>ROUND(I189*H189,2)</f>
        <v>0</v>
      </c>
      <c r="BL189" s="19" t="s">
        <v>565</v>
      </c>
      <c r="BM189" s="225" t="s">
        <v>646</v>
      </c>
    </row>
    <row r="190" s="2" customFormat="1" ht="16.5" customHeight="1">
      <c r="A190" s="40"/>
      <c r="B190" s="41"/>
      <c r="C190" s="214" t="s">
        <v>437</v>
      </c>
      <c r="D190" s="214" t="s">
        <v>155</v>
      </c>
      <c r="E190" s="215" t="s">
        <v>2066</v>
      </c>
      <c r="F190" s="216" t="s">
        <v>2067</v>
      </c>
      <c r="G190" s="217" t="s">
        <v>1794</v>
      </c>
      <c r="H190" s="218">
        <v>5</v>
      </c>
      <c r="I190" s="219"/>
      <c r="J190" s="220">
        <f>ROUND(I190*H190,2)</f>
        <v>0</v>
      </c>
      <c r="K190" s="216" t="s">
        <v>19</v>
      </c>
      <c r="L190" s="46"/>
      <c r="M190" s="221" t="s">
        <v>19</v>
      </c>
      <c r="N190" s="222" t="s">
        <v>43</v>
      </c>
      <c r="O190" s="86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5" t="s">
        <v>565</v>
      </c>
      <c r="AT190" s="225" t="s">
        <v>155</v>
      </c>
      <c r="AU190" s="225" t="s">
        <v>153</v>
      </c>
      <c r="AY190" s="19" t="s">
        <v>152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9" t="s">
        <v>79</v>
      </c>
      <c r="BK190" s="226">
        <f>ROUND(I190*H190,2)</f>
        <v>0</v>
      </c>
      <c r="BL190" s="19" t="s">
        <v>565</v>
      </c>
      <c r="BM190" s="225" t="s">
        <v>655</v>
      </c>
    </row>
    <row r="191" s="12" customFormat="1" ht="20.88" customHeight="1">
      <c r="A191" s="12"/>
      <c r="B191" s="198"/>
      <c r="C191" s="199"/>
      <c r="D191" s="200" t="s">
        <v>71</v>
      </c>
      <c r="E191" s="212" t="s">
        <v>2026</v>
      </c>
      <c r="F191" s="212" t="s">
        <v>2027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P192</f>
        <v>0</v>
      </c>
      <c r="Q191" s="206"/>
      <c r="R191" s="207">
        <f>R192</f>
        <v>0</v>
      </c>
      <c r="S191" s="206"/>
      <c r="T191" s="208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79</v>
      </c>
      <c r="AT191" s="210" t="s">
        <v>71</v>
      </c>
      <c r="AU191" s="210" t="s">
        <v>81</v>
      </c>
      <c r="AY191" s="209" t="s">
        <v>152</v>
      </c>
      <c r="BK191" s="211">
        <f>BK192</f>
        <v>0</v>
      </c>
    </row>
    <row r="192" s="2" customFormat="1" ht="16.5" customHeight="1">
      <c r="A192" s="40"/>
      <c r="B192" s="41"/>
      <c r="C192" s="214" t="s">
        <v>442</v>
      </c>
      <c r="D192" s="214" t="s">
        <v>155</v>
      </c>
      <c r="E192" s="215" t="s">
        <v>2068</v>
      </c>
      <c r="F192" s="216" t="s">
        <v>2069</v>
      </c>
      <c r="G192" s="217" t="s">
        <v>1794</v>
      </c>
      <c r="H192" s="218">
        <v>4</v>
      </c>
      <c r="I192" s="219"/>
      <c r="J192" s="220">
        <f>ROUND(I192*H192,2)</f>
        <v>0</v>
      </c>
      <c r="K192" s="216" t="s">
        <v>19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565</v>
      </c>
      <c r="AT192" s="225" t="s">
        <v>155</v>
      </c>
      <c r="AU192" s="225" t="s">
        <v>153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565</v>
      </c>
      <c r="BM192" s="225" t="s">
        <v>662</v>
      </c>
    </row>
    <row r="193" s="12" customFormat="1" ht="20.88" customHeight="1">
      <c r="A193" s="12"/>
      <c r="B193" s="198"/>
      <c r="C193" s="199"/>
      <c r="D193" s="200" t="s">
        <v>71</v>
      </c>
      <c r="E193" s="212" t="s">
        <v>2070</v>
      </c>
      <c r="F193" s="212" t="s">
        <v>2071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P194</f>
        <v>0</v>
      </c>
      <c r="Q193" s="206"/>
      <c r="R193" s="207">
        <f>R194</f>
        <v>0</v>
      </c>
      <c r="S193" s="206"/>
      <c r="T193" s="208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79</v>
      </c>
      <c r="AT193" s="210" t="s">
        <v>71</v>
      </c>
      <c r="AU193" s="210" t="s">
        <v>81</v>
      </c>
      <c r="AY193" s="209" t="s">
        <v>152</v>
      </c>
      <c r="BK193" s="211">
        <f>BK194</f>
        <v>0</v>
      </c>
    </row>
    <row r="194" s="2" customFormat="1" ht="16.5" customHeight="1">
      <c r="A194" s="40"/>
      <c r="B194" s="41"/>
      <c r="C194" s="214" t="s">
        <v>447</v>
      </c>
      <c r="D194" s="214" t="s">
        <v>155</v>
      </c>
      <c r="E194" s="215" t="s">
        <v>2072</v>
      </c>
      <c r="F194" s="216" t="s">
        <v>2073</v>
      </c>
      <c r="G194" s="217" t="s">
        <v>1794</v>
      </c>
      <c r="H194" s="218">
        <v>4</v>
      </c>
      <c r="I194" s="219"/>
      <c r="J194" s="220">
        <f>ROUND(I194*H194,2)</f>
        <v>0</v>
      </c>
      <c r="K194" s="216" t="s">
        <v>19</v>
      </c>
      <c r="L194" s="46"/>
      <c r="M194" s="221" t="s">
        <v>19</v>
      </c>
      <c r="N194" s="222" t="s">
        <v>43</v>
      </c>
      <c r="O194" s="86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25" t="s">
        <v>565</v>
      </c>
      <c r="AT194" s="225" t="s">
        <v>155</v>
      </c>
      <c r="AU194" s="225" t="s">
        <v>153</v>
      </c>
      <c r="AY194" s="19" t="s">
        <v>152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9" t="s">
        <v>79</v>
      </c>
      <c r="BK194" s="226">
        <f>ROUND(I194*H194,2)</f>
        <v>0</v>
      </c>
      <c r="BL194" s="19" t="s">
        <v>565</v>
      </c>
      <c r="BM194" s="225" t="s">
        <v>673</v>
      </c>
    </row>
    <row r="195" s="12" customFormat="1" ht="20.88" customHeight="1">
      <c r="A195" s="12"/>
      <c r="B195" s="198"/>
      <c r="C195" s="199"/>
      <c r="D195" s="200" t="s">
        <v>71</v>
      </c>
      <c r="E195" s="212" t="s">
        <v>2074</v>
      </c>
      <c r="F195" s="212" t="s">
        <v>2075</v>
      </c>
      <c r="G195" s="199"/>
      <c r="H195" s="199"/>
      <c r="I195" s="202"/>
      <c r="J195" s="213">
        <f>BK195</f>
        <v>0</v>
      </c>
      <c r="K195" s="199"/>
      <c r="L195" s="204"/>
      <c r="M195" s="205"/>
      <c r="N195" s="206"/>
      <c r="O195" s="206"/>
      <c r="P195" s="207">
        <f>SUM(P196:P199)</f>
        <v>0</v>
      </c>
      <c r="Q195" s="206"/>
      <c r="R195" s="207">
        <f>SUM(R196:R199)</f>
        <v>0</v>
      </c>
      <c r="S195" s="206"/>
      <c r="T195" s="208">
        <f>SUM(T196:T199)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79</v>
      </c>
      <c r="AT195" s="210" t="s">
        <v>71</v>
      </c>
      <c r="AU195" s="210" t="s">
        <v>81</v>
      </c>
      <c r="AY195" s="209" t="s">
        <v>152</v>
      </c>
      <c r="BK195" s="211">
        <f>SUM(BK196:BK199)</f>
        <v>0</v>
      </c>
    </row>
    <row r="196" s="2" customFormat="1" ht="16.5" customHeight="1">
      <c r="A196" s="40"/>
      <c r="B196" s="41"/>
      <c r="C196" s="214" t="s">
        <v>452</v>
      </c>
      <c r="D196" s="214" t="s">
        <v>155</v>
      </c>
      <c r="E196" s="215" t="s">
        <v>2076</v>
      </c>
      <c r="F196" s="216" t="s">
        <v>2077</v>
      </c>
      <c r="G196" s="217" t="s">
        <v>1794</v>
      </c>
      <c r="H196" s="218">
        <v>24</v>
      </c>
      <c r="I196" s="219"/>
      <c r="J196" s="220">
        <f>ROUND(I196*H196,2)</f>
        <v>0</v>
      </c>
      <c r="K196" s="216" t="s">
        <v>19</v>
      </c>
      <c r="L196" s="46"/>
      <c r="M196" s="221" t="s">
        <v>19</v>
      </c>
      <c r="N196" s="222" t="s">
        <v>43</v>
      </c>
      <c r="O196" s="86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5" t="s">
        <v>565</v>
      </c>
      <c r="AT196" s="225" t="s">
        <v>155</v>
      </c>
      <c r="AU196" s="225" t="s">
        <v>153</v>
      </c>
      <c r="AY196" s="19" t="s">
        <v>152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9" t="s">
        <v>79</v>
      </c>
      <c r="BK196" s="226">
        <f>ROUND(I196*H196,2)</f>
        <v>0</v>
      </c>
      <c r="BL196" s="19" t="s">
        <v>565</v>
      </c>
      <c r="BM196" s="225" t="s">
        <v>684</v>
      </c>
    </row>
    <row r="197" s="2" customFormat="1" ht="16.5" customHeight="1">
      <c r="A197" s="40"/>
      <c r="B197" s="41"/>
      <c r="C197" s="214" t="s">
        <v>462</v>
      </c>
      <c r="D197" s="214" t="s">
        <v>155</v>
      </c>
      <c r="E197" s="215" t="s">
        <v>2078</v>
      </c>
      <c r="F197" s="216" t="s">
        <v>2079</v>
      </c>
      <c r="G197" s="217" t="s">
        <v>1794</v>
      </c>
      <c r="H197" s="218">
        <v>368</v>
      </c>
      <c r="I197" s="219"/>
      <c r="J197" s="220">
        <f>ROUND(I197*H197,2)</f>
        <v>0</v>
      </c>
      <c r="K197" s="216" t="s">
        <v>19</v>
      </c>
      <c r="L197" s="46"/>
      <c r="M197" s="221" t="s">
        <v>19</v>
      </c>
      <c r="N197" s="222" t="s">
        <v>43</v>
      </c>
      <c r="O197" s="86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5" t="s">
        <v>565</v>
      </c>
      <c r="AT197" s="225" t="s">
        <v>155</v>
      </c>
      <c r="AU197" s="225" t="s">
        <v>153</v>
      </c>
      <c r="AY197" s="19" t="s">
        <v>152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9" t="s">
        <v>79</v>
      </c>
      <c r="BK197" s="226">
        <f>ROUND(I197*H197,2)</f>
        <v>0</v>
      </c>
      <c r="BL197" s="19" t="s">
        <v>565</v>
      </c>
      <c r="BM197" s="225" t="s">
        <v>693</v>
      </c>
    </row>
    <row r="198" s="2" customFormat="1" ht="16.5" customHeight="1">
      <c r="A198" s="40"/>
      <c r="B198" s="41"/>
      <c r="C198" s="214" t="s">
        <v>467</v>
      </c>
      <c r="D198" s="214" t="s">
        <v>155</v>
      </c>
      <c r="E198" s="215" t="s">
        <v>2080</v>
      </c>
      <c r="F198" s="216" t="s">
        <v>2081</v>
      </c>
      <c r="G198" s="217" t="s">
        <v>1794</v>
      </c>
      <c r="H198" s="218">
        <v>6</v>
      </c>
      <c r="I198" s="219"/>
      <c r="J198" s="220">
        <f>ROUND(I198*H198,2)</f>
        <v>0</v>
      </c>
      <c r="K198" s="216" t="s">
        <v>19</v>
      </c>
      <c r="L198" s="46"/>
      <c r="M198" s="221" t="s">
        <v>19</v>
      </c>
      <c r="N198" s="222" t="s">
        <v>43</v>
      </c>
      <c r="O198" s="86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5" t="s">
        <v>565</v>
      </c>
      <c r="AT198" s="225" t="s">
        <v>155</v>
      </c>
      <c r="AU198" s="225" t="s">
        <v>153</v>
      </c>
      <c r="AY198" s="19" t="s">
        <v>152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9" t="s">
        <v>79</v>
      </c>
      <c r="BK198" s="226">
        <f>ROUND(I198*H198,2)</f>
        <v>0</v>
      </c>
      <c r="BL198" s="19" t="s">
        <v>565</v>
      </c>
      <c r="BM198" s="225" t="s">
        <v>703</v>
      </c>
    </row>
    <row r="199" s="2" customFormat="1" ht="16.5" customHeight="1">
      <c r="A199" s="40"/>
      <c r="B199" s="41"/>
      <c r="C199" s="214" t="s">
        <v>472</v>
      </c>
      <c r="D199" s="214" t="s">
        <v>155</v>
      </c>
      <c r="E199" s="215" t="s">
        <v>2082</v>
      </c>
      <c r="F199" s="216" t="s">
        <v>2083</v>
      </c>
      <c r="G199" s="217" t="s">
        <v>1794</v>
      </c>
      <c r="H199" s="218">
        <v>4</v>
      </c>
      <c r="I199" s="219"/>
      <c r="J199" s="220">
        <f>ROUND(I199*H199,2)</f>
        <v>0</v>
      </c>
      <c r="K199" s="216" t="s">
        <v>19</v>
      </c>
      <c r="L199" s="46"/>
      <c r="M199" s="221" t="s">
        <v>19</v>
      </c>
      <c r="N199" s="222" t="s">
        <v>43</v>
      </c>
      <c r="O199" s="86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5" t="s">
        <v>565</v>
      </c>
      <c r="AT199" s="225" t="s">
        <v>155</v>
      </c>
      <c r="AU199" s="225" t="s">
        <v>153</v>
      </c>
      <c r="AY199" s="19" t="s">
        <v>152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9" t="s">
        <v>79</v>
      </c>
      <c r="BK199" s="226">
        <f>ROUND(I199*H199,2)</f>
        <v>0</v>
      </c>
      <c r="BL199" s="19" t="s">
        <v>565</v>
      </c>
      <c r="BM199" s="225" t="s">
        <v>531</v>
      </c>
    </row>
    <row r="200" s="12" customFormat="1" ht="20.88" customHeight="1">
      <c r="A200" s="12"/>
      <c r="B200" s="198"/>
      <c r="C200" s="199"/>
      <c r="D200" s="200" t="s">
        <v>71</v>
      </c>
      <c r="E200" s="212" t="s">
        <v>2084</v>
      </c>
      <c r="F200" s="212" t="s">
        <v>2085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P201</f>
        <v>0</v>
      </c>
      <c r="Q200" s="206"/>
      <c r="R200" s="207">
        <f>R201</f>
        <v>0</v>
      </c>
      <c r="S200" s="206"/>
      <c r="T200" s="208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79</v>
      </c>
      <c r="AT200" s="210" t="s">
        <v>71</v>
      </c>
      <c r="AU200" s="210" t="s">
        <v>81</v>
      </c>
      <c r="AY200" s="209" t="s">
        <v>152</v>
      </c>
      <c r="BK200" s="211">
        <f>BK201</f>
        <v>0</v>
      </c>
    </row>
    <row r="201" s="2" customFormat="1" ht="16.5" customHeight="1">
      <c r="A201" s="40"/>
      <c r="B201" s="41"/>
      <c r="C201" s="214" t="s">
        <v>477</v>
      </c>
      <c r="D201" s="214" t="s">
        <v>155</v>
      </c>
      <c r="E201" s="215" t="s">
        <v>2086</v>
      </c>
      <c r="F201" s="216" t="s">
        <v>2087</v>
      </c>
      <c r="G201" s="217" t="s">
        <v>1794</v>
      </c>
      <c r="H201" s="218">
        <v>1</v>
      </c>
      <c r="I201" s="219"/>
      <c r="J201" s="220">
        <f>ROUND(I201*H201,2)</f>
        <v>0</v>
      </c>
      <c r="K201" s="216" t="s">
        <v>19</v>
      </c>
      <c r="L201" s="46"/>
      <c r="M201" s="221" t="s">
        <v>19</v>
      </c>
      <c r="N201" s="222" t="s">
        <v>43</v>
      </c>
      <c r="O201" s="86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25" t="s">
        <v>565</v>
      </c>
      <c r="AT201" s="225" t="s">
        <v>155</v>
      </c>
      <c r="AU201" s="225" t="s">
        <v>153</v>
      </c>
      <c r="AY201" s="19" t="s">
        <v>152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9" t="s">
        <v>79</v>
      </c>
      <c r="BK201" s="226">
        <f>ROUND(I201*H201,2)</f>
        <v>0</v>
      </c>
      <c r="BL201" s="19" t="s">
        <v>565</v>
      </c>
      <c r="BM201" s="225" t="s">
        <v>638</v>
      </c>
    </row>
    <row r="202" s="12" customFormat="1" ht="20.88" customHeight="1">
      <c r="A202" s="12"/>
      <c r="B202" s="198"/>
      <c r="C202" s="199"/>
      <c r="D202" s="200" t="s">
        <v>71</v>
      </c>
      <c r="E202" s="212" t="s">
        <v>2088</v>
      </c>
      <c r="F202" s="212" t="s">
        <v>2089</v>
      </c>
      <c r="G202" s="199"/>
      <c r="H202" s="199"/>
      <c r="I202" s="202"/>
      <c r="J202" s="213">
        <f>BK202</f>
        <v>0</v>
      </c>
      <c r="K202" s="199"/>
      <c r="L202" s="204"/>
      <c r="M202" s="205"/>
      <c r="N202" s="206"/>
      <c r="O202" s="206"/>
      <c r="P202" s="207">
        <f>P203</f>
        <v>0</v>
      </c>
      <c r="Q202" s="206"/>
      <c r="R202" s="207">
        <f>R203</f>
        <v>0</v>
      </c>
      <c r="S202" s="206"/>
      <c r="T202" s="208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9" t="s">
        <v>79</v>
      </c>
      <c r="AT202" s="210" t="s">
        <v>71</v>
      </c>
      <c r="AU202" s="210" t="s">
        <v>81</v>
      </c>
      <c r="AY202" s="209" t="s">
        <v>152</v>
      </c>
      <c r="BK202" s="211">
        <f>BK203</f>
        <v>0</v>
      </c>
    </row>
    <row r="203" s="2" customFormat="1" ht="16.5" customHeight="1">
      <c r="A203" s="40"/>
      <c r="B203" s="41"/>
      <c r="C203" s="214" t="s">
        <v>482</v>
      </c>
      <c r="D203" s="214" t="s">
        <v>155</v>
      </c>
      <c r="E203" s="215" t="s">
        <v>2090</v>
      </c>
      <c r="F203" s="216" t="s">
        <v>2091</v>
      </c>
      <c r="G203" s="217" t="s">
        <v>2001</v>
      </c>
      <c r="H203" s="218">
        <v>32</v>
      </c>
      <c r="I203" s="219"/>
      <c r="J203" s="220">
        <f>ROUND(I203*H203,2)</f>
        <v>0</v>
      </c>
      <c r="K203" s="216" t="s">
        <v>19</v>
      </c>
      <c r="L203" s="46"/>
      <c r="M203" s="221" t="s">
        <v>19</v>
      </c>
      <c r="N203" s="222" t="s">
        <v>43</v>
      </c>
      <c r="O203" s="86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5" t="s">
        <v>565</v>
      </c>
      <c r="AT203" s="225" t="s">
        <v>155</v>
      </c>
      <c r="AU203" s="225" t="s">
        <v>153</v>
      </c>
      <c r="AY203" s="19" t="s">
        <v>152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9" t="s">
        <v>79</v>
      </c>
      <c r="BK203" s="226">
        <f>ROUND(I203*H203,2)</f>
        <v>0</v>
      </c>
      <c r="BL203" s="19" t="s">
        <v>565</v>
      </c>
      <c r="BM203" s="225" t="s">
        <v>729</v>
      </c>
    </row>
    <row r="204" s="12" customFormat="1" ht="20.88" customHeight="1">
      <c r="A204" s="12"/>
      <c r="B204" s="198"/>
      <c r="C204" s="199"/>
      <c r="D204" s="200" t="s">
        <v>71</v>
      </c>
      <c r="E204" s="212" t="s">
        <v>2092</v>
      </c>
      <c r="F204" s="212" t="s">
        <v>2093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P205</f>
        <v>0</v>
      </c>
      <c r="Q204" s="206"/>
      <c r="R204" s="207">
        <f>R205</f>
        <v>0</v>
      </c>
      <c r="S204" s="206"/>
      <c r="T204" s="208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79</v>
      </c>
      <c r="AT204" s="210" t="s">
        <v>71</v>
      </c>
      <c r="AU204" s="210" t="s">
        <v>81</v>
      </c>
      <c r="AY204" s="209" t="s">
        <v>152</v>
      </c>
      <c r="BK204" s="211">
        <f>BK205</f>
        <v>0</v>
      </c>
    </row>
    <row r="205" s="2" customFormat="1" ht="16.5" customHeight="1">
      <c r="A205" s="40"/>
      <c r="B205" s="41"/>
      <c r="C205" s="214" t="s">
        <v>487</v>
      </c>
      <c r="D205" s="214" t="s">
        <v>155</v>
      </c>
      <c r="E205" s="215" t="s">
        <v>2004</v>
      </c>
      <c r="F205" s="216" t="s">
        <v>2005</v>
      </c>
      <c r="G205" s="217" t="s">
        <v>2001</v>
      </c>
      <c r="H205" s="218">
        <v>12</v>
      </c>
      <c r="I205" s="219"/>
      <c r="J205" s="220">
        <f>ROUND(I205*H205,2)</f>
        <v>0</v>
      </c>
      <c r="K205" s="216" t="s">
        <v>19</v>
      </c>
      <c r="L205" s="46"/>
      <c r="M205" s="283" t="s">
        <v>19</v>
      </c>
      <c r="N205" s="284" t="s">
        <v>43</v>
      </c>
      <c r="O205" s="285"/>
      <c r="P205" s="286">
        <f>O205*H205</f>
        <v>0</v>
      </c>
      <c r="Q205" s="286">
        <v>0</v>
      </c>
      <c r="R205" s="286">
        <f>Q205*H205</f>
        <v>0</v>
      </c>
      <c r="S205" s="286">
        <v>0</v>
      </c>
      <c r="T205" s="28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5" t="s">
        <v>565</v>
      </c>
      <c r="AT205" s="225" t="s">
        <v>155</v>
      </c>
      <c r="AU205" s="225" t="s">
        <v>153</v>
      </c>
      <c r="AY205" s="19" t="s">
        <v>152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9" t="s">
        <v>79</v>
      </c>
      <c r="BK205" s="226">
        <f>ROUND(I205*H205,2)</f>
        <v>0</v>
      </c>
      <c r="BL205" s="19" t="s">
        <v>565</v>
      </c>
      <c r="BM205" s="225" t="s">
        <v>739</v>
      </c>
    </row>
    <row r="206" s="2" customFormat="1" ht="6.96" customHeight="1">
      <c r="A206" s="40"/>
      <c r="B206" s="61"/>
      <c r="C206" s="62"/>
      <c r="D206" s="62"/>
      <c r="E206" s="62"/>
      <c r="F206" s="62"/>
      <c r="G206" s="62"/>
      <c r="H206" s="62"/>
      <c r="I206" s="62"/>
      <c r="J206" s="62"/>
      <c r="K206" s="62"/>
      <c r="L206" s="46"/>
      <c r="M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</row>
  </sheetData>
  <sheetProtection sheet="1" autoFilter="0" formatColumns="0" formatRows="0" objects="1" scenarios="1" spinCount="100000" saltValue="PVz4Z44wjbgjRESv+WMsna5TAtbfHUBN/Xa1+x67D4MRzbmaXIobE5tT9cvv6XJdcRTIfMFDPy0YU0kevgmufg==" hashValue="nqtFmHqj3/n/7iIT+qqIWMjL8fAaQYhmeQxXeY74715oXr+FsFrfMiu/O27z8x3gS9d1X7MpUlZsBZti+2js1g==" algorithmName="SHA-512" password="CEE1"/>
  <autoFilter ref="C119:K2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2094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ROUND(J108,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ROUND((SUM(BE108:BE860)),  2)</f>
        <v>0</v>
      </c>
      <c r="G33" s="40"/>
      <c r="H33" s="40"/>
      <c r="I33" s="159">
        <v>0.20999999999999999</v>
      </c>
      <c r="J33" s="158">
        <f>ROUND(((SUM(BE108:BE860))*I33),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ROUND((SUM(BF108:BF860)),  2)</f>
        <v>0</v>
      </c>
      <c r="G34" s="40"/>
      <c r="H34" s="40"/>
      <c r="I34" s="159">
        <v>0.14999999999999999</v>
      </c>
      <c r="J34" s="158">
        <f>ROUND(((SUM(BF108:BF860))*I34),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ROUND((SUM(BG108:BG860)),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ROUND((SUM(BH108:BH860)),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ROUND((SUM(BI108:BI860)),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areálu KSÚSV - středisko Velká Bíteš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SO_02 - garáže a dílny údržby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Velká Bíteš</v>
      </c>
      <c r="G52" s="42"/>
      <c r="H52" s="42"/>
      <c r="I52" s="34" t="s">
        <v>23</v>
      </c>
      <c r="J52" s="74" t="str">
        <f>IF(J12="","",J12)</f>
        <v>21. 1. 2021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104</v>
      </c>
      <c r="D57" s="173"/>
      <c r="E57" s="173"/>
      <c r="F57" s="173"/>
      <c r="G57" s="173"/>
      <c r="H57" s="173"/>
      <c r="I57" s="173"/>
      <c r="J57" s="174" t="s">
        <v>105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J108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76"/>
      <c r="C60" s="177"/>
      <c r="D60" s="178" t="s">
        <v>107</v>
      </c>
      <c r="E60" s="179"/>
      <c r="F60" s="179"/>
      <c r="G60" s="179"/>
      <c r="H60" s="179"/>
      <c r="I60" s="179"/>
      <c r="J60" s="180">
        <f>J109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2"/>
      <c r="C61" s="127"/>
      <c r="D61" s="183" t="s">
        <v>2095</v>
      </c>
      <c r="E61" s="184"/>
      <c r="F61" s="184"/>
      <c r="G61" s="184"/>
      <c r="H61" s="184"/>
      <c r="I61" s="184"/>
      <c r="J61" s="185">
        <f>J110</f>
        <v>0</v>
      </c>
      <c r="K61" s="127"/>
      <c r="L61" s="18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2"/>
      <c r="C62" s="127"/>
      <c r="D62" s="183" t="s">
        <v>108</v>
      </c>
      <c r="E62" s="184"/>
      <c r="F62" s="184"/>
      <c r="G62" s="184"/>
      <c r="H62" s="184"/>
      <c r="I62" s="184"/>
      <c r="J62" s="185">
        <f>J119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2096</v>
      </c>
      <c r="E63" s="184"/>
      <c r="F63" s="184"/>
      <c r="G63" s="184"/>
      <c r="H63" s="184"/>
      <c r="I63" s="184"/>
      <c r="J63" s="185">
        <f>J133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2097</v>
      </c>
      <c r="E64" s="184"/>
      <c r="F64" s="184"/>
      <c r="G64" s="184"/>
      <c r="H64" s="184"/>
      <c r="I64" s="184"/>
      <c r="J64" s="185">
        <f>J143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J158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110</v>
      </c>
      <c r="E66" s="184"/>
      <c r="F66" s="184"/>
      <c r="G66" s="184"/>
      <c r="H66" s="184"/>
      <c r="I66" s="184"/>
      <c r="J66" s="185">
        <f>J164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111</v>
      </c>
      <c r="E67" s="184"/>
      <c r="F67" s="184"/>
      <c r="G67" s="184"/>
      <c r="H67" s="184"/>
      <c r="I67" s="184"/>
      <c r="J67" s="185">
        <f>J165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112</v>
      </c>
      <c r="E68" s="184"/>
      <c r="F68" s="184"/>
      <c r="G68" s="184"/>
      <c r="H68" s="184"/>
      <c r="I68" s="184"/>
      <c r="J68" s="185">
        <f>J179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113</v>
      </c>
      <c r="E69" s="184"/>
      <c r="F69" s="184"/>
      <c r="G69" s="184"/>
      <c r="H69" s="184"/>
      <c r="I69" s="184"/>
      <c r="J69" s="185">
        <f>J310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114</v>
      </c>
      <c r="E70" s="184"/>
      <c r="F70" s="184"/>
      <c r="G70" s="184"/>
      <c r="H70" s="184"/>
      <c r="I70" s="184"/>
      <c r="J70" s="185">
        <f>J330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115</v>
      </c>
      <c r="E71" s="184"/>
      <c r="F71" s="184"/>
      <c r="G71" s="184"/>
      <c r="H71" s="184"/>
      <c r="I71" s="184"/>
      <c r="J71" s="185">
        <f>J331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2"/>
      <c r="C72" s="127"/>
      <c r="D72" s="183" t="s">
        <v>116</v>
      </c>
      <c r="E72" s="184"/>
      <c r="F72" s="184"/>
      <c r="G72" s="184"/>
      <c r="H72" s="184"/>
      <c r="I72" s="184"/>
      <c r="J72" s="185">
        <f>J362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117</v>
      </c>
      <c r="E73" s="184"/>
      <c r="F73" s="184"/>
      <c r="G73" s="184"/>
      <c r="H73" s="184"/>
      <c r="I73" s="184"/>
      <c r="J73" s="185">
        <f>J388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2098</v>
      </c>
      <c r="E74" s="184"/>
      <c r="F74" s="184"/>
      <c r="G74" s="184"/>
      <c r="H74" s="184"/>
      <c r="I74" s="184"/>
      <c r="J74" s="185">
        <f>J474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2"/>
      <c r="C75" s="127"/>
      <c r="D75" s="183" t="s">
        <v>119</v>
      </c>
      <c r="E75" s="184"/>
      <c r="F75" s="184"/>
      <c r="G75" s="184"/>
      <c r="H75" s="184"/>
      <c r="I75" s="184"/>
      <c r="J75" s="185">
        <f>J481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2"/>
      <c r="C76" s="127"/>
      <c r="D76" s="183" t="s">
        <v>120</v>
      </c>
      <c r="E76" s="184"/>
      <c r="F76" s="184"/>
      <c r="G76" s="184"/>
      <c r="H76" s="184"/>
      <c r="I76" s="184"/>
      <c r="J76" s="185">
        <f>J487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6"/>
      <c r="C77" s="177"/>
      <c r="D77" s="178" t="s">
        <v>121</v>
      </c>
      <c r="E77" s="179"/>
      <c r="F77" s="179"/>
      <c r="G77" s="179"/>
      <c r="H77" s="179"/>
      <c r="I77" s="179"/>
      <c r="J77" s="180">
        <f>J489</f>
        <v>0</v>
      </c>
      <c r="K77" s="177"/>
      <c r="L77" s="18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82"/>
      <c r="C78" s="127"/>
      <c r="D78" s="183" t="s">
        <v>122</v>
      </c>
      <c r="E78" s="184"/>
      <c r="F78" s="184"/>
      <c r="G78" s="184"/>
      <c r="H78" s="184"/>
      <c r="I78" s="184"/>
      <c r="J78" s="185">
        <f>J490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2"/>
      <c r="C79" s="127"/>
      <c r="D79" s="183" t="s">
        <v>123</v>
      </c>
      <c r="E79" s="184"/>
      <c r="F79" s="184"/>
      <c r="G79" s="184"/>
      <c r="H79" s="184"/>
      <c r="I79" s="184"/>
      <c r="J79" s="185">
        <f>J519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2"/>
      <c r="C80" s="127"/>
      <c r="D80" s="183" t="s">
        <v>124</v>
      </c>
      <c r="E80" s="184"/>
      <c r="F80" s="184"/>
      <c r="G80" s="184"/>
      <c r="H80" s="184"/>
      <c r="I80" s="184"/>
      <c r="J80" s="185">
        <f>J679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2"/>
      <c r="C81" s="127"/>
      <c r="D81" s="183" t="s">
        <v>127</v>
      </c>
      <c r="E81" s="184"/>
      <c r="F81" s="184"/>
      <c r="G81" s="184"/>
      <c r="H81" s="184"/>
      <c r="I81" s="184"/>
      <c r="J81" s="185">
        <f>J723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2"/>
      <c r="C82" s="127"/>
      <c r="D82" s="183" t="s">
        <v>130</v>
      </c>
      <c r="E82" s="184"/>
      <c r="F82" s="184"/>
      <c r="G82" s="184"/>
      <c r="H82" s="184"/>
      <c r="I82" s="184"/>
      <c r="J82" s="185">
        <f>J745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2"/>
      <c r="C83" s="127"/>
      <c r="D83" s="183" t="s">
        <v>131</v>
      </c>
      <c r="E83" s="184"/>
      <c r="F83" s="184"/>
      <c r="G83" s="184"/>
      <c r="H83" s="184"/>
      <c r="I83" s="184"/>
      <c r="J83" s="185">
        <f>J791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2"/>
      <c r="C84" s="127"/>
      <c r="D84" s="183" t="s">
        <v>132</v>
      </c>
      <c r="E84" s="184"/>
      <c r="F84" s="184"/>
      <c r="G84" s="184"/>
      <c r="H84" s="184"/>
      <c r="I84" s="184"/>
      <c r="J84" s="185">
        <f>J800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2"/>
      <c r="C85" s="127"/>
      <c r="D85" s="183" t="s">
        <v>2099</v>
      </c>
      <c r="E85" s="184"/>
      <c r="F85" s="184"/>
      <c r="G85" s="184"/>
      <c r="H85" s="184"/>
      <c r="I85" s="184"/>
      <c r="J85" s="185">
        <f>J805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2"/>
      <c r="C86" s="127"/>
      <c r="D86" s="183" t="s">
        <v>133</v>
      </c>
      <c r="E86" s="184"/>
      <c r="F86" s="184"/>
      <c r="G86" s="184"/>
      <c r="H86" s="184"/>
      <c r="I86" s="184"/>
      <c r="J86" s="185">
        <f>J812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2"/>
      <c r="C87" s="127"/>
      <c r="D87" s="183" t="s">
        <v>135</v>
      </c>
      <c r="E87" s="184"/>
      <c r="F87" s="184"/>
      <c r="G87" s="184"/>
      <c r="H87" s="184"/>
      <c r="I87" s="184"/>
      <c r="J87" s="185">
        <f>J819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9" customFormat="1" ht="24.96" customHeight="1">
      <c r="A88" s="9"/>
      <c r="B88" s="176"/>
      <c r="C88" s="177"/>
      <c r="D88" s="178" t="s">
        <v>2100</v>
      </c>
      <c r="E88" s="179"/>
      <c r="F88" s="179"/>
      <c r="G88" s="179"/>
      <c r="H88" s="179"/>
      <c r="I88" s="179"/>
      <c r="J88" s="180">
        <f>J854</f>
        <v>0</v>
      </c>
      <c r="K88" s="177"/>
      <c r="L88" s="181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="2" customFormat="1" ht="21.84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4" s="2" customFormat="1" ht="6.96" customHeight="1">
      <c r="A94" s="40"/>
      <c r="B94" s="63"/>
      <c r="C94" s="64"/>
      <c r="D94" s="64"/>
      <c r="E94" s="64"/>
      <c r="F94" s="64"/>
      <c r="G94" s="64"/>
      <c r="H94" s="64"/>
      <c r="I94" s="64"/>
      <c r="J94" s="64"/>
      <c r="K94" s="64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4.96" customHeight="1">
      <c r="A95" s="40"/>
      <c r="B95" s="41"/>
      <c r="C95" s="25" t="s">
        <v>137</v>
      </c>
      <c r="D95" s="42"/>
      <c r="E95" s="42"/>
      <c r="F95" s="42"/>
      <c r="G95" s="42"/>
      <c r="H95" s="42"/>
      <c r="I95" s="42"/>
      <c r="J95" s="42"/>
      <c r="K95" s="42"/>
      <c r="L95" s="14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6.96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2" customHeight="1">
      <c r="A97" s="40"/>
      <c r="B97" s="41"/>
      <c r="C97" s="34" t="s">
        <v>16</v>
      </c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6.5" customHeight="1">
      <c r="A98" s="40"/>
      <c r="B98" s="41"/>
      <c r="C98" s="42"/>
      <c r="D98" s="42"/>
      <c r="E98" s="171" t="str">
        <f>E7</f>
        <v>Revitalizace areálu KSÚSV - středisko Velká Bíteš</v>
      </c>
      <c r="F98" s="34"/>
      <c r="G98" s="34"/>
      <c r="H98" s="34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101</v>
      </c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71" t="str">
        <f>E9</f>
        <v>SO_02 - garáže a dílny údržby</v>
      </c>
      <c r="F100" s="42"/>
      <c r="G100" s="42"/>
      <c r="H100" s="42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6.96" customHeight="1">
      <c r="A101" s="40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14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2" customHeight="1">
      <c r="A102" s="40"/>
      <c r="B102" s="41"/>
      <c r="C102" s="34" t="s">
        <v>21</v>
      </c>
      <c r="D102" s="42"/>
      <c r="E102" s="42"/>
      <c r="F102" s="29" t="str">
        <f>F12</f>
        <v>Velká Bíteš</v>
      </c>
      <c r="G102" s="42"/>
      <c r="H102" s="42"/>
      <c r="I102" s="34" t="s">
        <v>23</v>
      </c>
      <c r="J102" s="74" t="str">
        <f>IF(J12="","",J12)</f>
        <v>21. 1. 2021</v>
      </c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40.05" customHeight="1">
      <c r="A104" s="40"/>
      <c r="B104" s="41"/>
      <c r="C104" s="34" t="s">
        <v>25</v>
      </c>
      <c r="D104" s="42"/>
      <c r="E104" s="42"/>
      <c r="F104" s="29" t="str">
        <f>E15</f>
        <v>KSÚSV, Kosovská 1122/16, Jihlava 58601</v>
      </c>
      <c r="G104" s="42"/>
      <c r="H104" s="42"/>
      <c r="I104" s="34" t="s">
        <v>31</v>
      </c>
      <c r="J104" s="38" t="str">
        <f>E21</f>
        <v>Ing.Josef Slabý, Arnolec 30, Jamné 58827</v>
      </c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4" t="s">
        <v>29</v>
      </c>
      <c r="D105" s="42"/>
      <c r="E105" s="42"/>
      <c r="F105" s="29" t="str">
        <f>IF(E18="","",E18)</f>
        <v>Vyplň údaj</v>
      </c>
      <c r="G105" s="42"/>
      <c r="H105" s="42"/>
      <c r="I105" s="34" t="s">
        <v>34</v>
      </c>
      <c r="J105" s="38" t="str">
        <f>E24</f>
        <v>Fr.Neuwirth</v>
      </c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0.32" customHeight="1">
      <c r="A106" s="40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11" customFormat="1" ht="29.28" customHeight="1">
      <c r="A107" s="187"/>
      <c r="B107" s="188"/>
      <c r="C107" s="189" t="s">
        <v>138</v>
      </c>
      <c r="D107" s="190" t="s">
        <v>57</v>
      </c>
      <c r="E107" s="190" t="s">
        <v>53</v>
      </c>
      <c r="F107" s="190" t="s">
        <v>54</v>
      </c>
      <c r="G107" s="190" t="s">
        <v>139</v>
      </c>
      <c r="H107" s="190" t="s">
        <v>140</v>
      </c>
      <c r="I107" s="190" t="s">
        <v>141</v>
      </c>
      <c r="J107" s="190" t="s">
        <v>105</v>
      </c>
      <c r="K107" s="191" t="s">
        <v>142</v>
      </c>
      <c r="L107" s="192"/>
      <c r="M107" s="94" t="s">
        <v>19</v>
      </c>
      <c r="N107" s="95" t="s">
        <v>42</v>
      </c>
      <c r="O107" s="95" t="s">
        <v>143</v>
      </c>
      <c r="P107" s="95" t="s">
        <v>144</v>
      </c>
      <c r="Q107" s="95" t="s">
        <v>145</v>
      </c>
      <c r="R107" s="95" t="s">
        <v>146</v>
      </c>
      <c r="S107" s="95" t="s">
        <v>147</v>
      </c>
      <c r="T107" s="96" t="s">
        <v>148</v>
      </c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</row>
    <row r="108" s="2" customFormat="1" ht="22.8" customHeight="1">
      <c r="A108" s="40"/>
      <c r="B108" s="41"/>
      <c r="C108" s="101" t="s">
        <v>149</v>
      </c>
      <c r="D108" s="42"/>
      <c r="E108" s="42"/>
      <c r="F108" s="42"/>
      <c r="G108" s="42"/>
      <c r="H108" s="42"/>
      <c r="I108" s="42"/>
      <c r="J108" s="193">
        <f>BK108</f>
        <v>0</v>
      </c>
      <c r="K108" s="42"/>
      <c r="L108" s="46"/>
      <c r="M108" s="97"/>
      <c r="N108" s="194"/>
      <c r="O108" s="98"/>
      <c r="P108" s="195">
        <f>P109+P489+P854</f>
        <v>0</v>
      </c>
      <c r="Q108" s="98"/>
      <c r="R108" s="195">
        <f>R109+R489+R854</f>
        <v>63.883254309999998</v>
      </c>
      <c r="S108" s="98"/>
      <c r="T108" s="196">
        <f>T109+T489+T854</f>
        <v>38.255232499999991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71</v>
      </c>
      <c r="AU108" s="19" t="s">
        <v>106</v>
      </c>
      <c r="BK108" s="197">
        <f>BK109+BK489+BK854</f>
        <v>0</v>
      </c>
    </row>
    <row r="109" s="12" customFormat="1" ht="25.92" customHeight="1">
      <c r="A109" s="12"/>
      <c r="B109" s="198"/>
      <c r="C109" s="199"/>
      <c r="D109" s="200" t="s">
        <v>71</v>
      </c>
      <c r="E109" s="201" t="s">
        <v>150</v>
      </c>
      <c r="F109" s="201" t="s">
        <v>151</v>
      </c>
      <c r="G109" s="199"/>
      <c r="H109" s="199"/>
      <c r="I109" s="202"/>
      <c r="J109" s="203">
        <f>BK109</f>
        <v>0</v>
      </c>
      <c r="K109" s="199"/>
      <c r="L109" s="204"/>
      <c r="M109" s="205"/>
      <c r="N109" s="206"/>
      <c r="O109" s="206"/>
      <c r="P109" s="207">
        <f>P110+P119+P133+P143+P158+P164+P330+P474+P481+P487</f>
        <v>0</v>
      </c>
      <c r="Q109" s="206"/>
      <c r="R109" s="207">
        <f>R110+R119+R133+R143+R158+R164+R330+R474+R481+R487</f>
        <v>53.349960129999992</v>
      </c>
      <c r="S109" s="206"/>
      <c r="T109" s="208">
        <f>T110+T119+T133+T143+T158+T164+T330+T474+T481+T487</f>
        <v>38.231256499999994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79</v>
      </c>
      <c r="AT109" s="210" t="s">
        <v>71</v>
      </c>
      <c r="AU109" s="210" t="s">
        <v>72</v>
      </c>
      <c r="AY109" s="209" t="s">
        <v>152</v>
      </c>
      <c r="BK109" s="211">
        <f>BK110+BK119+BK133+BK143+BK158+BK164+BK330+BK474+BK481+BK487</f>
        <v>0</v>
      </c>
    </row>
    <row r="110" s="12" customFormat="1" ht="22.8" customHeight="1">
      <c r="A110" s="12"/>
      <c r="B110" s="198"/>
      <c r="C110" s="199"/>
      <c r="D110" s="200" t="s">
        <v>71</v>
      </c>
      <c r="E110" s="212" t="s">
        <v>79</v>
      </c>
      <c r="F110" s="212" t="s">
        <v>2101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SUM(P111:P118)</f>
        <v>0</v>
      </c>
      <c r="Q110" s="206"/>
      <c r="R110" s="207">
        <f>SUM(R111:R118)</f>
        <v>0</v>
      </c>
      <c r="S110" s="206"/>
      <c r="T110" s="208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79</v>
      </c>
      <c r="AT110" s="210" t="s">
        <v>71</v>
      </c>
      <c r="AU110" s="210" t="s">
        <v>79</v>
      </c>
      <c r="AY110" s="209" t="s">
        <v>152</v>
      </c>
      <c r="BK110" s="211">
        <f>SUM(BK111:BK118)</f>
        <v>0</v>
      </c>
    </row>
    <row r="111" s="2" customFormat="1">
      <c r="A111" s="40"/>
      <c r="B111" s="41"/>
      <c r="C111" s="214" t="s">
        <v>79</v>
      </c>
      <c r="D111" s="214" t="s">
        <v>155</v>
      </c>
      <c r="E111" s="215" t="s">
        <v>2102</v>
      </c>
      <c r="F111" s="216" t="s">
        <v>2103</v>
      </c>
      <c r="G111" s="217" t="s">
        <v>170</v>
      </c>
      <c r="H111" s="218">
        <v>6.5999999999999996</v>
      </c>
      <c r="I111" s="219"/>
      <c r="J111" s="220">
        <f>ROUND(I111*H111,2)</f>
        <v>0</v>
      </c>
      <c r="K111" s="216" t="s">
        <v>163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155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2104</v>
      </c>
    </row>
    <row r="112" s="15" customFormat="1">
      <c r="A112" s="15"/>
      <c r="B112" s="250"/>
      <c r="C112" s="251"/>
      <c r="D112" s="229" t="s">
        <v>165</v>
      </c>
      <c r="E112" s="252" t="s">
        <v>19</v>
      </c>
      <c r="F112" s="253" t="s">
        <v>2105</v>
      </c>
      <c r="G112" s="251"/>
      <c r="H112" s="252" t="s">
        <v>19</v>
      </c>
      <c r="I112" s="254"/>
      <c r="J112" s="251"/>
      <c r="K112" s="251"/>
      <c r="L112" s="255"/>
      <c r="M112" s="256"/>
      <c r="N112" s="257"/>
      <c r="O112" s="257"/>
      <c r="P112" s="257"/>
      <c r="Q112" s="257"/>
      <c r="R112" s="257"/>
      <c r="S112" s="257"/>
      <c r="T112" s="25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9" t="s">
        <v>165</v>
      </c>
      <c r="AU112" s="259" t="s">
        <v>81</v>
      </c>
      <c r="AV112" s="15" t="s">
        <v>79</v>
      </c>
      <c r="AW112" s="15" t="s">
        <v>33</v>
      </c>
      <c r="AX112" s="15" t="s">
        <v>72</v>
      </c>
      <c r="AY112" s="259" t="s">
        <v>152</v>
      </c>
    </row>
    <row r="113" s="13" customFormat="1">
      <c r="A113" s="13"/>
      <c r="B113" s="227"/>
      <c r="C113" s="228"/>
      <c r="D113" s="229" t="s">
        <v>165</v>
      </c>
      <c r="E113" s="230" t="s">
        <v>19</v>
      </c>
      <c r="F113" s="231" t="s">
        <v>2106</v>
      </c>
      <c r="G113" s="228"/>
      <c r="H113" s="232">
        <v>6.5999999999999996</v>
      </c>
      <c r="I113" s="233"/>
      <c r="J113" s="228"/>
      <c r="K113" s="228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165</v>
      </c>
      <c r="AU113" s="238" t="s">
        <v>81</v>
      </c>
      <c r="AV113" s="13" t="s">
        <v>81</v>
      </c>
      <c r="AW113" s="13" t="s">
        <v>33</v>
      </c>
      <c r="AX113" s="13" t="s">
        <v>72</v>
      </c>
      <c r="AY113" s="238" t="s">
        <v>152</v>
      </c>
    </row>
    <row r="114" s="14" customFormat="1">
      <c r="A114" s="14"/>
      <c r="B114" s="239"/>
      <c r="C114" s="240"/>
      <c r="D114" s="229" t="s">
        <v>165</v>
      </c>
      <c r="E114" s="241" t="s">
        <v>19</v>
      </c>
      <c r="F114" s="242" t="s">
        <v>167</v>
      </c>
      <c r="G114" s="240"/>
      <c r="H114" s="243">
        <v>6.5999999999999996</v>
      </c>
      <c r="I114" s="244"/>
      <c r="J114" s="240"/>
      <c r="K114" s="240"/>
      <c r="L114" s="245"/>
      <c r="M114" s="246"/>
      <c r="N114" s="247"/>
      <c r="O114" s="247"/>
      <c r="P114" s="247"/>
      <c r="Q114" s="247"/>
      <c r="R114" s="247"/>
      <c r="S114" s="247"/>
      <c r="T114" s="24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9" t="s">
        <v>165</v>
      </c>
      <c r="AU114" s="249" t="s">
        <v>81</v>
      </c>
      <c r="AV114" s="14" t="s">
        <v>153</v>
      </c>
      <c r="AW114" s="14" t="s">
        <v>33</v>
      </c>
      <c r="AX114" s="14" t="s">
        <v>79</v>
      </c>
      <c r="AY114" s="249" t="s">
        <v>152</v>
      </c>
    </row>
    <row r="115" s="2" customFormat="1">
      <c r="A115" s="40"/>
      <c r="B115" s="41"/>
      <c r="C115" s="214" t="s">
        <v>81</v>
      </c>
      <c r="D115" s="214" t="s">
        <v>155</v>
      </c>
      <c r="E115" s="215" t="s">
        <v>2107</v>
      </c>
      <c r="F115" s="216" t="s">
        <v>2108</v>
      </c>
      <c r="G115" s="217" t="s">
        <v>170</v>
      </c>
      <c r="H115" s="218">
        <v>6.5999999999999996</v>
      </c>
      <c r="I115" s="219"/>
      <c r="J115" s="220">
        <f>ROUND(I115*H115,2)</f>
        <v>0</v>
      </c>
      <c r="K115" s="216" t="s">
        <v>163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159</v>
      </c>
      <c r="AT115" s="225" t="s">
        <v>155</v>
      </c>
      <c r="AU115" s="225" t="s">
        <v>81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159</v>
      </c>
      <c r="BM115" s="225" t="s">
        <v>2109</v>
      </c>
    </row>
    <row r="116" s="2" customFormat="1">
      <c r="A116" s="40"/>
      <c r="B116" s="41"/>
      <c r="C116" s="214" t="s">
        <v>153</v>
      </c>
      <c r="D116" s="214" t="s">
        <v>155</v>
      </c>
      <c r="E116" s="215" t="s">
        <v>2110</v>
      </c>
      <c r="F116" s="216" t="s">
        <v>2111</v>
      </c>
      <c r="G116" s="217" t="s">
        <v>170</v>
      </c>
      <c r="H116" s="218">
        <v>6.5999999999999996</v>
      </c>
      <c r="I116" s="219"/>
      <c r="J116" s="220">
        <f>ROUND(I116*H116,2)</f>
        <v>0</v>
      </c>
      <c r="K116" s="216" t="s">
        <v>163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159</v>
      </c>
      <c r="AT116" s="225" t="s">
        <v>155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159</v>
      </c>
      <c r="BM116" s="225" t="s">
        <v>2112</v>
      </c>
    </row>
    <row r="117" s="2" customFormat="1">
      <c r="A117" s="40"/>
      <c r="B117" s="41"/>
      <c r="C117" s="214" t="s">
        <v>159</v>
      </c>
      <c r="D117" s="214" t="s">
        <v>155</v>
      </c>
      <c r="E117" s="215" t="s">
        <v>2113</v>
      </c>
      <c r="F117" s="216" t="s">
        <v>2114</v>
      </c>
      <c r="G117" s="217" t="s">
        <v>513</v>
      </c>
      <c r="H117" s="218">
        <v>10.560000000000001</v>
      </c>
      <c r="I117" s="219"/>
      <c r="J117" s="220">
        <f>ROUND(I117*H117,2)</f>
        <v>0</v>
      </c>
      <c r="K117" s="216" t="s">
        <v>163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159</v>
      </c>
      <c r="AT117" s="225" t="s">
        <v>155</v>
      </c>
      <c r="AU117" s="225" t="s">
        <v>81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159</v>
      </c>
      <c r="BM117" s="225" t="s">
        <v>2115</v>
      </c>
    </row>
    <row r="118" s="13" customFormat="1">
      <c r="A118" s="13"/>
      <c r="B118" s="227"/>
      <c r="C118" s="228"/>
      <c r="D118" s="229" t="s">
        <v>165</v>
      </c>
      <c r="E118" s="228"/>
      <c r="F118" s="231" t="s">
        <v>2116</v>
      </c>
      <c r="G118" s="228"/>
      <c r="H118" s="232">
        <v>10.560000000000001</v>
      </c>
      <c r="I118" s="233"/>
      <c r="J118" s="228"/>
      <c r="K118" s="228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165</v>
      </c>
      <c r="AU118" s="238" t="s">
        <v>81</v>
      </c>
      <c r="AV118" s="13" t="s">
        <v>81</v>
      </c>
      <c r="AW118" s="13" t="s">
        <v>4</v>
      </c>
      <c r="AX118" s="13" t="s">
        <v>79</v>
      </c>
      <c r="AY118" s="238" t="s">
        <v>152</v>
      </c>
    </row>
    <row r="119" s="12" customFormat="1" ht="22.8" customHeight="1">
      <c r="A119" s="12"/>
      <c r="B119" s="198"/>
      <c r="C119" s="199"/>
      <c r="D119" s="200" t="s">
        <v>71</v>
      </c>
      <c r="E119" s="212" t="s">
        <v>153</v>
      </c>
      <c r="F119" s="212" t="s">
        <v>154</v>
      </c>
      <c r="G119" s="199"/>
      <c r="H119" s="199"/>
      <c r="I119" s="202"/>
      <c r="J119" s="213">
        <f>BK119</f>
        <v>0</v>
      </c>
      <c r="K119" s="199"/>
      <c r="L119" s="204"/>
      <c r="M119" s="205"/>
      <c r="N119" s="206"/>
      <c r="O119" s="206"/>
      <c r="P119" s="207">
        <f>SUM(P120:P132)</f>
        <v>0</v>
      </c>
      <c r="Q119" s="206"/>
      <c r="R119" s="207">
        <f>SUM(R120:R132)</f>
        <v>10.924531889999999</v>
      </c>
      <c r="S119" s="206"/>
      <c r="T119" s="208">
        <f>SUM(T120:T132)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9" t="s">
        <v>79</v>
      </c>
      <c r="AT119" s="210" t="s">
        <v>71</v>
      </c>
      <c r="AU119" s="210" t="s">
        <v>79</v>
      </c>
      <c r="AY119" s="209" t="s">
        <v>152</v>
      </c>
      <c r="BK119" s="211">
        <f>SUM(BK120:BK132)</f>
        <v>0</v>
      </c>
    </row>
    <row r="120" s="2" customFormat="1" ht="21.75" customHeight="1">
      <c r="A120" s="40"/>
      <c r="B120" s="41"/>
      <c r="C120" s="214" t="s">
        <v>192</v>
      </c>
      <c r="D120" s="214" t="s">
        <v>155</v>
      </c>
      <c r="E120" s="215" t="s">
        <v>2117</v>
      </c>
      <c r="F120" s="216" t="s">
        <v>2118</v>
      </c>
      <c r="G120" s="217" t="s">
        <v>170</v>
      </c>
      <c r="H120" s="218">
        <v>4.9859999999999998</v>
      </c>
      <c r="I120" s="219"/>
      <c r="J120" s="220">
        <f>ROUND(I120*H120,2)</f>
        <v>0</v>
      </c>
      <c r="K120" s="216" t="s">
        <v>163</v>
      </c>
      <c r="L120" s="46"/>
      <c r="M120" s="221" t="s">
        <v>19</v>
      </c>
      <c r="N120" s="222" t="s">
        <v>43</v>
      </c>
      <c r="O120" s="86"/>
      <c r="P120" s="223">
        <f>O120*H120</f>
        <v>0</v>
      </c>
      <c r="Q120" s="223">
        <v>1.8775</v>
      </c>
      <c r="R120" s="223">
        <f>Q120*H120</f>
        <v>9.3612149999999996</v>
      </c>
      <c r="S120" s="223">
        <v>0</v>
      </c>
      <c r="T120" s="224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5" t="s">
        <v>159</v>
      </c>
      <c r="AT120" s="225" t="s">
        <v>155</v>
      </c>
      <c r="AU120" s="225" t="s">
        <v>81</v>
      </c>
      <c r="AY120" s="19" t="s">
        <v>152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9" t="s">
        <v>79</v>
      </c>
      <c r="BK120" s="226">
        <f>ROUND(I120*H120,2)</f>
        <v>0</v>
      </c>
      <c r="BL120" s="19" t="s">
        <v>159</v>
      </c>
      <c r="BM120" s="225" t="s">
        <v>2119</v>
      </c>
    </row>
    <row r="121" s="13" customFormat="1">
      <c r="A121" s="13"/>
      <c r="B121" s="227"/>
      <c r="C121" s="228"/>
      <c r="D121" s="229" t="s">
        <v>165</v>
      </c>
      <c r="E121" s="230" t="s">
        <v>19</v>
      </c>
      <c r="F121" s="231" t="s">
        <v>2120</v>
      </c>
      <c r="G121" s="228"/>
      <c r="H121" s="232">
        <v>2.2320000000000002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8" t="s">
        <v>165</v>
      </c>
      <c r="AU121" s="238" t="s">
        <v>81</v>
      </c>
      <c r="AV121" s="13" t="s">
        <v>81</v>
      </c>
      <c r="AW121" s="13" t="s">
        <v>33</v>
      </c>
      <c r="AX121" s="13" t="s">
        <v>72</v>
      </c>
      <c r="AY121" s="238" t="s">
        <v>152</v>
      </c>
    </row>
    <row r="122" s="13" customFormat="1">
      <c r="A122" s="13"/>
      <c r="B122" s="227"/>
      <c r="C122" s="228"/>
      <c r="D122" s="229" t="s">
        <v>165</v>
      </c>
      <c r="E122" s="230" t="s">
        <v>19</v>
      </c>
      <c r="F122" s="231" t="s">
        <v>2121</v>
      </c>
      <c r="G122" s="228"/>
      <c r="H122" s="232">
        <v>2.754</v>
      </c>
      <c r="I122" s="233"/>
      <c r="J122" s="228"/>
      <c r="K122" s="228"/>
      <c r="L122" s="234"/>
      <c r="M122" s="235"/>
      <c r="N122" s="236"/>
      <c r="O122" s="236"/>
      <c r="P122" s="236"/>
      <c r="Q122" s="236"/>
      <c r="R122" s="236"/>
      <c r="S122" s="236"/>
      <c r="T122" s="23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8" t="s">
        <v>165</v>
      </c>
      <c r="AU122" s="238" t="s">
        <v>81</v>
      </c>
      <c r="AV122" s="13" t="s">
        <v>81</v>
      </c>
      <c r="AW122" s="13" t="s">
        <v>33</v>
      </c>
      <c r="AX122" s="13" t="s">
        <v>72</v>
      </c>
      <c r="AY122" s="238" t="s">
        <v>152</v>
      </c>
    </row>
    <row r="123" s="14" customFormat="1">
      <c r="A123" s="14"/>
      <c r="B123" s="239"/>
      <c r="C123" s="240"/>
      <c r="D123" s="229" t="s">
        <v>165</v>
      </c>
      <c r="E123" s="241" t="s">
        <v>19</v>
      </c>
      <c r="F123" s="242" t="s">
        <v>167</v>
      </c>
      <c r="G123" s="240"/>
      <c r="H123" s="243">
        <v>4.9859999999999998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9" t="s">
        <v>165</v>
      </c>
      <c r="AU123" s="249" t="s">
        <v>81</v>
      </c>
      <c r="AV123" s="14" t="s">
        <v>153</v>
      </c>
      <c r="AW123" s="14" t="s">
        <v>33</v>
      </c>
      <c r="AX123" s="14" t="s">
        <v>79</v>
      </c>
      <c r="AY123" s="249" t="s">
        <v>152</v>
      </c>
    </row>
    <row r="124" s="2" customFormat="1">
      <c r="A124" s="40"/>
      <c r="B124" s="41"/>
      <c r="C124" s="214" t="s">
        <v>197</v>
      </c>
      <c r="D124" s="214" t="s">
        <v>155</v>
      </c>
      <c r="E124" s="215" t="s">
        <v>174</v>
      </c>
      <c r="F124" s="216" t="s">
        <v>175</v>
      </c>
      <c r="G124" s="217" t="s">
        <v>176</v>
      </c>
      <c r="H124" s="218">
        <v>52.073</v>
      </c>
      <c r="I124" s="219"/>
      <c r="J124" s="220">
        <f>ROUND(I124*H124,2)</f>
        <v>0</v>
      </c>
      <c r="K124" s="216" t="s">
        <v>163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0.028570000000000002</v>
      </c>
      <c r="R124" s="223">
        <f>Q124*H124</f>
        <v>1.48772561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159</v>
      </c>
      <c r="AT124" s="225" t="s">
        <v>155</v>
      </c>
      <c r="AU124" s="225" t="s">
        <v>81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159</v>
      </c>
      <c r="BM124" s="225" t="s">
        <v>177</v>
      </c>
    </row>
    <row r="125" s="15" customFormat="1">
      <c r="A125" s="15"/>
      <c r="B125" s="250"/>
      <c r="C125" s="251"/>
      <c r="D125" s="229" t="s">
        <v>165</v>
      </c>
      <c r="E125" s="252" t="s">
        <v>19</v>
      </c>
      <c r="F125" s="253" t="s">
        <v>2122</v>
      </c>
      <c r="G125" s="251"/>
      <c r="H125" s="252" t="s">
        <v>19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9" t="s">
        <v>165</v>
      </c>
      <c r="AU125" s="259" t="s">
        <v>81</v>
      </c>
      <c r="AV125" s="15" t="s">
        <v>79</v>
      </c>
      <c r="AW125" s="15" t="s">
        <v>33</v>
      </c>
      <c r="AX125" s="15" t="s">
        <v>72</v>
      </c>
      <c r="AY125" s="259" t="s">
        <v>152</v>
      </c>
    </row>
    <row r="126" s="13" customFormat="1">
      <c r="A126" s="13"/>
      <c r="B126" s="227"/>
      <c r="C126" s="228"/>
      <c r="D126" s="229" t="s">
        <v>165</v>
      </c>
      <c r="E126" s="230" t="s">
        <v>19</v>
      </c>
      <c r="F126" s="231" t="s">
        <v>2123</v>
      </c>
      <c r="G126" s="228"/>
      <c r="H126" s="232">
        <v>15.75</v>
      </c>
      <c r="I126" s="233"/>
      <c r="J126" s="228"/>
      <c r="K126" s="228"/>
      <c r="L126" s="234"/>
      <c r="M126" s="235"/>
      <c r="N126" s="236"/>
      <c r="O126" s="236"/>
      <c r="P126" s="236"/>
      <c r="Q126" s="236"/>
      <c r="R126" s="236"/>
      <c r="S126" s="236"/>
      <c r="T126" s="23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8" t="s">
        <v>165</v>
      </c>
      <c r="AU126" s="238" t="s">
        <v>81</v>
      </c>
      <c r="AV126" s="13" t="s">
        <v>81</v>
      </c>
      <c r="AW126" s="13" t="s">
        <v>33</v>
      </c>
      <c r="AX126" s="13" t="s">
        <v>72</v>
      </c>
      <c r="AY126" s="238" t="s">
        <v>152</v>
      </c>
    </row>
    <row r="127" s="13" customFormat="1">
      <c r="A127" s="13"/>
      <c r="B127" s="227"/>
      <c r="C127" s="228"/>
      <c r="D127" s="229" t="s">
        <v>165</v>
      </c>
      <c r="E127" s="230" t="s">
        <v>19</v>
      </c>
      <c r="F127" s="231" t="s">
        <v>2124</v>
      </c>
      <c r="G127" s="228"/>
      <c r="H127" s="232">
        <v>11.093</v>
      </c>
      <c r="I127" s="233"/>
      <c r="J127" s="228"/>
      <c r="K127" s="228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165</v>
      </c>
      <c r="AU127" s="238" t="s">
        <v>81</v>
      </c>
      <c r="AV127" s="13" t="s">
        <v>81</v>
      </c>
      <c r="AW127" s="13" t="s">
        <v>33</v>
      </c>
      <c r="AX127" s="13" t="s">
        <v>72</v>
      </c>
      <c r="AY127" s="238" t="s">
        <v>152</v>
      </c>
    </row>
    <row r="128" s="13" customFormat="1">
      <c r="A128" s="13"/>
      <c r="B128" s="227"/>
      <c r="C128" s="228"/>
      <c r="D128" s="229" t="s">
        <v>165</v>
      </c>
      <c r="E128" s="230" t="s">
        <v>19</v>
      </c>
      <c r="F128" s="231" t="s">
        <v>2125</v>
      </c>
      <c r="G128" s="228"/>
      <c r="H128" s="232">
        <v>25.23</v>
      </c>
      <c r="I128" s="233"/>
      <c r="J128" s="228"/>
      <c r="K128" s="228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165</v>
      </c>
      <c r="AU128" s="238" t="s">
        <v>81</v>
      </c>
      <c r="AV128" s="13" t="s">
        <v>81</v>
      </c>
      <c r="AW128" s="13" t="s">
        <v>33</v>
      </c>
      <c r="AX128" s="13" t="s">
        <v>72</v>
      </c>
      <c r="AY128" s="238" t="s">
        <v>152</v>
      </c>
    </row>
    <row r="129" s="14" customFormat="1">
      <c r="A129" s="14"/>
      <c r="B129" s="239"/>
      <c r="C129" s="240"/>
      <c r="D129" s="229" t="s">
        <v>165</v>
      </c>
      <c r="E129" s="241" t="s">
        <v>19</v>
      </c>
      <c r="F129" s="242" t="s">
        <v>167</v>
      </c>
      <c r="G129" s="240"/>
      <c r="H129" s="243">
        <v>52.073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9" t="s">
        <v>165</v>
      </c>
      <c r="AU129" s="249" t="s">
        <v>81</v>
      </c>
      <c r="AV129" s="14" t="s">
        <v>153</v>
      </c>
      <c r="AW129" s="14" t="s">
        <v>33</v>
      </c>
      <c r="AX129" s="14" t="s">
        <v>79</v>
      </c>
      <c r="AY129" s="249" t="s">
        <v>152</v>
      </c>
    </row>
    <row r="130" s="2" customFormat="1" ht="16.5" customHeight="1">
      <c r="A130" s="40"/>
      <c r="B130" s="41"/>
      <c r="C130" s="214" t="s">
        <v>201</v>
      </c>
      <c r="D130" s="214" t="s">
        <v>155</v>
      </c>
      <c r="E130" s="215" t="s">
        <v>2126</v>
      </c>
      <c r="F130" s="216" t="s">
        <v>2127</v>
      </c>
      <c r="G130" s="217" t="s">
        <v>176</v>
      </c>
      <c r="H130" s="218">
        <v>0.65300000000000002</v>
      </c>
      <c r="I130" s="219"/>
      <c r="J130" s="220">
        <f>ROUND(I130*H130,2)</f>
        <v>0</v>
      </c>
      <c r="K130" s="216" t="s">
        <v>163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0.11576</v>
      </c>
      <c r="R130" s="223">
        <f>Q130*H130</f>
        <v>0.075591280000000011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159</v>
      </c>
      <c r="AT130" s="225" t="s">
        <v>155</v>
      </c>
      <c r="AU130" s="225" t="s">
        <v>81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159</v>
      </c>
      <c r="BM130" s="225" t="s">
        <v>2128</v>
      </c>
    </row>
    <row r="131" s="13" customFormat="1">
      <c r="A131" s="13"/>
      <c r="B131" s="227"/>
      <c r="C131" s="228"/>
      <c r="D131" s="229" t="s">
        <v>165</v>
      </c>
      <c r="E131" s="230" t="s">
        <v>19</v>
      </c>
      <c r="F131" s="231" t="s">
        <v>2129</v>
      </c>
      <c r="G131" s="228"/>
      <c r="H131" s="232">
        <v>0.65300000000000002</v>
      </c>
      <c r="I131" s="233"/>
      <c r="J131" s="228"/>
      <c r="K131" s="228"/>
      <c r="L131" s="234"/>
      <c r="M131" s="235"/>
      <c r="N131" s="236"/>
      <c r="O131" s="236"/>
      <c r="P131" s="236"/>
      <c r="Q131" s="236"/>
      <c r="R131" s="236"/>
      <c r="S131" s="236"/>
      <c r="T131" s="23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8" t="s">
        <v>165</v>
      </c>
      <c r="AU131" s="238" t="s">
        <v>81</v>
      </c>
      <c r="AV131" s="13" t="s">
        <v>81</v>
      </c>
      <c r="AW131" s="13" t="s">
        <v>33</v>
      </c>
      <c r="AX131" s="13" t="s">
        <v>72</v>
      </c>
      <c r="AY131" s="238" t="s">
        <v>152</v>
      </c>
    </row>
    <row r="132" s="14" customFormat="1">
      <c r="A132" s="14"/>
      <c r="B132" s="239"/>
      <c r="C132" s="240"/>
      <c r="D132" s="229" t="s">
        <v>165</v>
      </c>
      <c r="E132" s="241" t="s">
        <v>19</v>
      </c>
      <c r="F132" s="242" t="s">
        <v>167</v>
      </c>
      <c r="G132" s="240"/>
      <c r="H132" s="243">
        <v>0.65300000000000002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165</v>
      </c>
      <c r="AU132" s="249" t="s">
        <v>81</v>
      </c>
      <c r="AV132" s="14" t="s">
        <v>153</v>
      </c>
      <c r="AW132" s="14" t="s">
        <v>33</v>
      </c>
      <c r="AX132" s="14" t="s">
        <v>79</v>
      </c>
      <c r="AY132" s="249" t="s">
        <v>152</v>
      </c>
    </row>
    <row r="133" s="12" customFormat="1" ht="22.8" customHeight="1">
      <c r="A133" s="12"/>
      <c r="B133" s="198"/>
      <c r="C133" s="199"/>
      <c r="D133" s="200" t="s">
        <v>71</v>
      </c>
      <c r="E133" s="212" t="s">
        <v>159</v>
      </c>
      <c r="F133" s="212" t="s">
        <v>2130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SUM(P134:P142)</f>
        <v>0</v>
      </c>
      <c r="Q133" s="206"/>
      <c r="R133" s="207">
        <f>SUM(R134:R142)</f>
        <v>3.9021839999999997</v>
      </c>
      <c r="S133" s="206"/>
      <c r="T133" s="208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79</v>
      </c>
      <c r="AT133" s="210" t="s">
        <v>71</v>
      </c>
      <c r="AU133" s="210" t="s">
        <v>79</v>
      </c>
      <c r="AY133" s="209" t="s">
        <v>152</v>
      </c>
      <c r="BK133" s="211">
        <f>SUM(BK134:BK142)</f>
        <v>0</v>
      </c>
    </row>
    <row r="134" s="2" customFormat="1" ht="16.5" customHeight="1">
      <c r="A134" s="40"/>
      <c r="B134" s="41"/>
      <c r="C134" s="214" t="s">
        <v>208</v>
      </c>
      <c r="D134" s="214" t="s">
        <v>155</v>
      </c>
      <c r="E134" s="215" t="s">
        <v>2131</v>
      </c>
      <c r="F134" s="216" t="s">
        <v>2132</v>
      </c>
      <c r="G134" s="217" t="s">
        <v>170</v>
      </c>
      <c r="H134" s="218">
        <v>1.5600000000000001</v>
      </c>
      <c r="I134" s="219"/>
      <c r="J134" s="220">
        <f>ROUND(I134*H134,2)</f>
        <v>0</v>
      </c>
      <c r="K134" s="216" t="s">
        <v>163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2.4533999999999998</v>
      </c>
      <c r="R134" s="223">
        <f>Q134*H134</f>
        <v>3.8273039999999998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159</v>
      </c>
      <c r="AT134" s="225" t="s">
        <v>155</v>
      </c>
      <c r="AU134" s="225" t="s">
        <v>81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159</v>
      </c>
      <c r="BM134" s="225" t="s">
        <v>2133</v>
      </c>
    </row>
    <row r="135" s="15" customFormat="1">
      <c r="A135" s="15"/>
      <c r="B135" s="250"/>
      <c r="C135" s="251"/>
      <c r="D135" s="229" t="s">
        <v>165</v>
      </c>
      <c r="E135" s="252" t="s">
        <v>19</v>
      </c>
      <c r="F135" s="253" t="s">
        <v>2134</v>
      </c>
      <c r="G135" s="251"/>
      <c r="H135" s="252" t="s">
        <v>19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165</v>
      </c>
      <c r="AU135" s="259" t="s">
        <v>81</v>
      </c>
      <c r="AV135" s="15" t="s">
        <v>79</v>
      </c>
      <c r="AW135" s="15" t="s">
        <v>33</v>
      </c>
      <c r="AX135" s="15" t="s">
        <v>72</v>
      </c>
      <c r="AY135" s="259" t="s">
        <v>152</v>
      </c>
    </row>
    <row r="136" s="13" customFormat="1">
      <c r="A136" s="13"/>
      <c r="B136" s="227"/>
      <c r="C136" s="228"/>
      <c r="D136" s="229" t="s">
        <v>165</v>
      </c>
      <c r="E136" s="230" t="s">
        <v>19</v>
      </c>
      <c r="F136" s="231" t="s">
        <v>2135</v>
      </c>
      <c r="G136" s="228"/>
      <c r="H136" s="232">
        <v>1.5600000000000001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165</v>
      </c>
      <c r="AU136" s="238" t="s">
        <v>81</v>
      </c>
      <c r="AV136" s="13" t="s">
        <v>81</v>
      </c>
      <c r="AW136" s="13" t="s">
        <v>33</v>
      </c>
      <c r="AX136" s="13" t="s">
        <v>72</v>
      </c>
      <c r="AY136" s="238" t="s">
        <v>152</v>
      </c>
    </row>
    <row r="137" s="14" customFormat="1">
      <c r="A137" s="14"/>
      <c r="B137" s="239"/>
      <c r="C137" s="240"/>
      <c r="D137" s="229" t="s">
        <v>165</v>
      </c>
      <c r="E137" s="241" t="s">
        <v>19</v>
      </c>
      <c r="F137" s="242" t="s">
        <v>167</v>
      </c>
      <c r="G137" s="240"/>
      <c r="H137" s="243">
        <v>1.5600000000000001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9" t="s">
        <v>165</v>
      </c>
      <c r="AU137" s="249" t="s">
        <v>81</v>
      </c>
      <c r="AV137" s="14" t="s">
        <v>153</v>
      </c>
      <c r="AW137" s="14" t="s">
        <v>33</v>
      </c>
      <c r="AX137" s="14" t="s">
        <v>79</v>
      </c>
      <c r="AY137" s="249" t="s">
        <v>152</v>
      </c>
    </row>
    <row r="138" s="2" customFormat="1" ht="16.5" customHeight="1">
      <c r="A138" s="40"/>
      <c r="B138" s="41"/>
      <c r="C138" s="214" t="s">
        <v>214</v>
      </c>
      <c r="D138" s="214" t="s">
        <v>155</v>
      </c>
      <c r="E138" s="215" t="s">
        <v>2136</v>
      </c>
      <c r="F138" s="216" t="s">
        <v>2137</v>
      </c>
      <c r="G138" s="217" t="s">
        <v>176</v>
      </c>
      <c r="H138" s="218">
        <v>13</v>
      </c>
      <c r="I138" s="219"/>
      <c r="J138" s="220">
        <f>ROUND(I138*H138,2)</f>
        <v>0</v>
      </c>
      <c r="K138" s="216" t="s">
        <v>163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0.0057600000000000004</v>
      </c>
      <c r="R138" s="223">
        <f>Q138*H138</f>
        <v>0.074880000000000002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159</v>
      </c>
      <c r="AT138" s="225" t="s">
        <v>155</v>
      </c>
      <c r="AU138" s="225" t="s">
        <v>81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159</v>
      </c>
      <c r="BM138" s="225" t="s">
        <v>2138</v>
      </c>
    </row>
    <row r="139" s="15" customFormat="1">
      <c r="A139" s="15"/>
      <c r="B139" s="250"/>
      <c r="C139" s="251"/>
      <c r="D139" s="229" t="s">
        <v>165</v>
      </c>
      <c r="E139" s="252" t="s">
        <v>19</v>
      </c>
      <c r="F139" s="253" t="s">
        <v>2134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165</v>
      </c>
      <c r="AU139" s="259" t="s">
        <v>81</v>
      </c>
      <c r="AV139" s="15" t="s">
        <v>79</v>
      </c>
      <c r="AW139" s="15" t="s">
        <v>33</v>
      </c>
      <c r="AX139" s="15" t="s">
        <v>72</v>
      </c>
      <c r="AY139" s="259" t="s">
        <v>152</v>
      </c>
    </row>
    <row r="140" s="13" customFormat="1">
      <c r="A140" s="13"/>
      <c r="B140" s="227"/>
      <c r="C140" s="228"/>
      <c r="D140" s="229" t="s">
        <v>165</v>
      </c>
      <c r="E140" s="230" t="s">
        <v>19</v>
      </c>
      <c r="F140" s="231" t="s">
        <v>2139</v>
      </c>
      <c r="G140" s="228"/>
      <c r="H140" s="232">
        <v>13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165</v>
      </c>
      <c r="AU140" s="238" t="s">
        <v>81</v>
      </c>
      <c r="AV140" s="13" t="s">
        <v>81</v>
      </c>
      <c r="AW140" s="13" t="s">
        <v>33</v>
      </c>
      <c r="AX140" s="13" t="s">
        <v>72</v>
      </c>
      <c r="AY140" s="238" t="s">
        <v>152</v>
      </c>
    </row>
    <row r="141" s="14" customFormat="1">
      <c r="A141" s="14"/>
      <c r="B141" s="239"/>
      <c r="C141" s="240"/>
      <c r="D141" s="229" t="s">
        <v>165</v>
      </c>
      <c r="E141" s="241" t="s">
        <v>19</v>
      </c>
      <c r="F141" s="242" t="s">
        <v>167</v>
      </c>
      <c r="G141" s="240"/>
      <c r="H141" s="243">
        <v>13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165</v>
      </c>
      <c r="AU141" s="249" t="s">
        <v>81</v>
      </c>
      <c r="AV141" s="14" t="s">
        <v>153</v>
      </c>
      <c r="AW141" s="14" t="s">
        <v>33</v>
      </c>
      <c r="AX141" s="14" t="s">
        <v>79</v>
      </c>
      <c r="AY141" s="249" t="s">
        <v>152</v>
      </c>
    </row>
    <row r="142" s="2" customFormat="1" ht="16.5" customHeight="1">
      <c r="A142" s="40"/>
      <c r="B142" s="41"/>
      <c r="C142" s="214" t="s">
        <v>220</v>
      </c>
      <c r="D142" s="214" t="s">
        <v>155</v>
      </c>
      <c r="E142" s="215" t="s">
        <v>2140</v>
      </c>
      <c r="F142" s="216" t="s">
        <v>2141</v>
      </c>
      <c r="G142" s="217" t="s">
        <v>176</v>
      </c>
      <c r="H142" s="218">
        <v>13</v>
      </c>
      <c r="I142" s="219"/>
      <c r="J142" s="220">
        <f>ROUND(I142*H142,2)</f>
        <v>0</v>
      </c>
      <c r="K142" s="216" t="s">
        <v>163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159</v>
      </c>
      <c r="AT142" s="225" t="s">
        <v>155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2142</v>
      </c>
    </row>
    <row r="143" s="12" customFormat="1" ht="22.8" customHeight="1">
      <c r="A143" s="12"/>
      <c r="B143" s="198"/>
      <c r="C143" s="199"/>
      <c r="D143" s="200" t="s">
        <v>71</v>
      </c>
      <c r="E143" s="212" t="s">
        <v>2143</v>
      </c>
      <c r="F143" s="212" t="s">
        <v>2144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SUM(P144:P157)</f>
        <v>0</v>
      </c>
      <c r="Q143" s="206"/>
      <c r="R143" s="207">
        <f>SUM(R144:R157)</f>
        <v>8.3050124000000007</v>
      </c>
      <c r="S143" s="206"/>
      <c r="T143" s="208">
        <f>SUM(T144:T157)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9" t="s">
        <v>79</v>
      </c>
      <c r="AT143" s="210" t="s">
        <v>71</v>
      </c>
      <c r="AU143" s="210" t="s">
        <v>79</v>
      </c>
      <c r="AY143" s="209" t="s">
        <v>152</v>
      </c>
      <c r="BK143" s="211">
        <f>SUM(BK144:BK157)</f>
        <v>0</v>
      </c>
    </row>
    <row r="144" s="2" customFormat="1">
      <c r="A144" s="40"/>
      <c r="B144" s="41"/>
      <c r="C144" s="214" t="s">
        <v>226</v>
      </c>
      <c r="D144" s="214" t="s">
        <v>155</v>
      </c>
      <c r="E144" s="215" t="s">
        <v>2145</v>
      </c>
      <c r="F144" s="216" t="s">
        <v>2146</v>
      </c>
      <c r="G144" s="217" t="s">
        <v>176</v>
      </c>
      <c r="H144" s="218">
        <v>16</v>
      </c>
      <c r="I144" s="219"/>
      <c r="J144" s="220">
        <f>ROUND(I144*H144,2)</f>
        <v>0</v>
      </c>
      <c r="K144" s="216" t="s">
        <v>163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0.10100000000000001</v>
      </c>
      <c r="R144" s="223">
        <f>Q144*H144</f>
        <v>1.6160000000000001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155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2147</v>
      </c>
    </row>
    <row r="145" s="13" customFormat="1">
      <c r="A145" s="13"/>
      <c r="B145" s="227"/>
      <c r="C145" s="228"/>
      <c r="D145" s="229" t="s">
        <v>165</v>
      </c>
      <c r="E145" s="230" t="s">
        <v>19</v>
      </c>
      <c r="F145" s="231" t="s">
        <v>2148</v>
      </c>
      <c r="G145" s="228"/>
      <c r="H145" s="232">
        <v>16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165</v>
      </c>
      <c r="AU145" s="238" t="s">
        <v>81</v>
      </c>
      <c r="AV145" s="13" t="s">
        <v>81</v>
      </c>
      <c r="AW145" s="13" t="s">
        <v>33</v>
      </c>
      <c r="AX145" s="13" t="s">
        <v>72</v>
      </c>
      <c r="AY145" s="238" t="s">
        <v>152</v>
      </c>
    </row>
    <row r="146" s="14" customFormat="1">
      <c r="A146" s="14"/>
      <c r="B146" s="239"/>
      <c r="C146" s="240"/>
      <c r="D146" s="229" t="s">
        <v>165</v>
      </c>
      <c r="E146" s="241" t="s">
        <v>19</v>
      </c>
      <c r="F146" s="242" t="s">
        <v>167</v>
      </c>
      <c r="G146" s="240"/>
      <c r="H146" s="243">
        <v>16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9" t="s">
        <v>165</v>
      </c>
      <c r="AU146" s="249" t="s">
        <v>81</v>
      </c>
      <c r="AV146" s="14" t="s">
        <v>153</v>
      </c>
      <c r="AW146" s="14" t="s">
        <v>33</v>
      </c>
      <c r="AX146" s="14" t="s">
        <v>79</v>
      </c>
      <c r="AY146" s="249" t="s">
        <v>152</v>
      </c>
    </row>
    <row r="147" s="2" customFormat="1" ht="16.5" customHeight="1">
      <c r="A147" s="40"/>
      <c r="B147" s="41"/>
      <c r="C147" s="271" t="s">
        <v>232</v>
      </c>
      <c r="D147" s="271" t="s">
        <v>261</v>
      </c>
      <c r="E147" s="272" t="s">
        <v>2149</v>
      </c>
      <c r="F147" s="273" t="s">
        <v>2150</v>
      </c>
      <c r="G147" s="274" t="s">
        <v>176</v>
      </c>
      <c r="H147" s="275">
        <v>16.48</v>
      </c>
      <c r="I147" s="276"/>
      <c r="J147" s="277">
        <f>ROUND(I147*H147,2)</f>
        <v>0</v>
      </c>
      <c r="K147" s="273" t="s">
        <v>163</v>
      </c>
      <c r="L147" s="278"/>
      <c r="M147" s="279" t="s">
        <v>19</v>
      </c>
      <c r="N147" s="280" t="s">
        <v>43</v>
      </c>
      <c r="O147" s="86"/>
      <c r="P147" s="223">
        <f>O147*H147</f>
        <v>0</v>
      </c>
      <c r="Q147" s="223">
        <v>0.084379999999999997</v>
      </c>
      <c r="R147" s="223">
        <f>Q147*H147</f>
        <v>1.3905824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208</v>
      </c>
      <c r="AT147" s="225" t="s">
        <v>261</v>
      </c>
      <c r="AU147" s="225" t="s">
        <v>81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159</v>
      </c>
      <c r="BM147" s="225" t="s">
        <v>2151</v>
      </c>
    </row>
    <row r="148" s="13" customFormat="1">
      <c r="A148" s="13"/>
      <c r="B148" s="227"/>
      <c r="C148" s="228"/>
      <c r="D148" s="229" t="s">
        <v>165</v>
      </c>
      <c r="E148" s="228"/>
      <c r="F148" s="231" t="s">
        <v>2152</v>
      </c>
      <c r="G148" s="228"/>
      <c r="H148" s="232">
        <v>16.48</v>
      </c>
      <c r="I148" s="233"/>
      <c r="J148" s="228"/>
      <c r="K148" s="228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165</v>
      </c>
      <c r="AU148" s="238" t="s">
        <v>81</v>
      </c>
      <c r="AV148" s="13" t="s">
        <v>81</v>
      </c>
      <c r="AW148" s="13" t="s">
        <v>4</v>
      </c>
      <c r="AX148" s="13" t="s">
        <v>79</v>
      </c>
      <c r="AY148" s="238" t="s">
        <v>152</v>
      </c>
    </row>
    <row r="149" s="2" customFormat="1" ht="16.5" customHeight="1">
      <c r="A149" s="40"/>
      <c r="B149" s="41"/>
      <c r="C149" s="214" t="s">
        <v>251</v>
      </c>
      <c r="D149" s="214" t="s">
        <v>155</v>
      </c>
      <c r="E149" s="215" t="s">
        <v>2153</v>
      </c>
      <c r="F149" s="216" t="s">
        <v>2154</v>
      </c>
      <c r="G149" s="217" t="s">
        <v>176</v>
      </c>
      <c r="H149" s="218">
        <v>16</v>
      </c>
      <c r="I149" s="219"/>
      <c r="J149" s="220">
        <f>ROUND(I149*H149,2)</f>
        <v>0</v>
      </c>
      <c r="K149" s="216" t="s">
        <v>163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159</v>
      </c>
      <c r="AT149" s="225" t="s">
        <v>155</v>
      </c>
      <c r="AU149" s="225" t="s">
        <v>81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159</v>
      </c>
      <c r="BM149" s="225" t="s">
        <v>2155</v>
      </c>
    </row>
    <row r="150" s="2" customFormat="1">
      <c r="A150" s="40"/>
      <c r="B150" s="41"/>
      <c r="C150" s="214" t="s">
        <v>260</v>
      </c>
      <c r="D150" s="214" t="s">
        <v>155</v>
      </c>
      <c r="E150" s="215" t="s">
        <v>2156</v>
      </c>
      <c r="F150" s="216" t="s">
        <v>2157</v>
      </c>
      <c r="G150" s="217" t="s">
        <v>235</v>
      </c>
      <c r="H150" s="218">
        <v>41</v>
      </c>
      <c r="I150" s="219"/>
      <c r="J150" s="220">
        <f>ROUND(I150*H150,2)</f>
        <v>0</v>
      </c>
      <c r="K150" s="216" t="s">
        <v>163</v>
      </c>
      <c r="L150" s="46"/>
      <c r="M150" s="221" t="s">
        <v>19</v>
      </c>
      <c r="N150" s="222" t="s">
        <v>43</v>
      </c>
      <c r="O150" s="86"/>
      <c r="P150" s="223">
        <f>O150*H150</f>
        <v>0</v>
      </c>
      <c r="Q150" s="223">
        <v>0.10095</v>
      </c>
      <c r="R150" s="223">
        <f>Q150*H150</f>
        <v>4.1389500000000004</v>
      </c>
      <c r="S150" s="223">
        <v>0</v>
      </c>
      <c r="T150" s="224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5" t="s">
        <v>159</v>
      </c>
      <c r="AT150" s="225" t="s">
        <v>155</v>
      </c>
      <c r="AU150" s="225" t="s">
        <v>81</v>
      </c>
      <c r="AY150" s="19" t="s">
        <v>152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9" t="s">
        <v>79</v>
      </c>
      <c r="BK150" s="226">
        <f>ROUND(I150*H150,2)</f>
        <v>0</v>
      </c>
      <c r="BL150" s="19" t="s">
        <v>159</v>
      </c>
      <c r="BM150" s="225" t="s">
        <v>2158</v>
      </c>
    </row>
    <row r="151" s="13" customFormat="1">
      <c r="A151" s="13"/>
      <c r="B151" s="227"/>
      <c r="C151" s="228"/>
      <c r="D151" s="229" t="s">
        <v>165</v>
      </c>
      <c r="E151" s="230" t="s">
        <v>19</v>
      </c>
      <c r="F151" s="231" t="s">
        <v>2159</v>
      </c>
      <c r="G151" s="228"/>
      <c r="H151" s="232">
        <v>41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165</v>
      </c>
      <c r="AU151" s="238" t="s">
        <v>81</v>
      </c>
      <c r="AV151" s="13" t="s">
        <v>81</v>
      </c>
      <c r="AW151" s="13" t="s">
        <v>33</v>
      </c>
      <c r="AX151" s="13" t="s">
        <v>72</v>
      </c>
      <c r="AY151" s="238" t="s">
        <v>152</v>
      </c>
    </row>
    <row r="152" s="14" customFormat="1">
      <c r="A152" s="14"/>
      <c r="B152" s="239"/>
      <c r="C152" s="240"/>
      <c r="D152" s="229" t="s">
        <v>165</v>
      </c>
      <c r="E152" s="241" t="s">
        <v>19</v>
      </c>
      <c r="F152" s="242" t="s">
        <v>167</v>
      </c>
      <c r="G152" s="240"/>
      <c r="H152" s="243">
        <v>41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165</v>
      </c>
      <c r="AU152" s="249" t="s">
        <v>81</v>
      </c>
      <c r="AV152" s="14" t="s">
        <v>153</v>
      </c>
      <c r="AW152" s="14" t="s">
        <v>33</v>
      </c>
      <c r="AX152" s="14" t="s">
        <v>79</v>
      </c>
      <c r="AY152" s="249" t="s">
        <v>152</v>
      </c>
    </row>
    <row r="153" s="2" customFormat="1" ht="16.5" customHeight="1">
      <c r="A153" s="40"/>
      <c r="B153" s="41"/>
      <c r="C153" s="271" t="s">
        <v>8</v>
      </c>
      <c r="D153" s="271" t="s">
        <v>261</v>
      </c>
      <c r="E153" s="272" t="s">
        <v>2160</v>
      </c>
      <c r="F153" s="273" t="s">
        <v>2161</v>
      </c>
      <c r="G153" s="274" t="s">
        <v>235</v>
      </c>
      <c r="H153" s="275">
        <v>41.409999999999997</v>
      </c>
      <c r="I153" s="276"/>
      <c r="J153" s="277">
        <f>ROUND(I153*H153,2)</f>
        <v>0</v>
      </c>
      <c r="K153" s="273" t="s">
        <v>163</v>
      </c>
      <c r="L153" s="278"/>
      <c r="M153" s="279" t="s">
        <v>19</v>
      </c>
      <c r="N153" s="280" t="s">
        <v>43</v>
      </c>
      <c r="O153" s="86"/>
      <c r="P153" s="223">
        <f>O153*H153</f>
        <v>0</v>
      </c>
      <c r="Q153" s="223">
        <v>0.028000000000000001</v>
      </c>
      <c r="R153" s="223">
        <f>Q153*H153</f>
        <v>1.1594799999999998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208</v>
      </c>
      <c r="AT153" s="225" t="s">
        <v>261</v>
      </c>
      <c r="AU153" s="225" t="s">
        <v>81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159</v>
      </c>
      <c r="BM153" s="225" t="s">
        <v>2162</v>
      </c>
    </row>
    <row r="154" s="13" customFormat="1">
      <c r="A154" s="13"/>
      <c r="B154" s="227"/>
      <c r="C154" s="228"/>
      <c r="D154" s="229" t="s">
        <v>165</v>
      </c>
      <c r="E154" s="228"/>
      <c r="F154" s="231" t="s">
        <v>2163</v>
      </c>
      <c r="G154" s="228"/>
      <c r="H154" s="232">
        <v>41.409999999999997</v>
      </c>
      <c r="I154" s="233"/>
      <c r="J154" s="228"/>
      <c r="K154" s="228"/>
      <c r="L154" s="234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8" t="s">
        <v>165</v>
      </c>
      <c r="AU154" s="238" t="s">
        <v>81</v>
      </c>
      <c r="AV154" s="13" t="s">
        <v>81</v>
      </c>
      <c r="AW154" s="13" t="s">
        <v>4</v>
      </c>
      <c r="AX154" s="13" t="s">
        <v>79</v>
      </c>
      <c r="AY154" s="238" t="s">
        <v>152</v>
      </c>
    </row>
    <row r="155" s="2" customFormat="1" ht="21.75" customHeight="1">
      <c r="A155" s="40"/>
      <c r="B155" s="41"/>
      <c r="C155" s="214" t="s">
        <v>269</v>
      </c>
      <c r="D155" s="214" t="s">
        <v>155</v>
      </c>
      <c r="E155" s="215" t="s">
        <v>2164</v>
      </c>
      <c r="F155" s="216" t="s">
        <v>2165</v>
      </c>
      <c r="G155" s="217" t="s">
        <v>176</v>
      </c>
      <c r="H155" s="218">
        <v>20</v>
      </c>
      <c r="I155" s="219"/>
      <c r="J155" s="220">
        <f>ROUND(I155*H155,2)</f>
        <v>0</v>
      </c>
      <c r="K155" s="216" t="s">
        <v>163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159</v>
      </c>
      <c r="AT155" s="225" t="s">
        <v>155</v>
      </c>
      <c r="AU155" s="225" t="s">
        <v>81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159</v>
      </c>
      <c r="BM155" s="225" t="s">
        <v>2166</v>
      </c>
    </row>
    <row r="156" s="13" customFormat="1">
      <c r="A156" s="13"/>
      <c r="B156" s="227"/>
      <c r="C156" s="228"/>
      <c r="D156" s="229" t="s">
        <v>165</v>
      </c>
      <c r="E156" s="230" t="s">
        <v>19</v>
      </c>
      <c r="F156" s="231" t="s">
        <v>2167</v>
      </c>
      <c r="G156" s="228"/>
      <c r="H156" s="232">
        <v>20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165</v>
      </c>
      <c r="AU156" s="238" t="s">
        <v>81</v>
      </c>
      <c r="AV156" s="13" t="s">
        <v>81</v>
      </c>
      <c r="AW156" s="13" t="s">
        <v>33</v>
      </c>
      <c r="AX156" s="13" t="s">
        <v>72</v>
      </c>
      <c r="AY156" s="238" t="s">
        <v>152</v>
      </c>
    </row>
    <row r="157" s="14" customFormat="1">
      <c r="A157" s="14"/>
      <c r="B157" s="239"/>
      <c r="C157" s="240"/>
      <c r="D157" s="229" t="s">
        <v>165</v>
      </c>
      <c r="E157" s="241" t="s">
        <v>19</v>
      </c>
      <c r="F157" s="242" t="s">
        <v>167</v>
      </c>
      <c r="G157" s="240"/>
      <c r="H157" s="243">
        <v>20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9" t="s">
        <v>165</v>
      </c>
      <c r="AU157" s="249" t="s">
        <v>81</v>
      </c>
      <c r="AV157" s="14" t="s">
        <v>153</v>
      </c>
      <c r="AW157" s="14" t="s">
        <v>33</v>
      </c>
      <c r="AX157" s="14" t="s">
        <v>79</v>
      </c>
      <c r="AY157" s="249" t="s">
        <v>152</v>
      </c>
    </row>
    <row r="158" s="12" customFormat="1" ht="22.8" customHeight="1">
      <c r="A158" s="12"/>
      <c r="B158" s="198"/>
      <c r="C158" s="199"/>
      <c r="D158" s="200" t="s">
        <v>71</v>
      </c>
      <c r="E158" s="212" t="s">
        <v>190</v>
      </c>
      <c r="F158" s="212" t="s">
        <v>191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SUM(P159:P163)</f>
        <v>0</v>
      </c>
      <c r="Q158" s="206"/>
      <c r="R158" s="207">
        <f>SUM(R159:R163)</f>
        <v>3.2611149000000004</v>
      </c>
      <c r="S158" s="206"/>
      <c r="T158" s="208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79</v>
      </c>
      <c r="AT158" s="210" t="s">
        <v>71</v>
      </c>
      <c r="AU158" s="210" t="s">
        <v>79</v>
      </c>
      <c r="AY158" s="209" t="s">
        <v>152</v>
      </c>
      <c r="BK158" s="211">
        <f>SUM(BK159:BK163)</f>
        <v>0</v>
      </c>
    </row>
    <row r="159" s="2" customFormat="1">
      <c r="A159" s="40"/>
      <c r="B159" s="41"/>
      <c r="C159" s="214" t="s">
        <v>272</v>
      </c>
      <c r="D159" s="214" t="s">
        <v>155</v>
      </c>
      <c r="E159" s="215" t="s">
        <v>193</v>
      </c>
      <c r="F159" s="216" t="s">
        <v>194</v>
      </c>
      <c r="G159" s="217" t="s">
        <v>176</v>
      </c>
      <c r="H159" s="218">
        <v>5.7300000000000004</v>
      </c>
      <c r="I159" s="219"/>
      <c r="J159" s="220">
        <f>ROUND(I159*H159,2)</f>
        <v>0</v>
      </c>
      <c r="K159" s="216" t="s">
        <v>163</v>
      </c>
      <c r="L159" s="46"/>
      <c r="M159" s="221" t="s">
        <v>19</v>
      </c>
      <c r="N159" s="222" t="s">
        <v>43</v>
      </c>
      <c r="O159" s="86"/>
      <c r="P159" s="223">
        <f>O159*H159</f>
        <v>0</v>
      </c>
      <c r="Q159" s="223">
        <v>0.26375999999999999</v>
      </c>
      <c r="R159" s="223">
        <f>Q159*H159</f>
        <v>1.5113448</v>
      </c>
      <c r="S159" s="223">
        <v>0</v>
      </c>
      <c r="T159" s="224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5" t="s">
        <v>159</v>
      </c>
      <c r="AT159" s="225" t="s">
        <v>155</v>
      </c>
      <c r="AU159" s="225" t="s">
        <v>81</v>
      </c>
      <c r="AY159" s="19" t="s">
        <v>152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9" t="s">
        <v>79</v>
      </c>
      <c r="BK159" s="226">
        <f>ROUND(I159*H159,2)</f>
        <v>0</v>
      </c>
      <c r="BL159" s="19" t="s">
        <v>159</v>
      </c>
      <c r="BM159" s="225" t="s">
        <v>195</v>
      </c>
    </row>
    <row r="160" s="13" customFormat="1">
      <c r="A160" s="13"/>
      <c r="B160" s="227"/>
      <c r="C160" s="228"/>
      <c r="D160" s="229" t="s">
        <v>165</v>
      </c>
      <c r="E160" s="230" t="s">
        <v>19</v>
      </c>
      <c r="F160" s="231" t="s">
        <v>2168</v>
      </c>
      <c r="G160" s="228"/>
      <c r="H160" s="232">
        <v>5.7300000000000004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165</v>
      </c>
      <c r="AU160" s="238" t="s">
        <v>81</v>
      </c>
      <c r="AV160" s="13" t="s">
        <v>81</v>
      </c>
      <c r="AW160" s="13" t="s">
        <v>33</v>
      </c>
      <c r="AX160" s="13" t="s">
        <v>72</v>
      </c>
      <c r="AY160" s="238" t="s">
        <v>152</v>
      </c>
    </row>
    <row r="161" s="14" customFormat="1">
      <c r="A161" s="14"/>
      <c r="B161" s="239"/>
      <c r="C161" s="240"/>
      <c r="D161" s="229" t="s">
        <v>165</v>
      </c>
      <c r="E161" s="241" t="s">
        <v>19</v>
      </c>
      <c r="F161" s="242" t="s">
        <v>167</v>
      </c>
      <c r="G161" s="240"/>
      <c r="H161" s="243">
        <v>5.7300000000000004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165</v>
      </c>
      <c r="AU161" s="249" t="s">
        <v>81</v>
      </c>
      <c r="AV161" s="14" t="s">
        <v>153</v>
      </c>
      <c r="AW161" s="14" t="s">
        <v>33</v>
      </c>
      <c r="AX161" s="14" t="s">
        <v>79</v>
      </c>
      <c r="AY161" s="249" t="s">
        <v>152</v>
      </c>
    </row>
    <row r="162" s="2" customFormat="1">
      <c r="A162" s="40"/>
      <c r="B162" s="41"/>
      <c r="C162" s="214" t="s">
        <v>278</v>
      </c>
      <c r="D162" s="214" t="s">
        <v>155</v>
      </c>
      <c r="E162" s="215" t="s">
        <v>198</v>
      </c>
      <c r="F162" s="216" t="s">
        <v>199</v>
      </c>
      <c r="G162" s="217" t="s">
        <v>176</v>
      </c>
      <c r="H162" s="218">
        <v>5.7300000000000004</v>
      </c>
      <c r="I162" s="219"/>
      <c r="J162" s="220">
        <f>ROUND(I162*H162,2)</f>
        <v>0</v>
      </c>
      <c r="K162" s="216" t="s">
        <v>163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0.20745</v>
      </c>
      <c r="R162" s="223">
        <f>Q162*H162</f>
        <v>1.1886885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159</v>
      </c>
      <c r="AT162" s="225" t="s">
        <v>155</v>
      </c>
      <c r="AU162" s="225" t="s">
        <v>81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159</v>
      </c>
      <c r="BM162" s="225" t="s">
        <v>200</v>
      </c>
    </row>
    <row r="163" s="2" customFormat="1">
      <c r="A163" s="40"/>
      <c r="B163" s="41"/>
      <c r="C163" s="214" t="s">
        <v>283</v>
      </c>
      <c r="D163" s="214" t="s">
        <v>155</v>
      </c>
      <c r="E163" s="215" t="s">
        <v>202</v>
      </c>
      <c r="F163" s="216" t="s">
        <v>203</v>
      </c>
      <c r="G163" s="217" t="s">
        <v>176</v>
      </c>
      <c r="H163" s="218">
        <v>5.7300000000000004</v>
      </c>
      <c r="I163" s="219"/>
      <c r="J163" s="220">
        <f>ROUND(I163*H163,2)</f>
        <v>0</v>
      </c>
      <c r="K163" s="216" t="s">
        <v>163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0.097919999999999993</v>
      </c>
      <c r="R163" s="223">
        <f>Q163*H163</f>
        <v>0.56108159999999996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159</v>
      </c>
      <c r="AT163" s="225" t="s">
        <v>155</v>
      </c>
      <c r="AU163" s="225" t="s">
        <v>81</v>
      </c>
      <c r="AY163" s="19" t="s">
        <v>152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159</v>
      </c>
      <c r="BM163" s="225" t="s">
        <v>204</v>
      </c>
    </row>
    <row r="164" s="12" customFormat="1" ht="22.8" customHeight="1">
      <c r="A164" s="12"/>
      <c r="B164" s="198"/>
      <c r="C164" s="199"/>
      <c r="D164" s="200" t="s">
        <v>71</v>
      </c>
      <c r="E164" s="212" t="s">
        <v>197</v>
      </c>
      <c r="F164" s="212" t="s">
        <v>205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P165+P179+P310</f>
        <v>0</v>
      </c>
      <c r="Q164" s="206"/>
      <c r="R164" s="207">
        <f>R165+R179+R310</f>
        <v>26.887163179999995</v>
      </c>
      <c r="S164" s="206"/>
      <c r="T164" s="208">
        <f>T165+T179+T310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79</v>
      </c>
      <c r="AT164" s="210" t="s">
        <v>71</v>
      </c>
      <c r="AU164" s="210" t="s">
        <v>79</v>
      </c>
      <c r="AY164" s="209" t="s">
        <v>152</v>
      </c>
      <c r="BK164" s="211">
        <f>BK165+BK179+BK310</f>
        <v>0</v>
      </c>
    </row>
    <row r="165" s="12" customFormat="1" ht="20.88" customHeight="1">
      <c r="A165" s="12"/>
      <c r="B165" s="198"/>
      <c r="C165" s="199"/>
      <c r="D165" s="200" t="s">
        <v>71</v>
      </c>
      <c r="E165" s="212" t="s">
        <v>206</v>
      </c>
      <c r="F165" s="212" t="s">
        <v>207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SUM(P166:P178)</f>
        <v>0</v>
      </c>
      <c r="Q165" s="206"/>
      <c r="R165" s="207">
        <f>SUM(R166:R178)</f>
        <v>1.5345</v>
      </c>
      <c r="S165" s="206"/>
      <c r="T165" s="208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79</v>
      </c>
      <c r="AT165" s="210" t="s">
        <v>71</v>
      </c>
      <c r="AU165" s="210" t="s">
        <v>81</v>
      </c>
      <c r="AY165" s="209" t="s">
        <v>152</v>
      </c>
      <c r="BK165" s="211">
        <f>SUM(BK166:BK178)</f>
        <v>0</v>
      </c>
    </row>
    <row r="166" s="2" customFormat="1" ht="21.75" customHeight="1">
      <c r="A166" s="40"/>
      <c r="B166" s="41"/>
      <c r="C166" s="214" t="s">
        <v>289</v>
      </c>
      <c r="D166" s="214" t="s">
        <v>155</v>
      </c>
      <c r="E166" s="215" t="s">
        <v>227</v>
      </c>
      <c r="F166" s="216" t="s">
        <v>228</v>
      </c>
      <c r="G166" s="217" t="s">
        <v>158</v>
      </c>
      <c r="H166" s="218">
        <v>8</v>
      </c>
      <c r="I166" s="219"/>
      <c r="J166" s="220">
        <f>ROUND(I166*H166,2)</f>
        <v>0</v>
      </c>
      <c r="K166" s="216" t="s">
        <v>163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0.1575</v>
      </c>
      <c r="R166" s="223">
        <f>Q166*H166</f>
        <v>1.26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159</v>
      </c>
      <c r="AT166" s="225" t="s">
        <v>155</v>
      </c>
      <c r="AU166" s="225" t="s">
        <v>153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159</v>
      </c>
      <c r="BM166" s="225" t="s">
        <v>2169</v>
      </c>
    </row>
    <row r="167" s="13" customFormat="1">
      <c r="A167" s="13"/>
      <c r="B167" s="227"/>
      <c r="C167" s="228"/>
      <c r="D167" s="229" t="s">
        <v>165</v>
      </c>
      <c r="E167" s="230" t="s">
        <v>19</v>
      </c>
      <c r="F167" s="231" t="s">
        <v>2170</v>
      </c>
      <c r="G167" s="228"/>
      <c r="H167" s="232">
        <v>2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165</v>
      </c>
      <c r="AU167" s="238" t="s">
        <v>153</v>
      </c>
      <c r="AV167" s="13" t="s">
        <v>81</v>
      </c>
      <c r="AW167" s="13" t="s">
        <v>33</v>
      </c>
      <c r="AX167" s="13" t="s">
        <v>72</v>
      </c>
      <c r="AY167" s="238" t="s">
        <v>152</v>
      </c>
    </row>
    <row r="168" s="13" customFormat="1">
      <c r="A168" s="13"/>
      <c r="B168" s="227"/>
      <c r="C168" s="228"/>
      <c r="D168" s="229" t="s">
        <v>165</v>
      </c>
      <c r="E168" s="230" t="s">
        <v>19</v>
      </c>
      <c r="F168" s="231" t="s">
        <v>2171</v>
      </c>
      <c r="G168" s="228"/>
      <c r="H168" s="232">
        <v>2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165</v>
      </c>
      <c r="AU168" s="238" t="s">
        <v>153</v>
      </c>
      <c r="AV168" s="13" t="s">
        <v>81</v>
      </c>
      <c r="AW168" s="13" t="s">
        <v>33</v>
      </c>
      <c r="AX168" s="13" t="s">
        <v>72</v>
      </c>
      <c r="AY168" s="238" t="s">
        <v>152</v>
      </c>
    </row>
    <row r="169" s="13" customFormat="1">
      <c r="A169" s="13"/>
      <c r="B169" s="227"/>
      <c r="C169" s="228"/>
      <c r="D169" s="229" t="s">
        <v>165</v>
      </c>
      <c r="E169" s="230" t="s">
        <v>19</v>
      </c>
      <c r="F169" s="231" t="s">
        <v>2172</v>
      </c>
      <c r="G169" s="228"/>
      <c r="H169" s="232">
        <v>4</v>
      </c>
      <c r="I169" s="233"/>
      <c r="J169" s="228"/>
      <c r="K169" s="228"/>
      <c r="L169" s="234"/>
      <c r="M169" s="235"/>
      <c r="N169" s="236"/>
      <c r="O169" s="236"/>
      <c r="P169" s="236"/>
      <c r="Q169" s="236"/>
      <c r="R169" s="236"/>
      <c r="S169" s="236"/>
      <c r="T169" s="23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8" t="s">
        <v>165</v>
      </c>
      <c r="AU169" s="238" t="s">
        <v>153</v>
      </c>
      <c r="AV169" s="13" t="s">
        <v>81</v>
      </c>
      <c r="AW169" s="13" t="s">
        <v>33</v>
      </c>
      <c r="AX169" s="13" t="s">
        <v>72</v>
      </c>
      <c r="AY169" s="238" t="s">
        <v>152</v>
      </c>
    </row>
    <row r="170" s="14" customFormat="1">
      <c r="A170" s="14"/>
      <c r="B170" s="239"/>
      <c r="C170" s="240"/>
      <c r="D170" s="229" t="s">
        <v>165</v>
      </c>
      <c r="E170" s="241" t="s">
        <v>19</v>
      </c>
      <c r="F170" s="242" t="s">
        <v>167</v>
      </c>
      <c r="G170" s="240"/>
      <c r="H170" s="243">
        <v>8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9" t="s">
        <v>165</v>
      </c>
      <c r="AU170" s="249" t="s">
        <v>153</v>
      </c>
      <c r="AV170" s="14" t="s">
        <v>153</v>
      </c>
      <c r="AW170" s="14" t="s">
        <v>33</v>
      </c>
      <c r="AX170" s="14" t="s">
        <v>79</v>
      </c>
      <c r="AY170" s="249" t="s">
        <v>152</v>
      </c>
    </row>
    <row r="171" s="2" customFormat="1" ht="16.5" customHeight="1">
      <c r="A171" s="40"/>
      <c r="B171" s="41"/>
      <c r="C171" s="214" t="s">
        <v>7</v>
      </c>
      <c r="D171" s="214" t="s">
        <v>155</v>
      </c>
      <c r="E171" s="215" t="s">
        <v>233</v>
      </c>
      <c r="F171" s="216" t="s">
        <v>234</v>
      </c>
      <c r="G171" s="217" t="s">
        <v>235</v>
      </c>
      <c r="H171" s="218">
        <v>183</v>
      </c>
      <c r="I171" s="219"/>
      <c r="J171" s="220">
        <f>ROUND(I171*H171,2)</f>
        <v>0</v>
      </c>
      <c r="K171" s="216" t="s">
        <v>163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0.0015</v>
      </c>
      <c r="R171" s="223">
        <f>Q171*H171</f>
        <v>0.27450000000000002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159</v>
      </c>
      <c r="AT171" s="225" t="s">
        <v>155</v>
      </c>
      <c r="AU171" s="225" t="s">
        <v>153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159</v>
      </c>
      <c r="BM171" s="225" t="s">
        <v>236</v>
      </c>
    </row>
    <row r="172" s="15" customFormat="1">
      <c r="A172" s="15"/>
      <c r="B172" s="250"/>
      <c r="C172" s="251"/>
      <c r="D172" s="229" t="s">
        <v>165</v>
      </c>
      <c r="E172" s="252" t="s">
        <v>19</v>
      </c>
      <c r="F172" s="253" t="s">
        <v>237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165</v>
      </c>
      <c r="AU172" s="259" t="s">
        <v>153</v>
      </c>
      <c r="AV172" s="15" t="s">
        <v>79</v>
      </c>
      <c r="AW172" s="15" t="s">
        <v>33</v>
      </c>
      <c r="AX172" s="15" t="s">
        <v>72</v>
      </c>
      <c r="AY172" s="259" t="s">
        <v>152</v>
      </c>
    </row>
    <row r="173" s="13" customFormat="1">
      <c r="A173" s="13"/>
      <c r="B173" s="227"/>
      <c r="C173" s="228"/>
      <c r="D173" s="229" t="s">
        <v>165</v>
      </c>
      <c r="E173" s="230" t="s">
        <v>19</v>
      </c>
      <c r="F173" s="231" t="s">
        <v>2173</v>
      </c>
      <c r="G173" s="228"/>
      <c r="H173" s="232">
        <v>58.600000000000001</v>
      </c>
      <c r="I173" s="233"/>
      <c r="J173" s="228"/>
      <c r="K173" s="228"/>
      <c r="L173" s="234"/>
      <c r="M173" s="235"/>
      <c r="N173" s="236"/>
      <c r="O173" s="236"/>
      <c r="P173" s="236"/>
      <c r="Q173" s="236"/>
      <c r="R173" s="236"/>
      <c r="S173" s="236"/>
      <c r="T173" s="23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8" t="s">
        <v>165</v>
      </c>
      <c r="AU173" s="238" t="s">
        <v>153</v>
      </c>
      <c r="AV173" s="13" t="s">
        <v>81</v>
      </c>
      <c r="AW173" s="13" t="s">
        <v>33</v>
      </c>
      <c r="AX173" s="13" t="s">
        <v>72</v>
      </c>
      <c r="AY173" s="238" t="s">
        <v>152</v>
      </c>
    </row>
    <row r="174" s="13" customFormat="1">
      <c r="A174" s="13"/>
      <c r="B174" s="227"/>
      <c r="C174" s="228"/>
      <c r="D174" s="229" t="s">
        <v>165</v>
      </c>
      <c r="E174" s="230" t="s">
        <v>19</v>
      </c>
      <c r="F174" s="231" t="s">
        <v>2174</v>
      </c>
      <c r="G174" s="228"/>
      <c r="H174" s="232">
        <v>31.300000000000001</v>
      </c>
      <c r="I174" s="233"/>
      <c r="J174" s="228"/>
      <c r="K174" s="228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165</v>
      </c>
      <c r="AU174" s="238" t="s">
        <v>153</v>
      </c>
      <c r="AV174" s="13" t="s">
        <v>81</v>
      </c>
      <c r="AW174" s="13" t="s">
        <v>33</v>
      </c>
      <c r="AX174" s="13" t="s">
        <v>72</v>
      </c>
      <c r="AY174" s="238" t="s">
        <v>152</v>
      </c>
    </row>
    <row r="175" s="13" customFormat="1">
      <c r="A175" s="13"/>
      <c r="B175" s="227"/>
      <c r="C175" s="228"/>
      <c r="D175" s="229" t="s">
        <v>165</v>
      </c>
      <c r="E175" s="230" t="s">
        <v>19</v>
      </c>
      <c r="F175" s="231" t="s">
        <v>2175</v>
      </c>
      <c r="G175" s="228"/>
      <c r="H175" s="232">
        <v>15.1</v>
      </c>
      <c r="I175" s="233"/>
      <c r="J175" s="228"/>
      <c r="K175" s="228"/>
      <c r="L175" s="234"/>
      <c r="M175" s="235"/>
      <c r="N175" s="236"/>
      <c r="O175" s="236"/>
      <c r="P175" s="236"/>
      <c r="Q175" s="236"/>
      <c r="R175" s="236"/>
      <c r="S175" s="236"/>
      <c r="T175" s="23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8" t="s">
        <v>165</v>
      </c>
      <c r="AU175" s="238" t="s">
        <v>153</v>
      </c>
      <c r="AV175" s="13" t="s">
        <v>81</v>
      </c>
      <c r="AW175" s="13" t="s">
        <v>33</v>
      </c>
      <c r="AX175" s="13" t="s">
        <v>72</v>
      </c>
      <c r="AY175" s="238" t="s">
        <v>152</v>
      </c>
    </row>
    <row r="176" s="13" customFormat="1">
      <c r="A176" s="13"/>
      <c r="B176" s="227"/>
      <c r="C176" s="228"/>
      <c r="D176" s="229" t="s">
        <v>165</v>
      </c>
      <c r="E176" s="230" t="s">
        <v>19</v>
      </c>
      <c r="F176" s="231" t="s">
        <v>2176</v>
      </c>
      <c r="G176" s="228"/>
      <c r="H176" s="232">
        <v>22.399999999999999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165</v>
      </c>
      <c r="AU176" s="238" t="s">
        <v>153</v>
      </c>
      <c r="AV176" s="13" t="s">
        <v>81</v>
      </c>
      <c r="AW176" s="13" t="s">
        <v>33</v>
      </c>
      <c r="AX176" s="13" t="s">
        <v>72</v>
      </c>
      <c r="AY176" s="238" t="s">
        <v>152</v>
      </c>
    </row>
    <row r="177" s="13" customFormat="1">
      <c r="A177" s="13"/>
      <c r="B177" s="227"/>
      <c r="C177" s="228"/>
      <c r="D177" s="229" t="s">
        <v>165</v>
      </c>
      <c r="E177" s="230" t="s">
        <v>19</v>
      </c>
      <c r="F177" s="231" t="s">
        <v>2177</v>
      </c>
      <c r="G177" s="228"/>
      <c r="H177" s="232">
        <v>55.600000000000001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165</v>
      </c>
      <c r="AU177" s="238" t="s">
        <v>153</v>
      </c>
      <c r="AV177" s="13" t="s">
        <v>81</v>
      </c>
      <c r="AW177" s="13" t="s">
        <v>33</v>
      </c>
      <c r="AX177" s="13" t="s">
        <v>72</v>
      </c>
      <c r="AY177" s="238" t="s">
        <v>152</v>
      </c>
    </row>
    <row r="178" s="14" customFormat="1">
      <c r="A178" s="14"/>
      <c r="B178" s="239"/>
      <c r="C178" s="240"/>
      <c r="D178" s="229" t="s">
        <v>165</v>
      </c>
      <c r="E178" s="241" t="s">
        <v>19</v>
      </c>
      <c r="F178" s="242" t="s">
        <v>167</v>
      </c>
      <c r="G178" s="240"/>
      <c r="H178" s="243">
        <v>183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165</v>
      </c>
      <c r="AU178" s="249" t="s">
        <v>153</v>
      </c>
      <c r="AV178" s="14" t="s">
        <v>153</v>
      </c>
      <c r="AW178" s="14" t="s">
        <v>33</v>
      </c>
      <c r="AX178" s="14" t="s">
        <v>79</v>
      </c>
      <c r="AY178" s="249" t="s">
        <v>152</v>
      </c>
    </row>
    <row r="179" s="12" customFormat="1" ht="20.88" customHeight="1">
      <c r="A179" s="12"/>
      <c r="B179" s="198"/>
      <c r="C179" s="199"/>
      <c r="D179" s="200" t="s">
        <v>71</v>
      </c>
      <c r="E179" s="212" t="s">
        <v>249</v>
      </c>
      <c r="F179" s="212" t="s">
        <v>250</v>
      </c>
      <c r="G179" s="199"/>
      <c r="H179" s="199"/>
      <c r="I179" s="202"/>
      <c r="J179" s="213">
        <f>BK179</f>
        <v>0</v>
      </c>
      <c r="K179" s="199"/>
      <c r="L179" s="204"/>
      <c r="M179" s="205"/>
      <c r="N179" s="206"/>
      <c r="O179" s="206"/>
      <c r="P179" s="207">
        <f>SUM(P180:P309)</f>
        <v>0</v>
      </c>
      <c r="Q179" s="206"/>
      <c r="R179" s="207">
        <f>SUM(R180:R309)</f>
        <v>20.389939399999992</v>
      </c>
      <c r="S179" s="206"/>
      <c r="T179" s="208">
        <f>SUM(T180:T309)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9" t="s">
        <v>79</v>
      </c>
      <c r="AT179" s="210" t="s">
        <v>71</v>
      </c>
      <c r="AU179" s="210" t="s">
        <v>81</v>
      </c>
      <c r="AY179" s="209" t="s">
        <v>152</v>
      </c>
      <c r="BK179" s="211">
        <f>SUM(BK180:BK309)</f>
        <v>0</v>
      </c>
    </row>
    <row r="180" s="2" customFormat="1">
      <c r="A180" s="40"/>
      <c r="B180" s="41"/>
      <c r="C180" s="214" t="s">
        <v>297</v>
      </c>
      <c r="D180" s="214" t="s">
        <v>155</v>
      </c>
      <c r="E180" s="215" t="s">
        <v>252</v>
      </c>
      <c r="F180" s="216" t="s">
        <v>253</v>
      </c>
      <c r="G180" s="217" t="s">
        <v>176</v>
      </c>
      <c r="H180" s="218">
        <v>86.754000000000005</v>
      </c>
      <c r="I180" s="219"/>
      <c r="J180" s="220">
        <f>ROUND(I180*H180,2)</f>
        <v>0</v>
      </c>
      <c r="K180" s="216" t="s">
        <v>163</v>
      </c>
      <c r="L180" s="46"/>
      <c r="M180" s="221" t="s">
        <v>19</v>
      </c>
      <c r="N180" s="222" t="s">
        <v>43</v>
      </c>
      <c r="O180" s="86"/>
      <c r="P180" s="223">
        <f>O180*H180</f>
        <v>0</v>
      </c>
      <c r="Q180" s="223">
        <v>0.0083899999999999999</v>
      </c>
      <c r="R180" s="223">
        <f>Q180*H180</f>
        <v>0.72786605999999998</v>
      </c>
      <c r="S180" s="223">
        <v>0</v>
      </c>
      <c r="T180" s="224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5" t="s">
        <v>159</v>
      </c>
      <c r="AT180" s="225" t="s">
        <v>155</v>
      </c>
      <c r="AU180" s="225" t="s">
        <v>153</v>
      </c>
      <c r="AY180" s="19" t="s">
        <v>152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9" t="s">
        <v>79</v>
      </c>
      <c r="BK180" s="226">
        <f>ROUND(I180*H180,2)</f>
        <v>0</v>
      </c>
      <c r="BL180" s="19" t="s">
        <v>159</v>
      </c>
      <c r="BM180" s="225" t="s">
        <v>254</v>
      </c>
    </row>
    <row r="181" s="15" customFormat="1">
      <c r="A181" s="15"/>
      <c r="B181" s="250"/>
      <c r="C181" s="251"/>
      <c r="D181" s="229" t="s">
        <v>165</v>
      </c>
      <c r="E181" s="252" t="s">
        <v>19</v>
      </c>
      <c r="F181" s="253" t="s">
        <v>2178</v>
      </c>
      <c r="G181" s="251"/>
      <c r="H181" s="252" t="s">
        <v>19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165</v>
      </c>
      <c r="AU181" s="259" t="s">
        <v>153</v>
      </c>
      <c r="AV181" s="15" t="s">
        <v>79</v>
      </c>
      <c r="AW181" s="15" t="s">
        <v>33</v>
      </c>
      <c r="AX181" s="15" t="s">
        <v>72</v>
      </c>
      <c r="AY181" s="259" t="s">
        <v>152</v>
      </c>
    </row>
    <row r="182" s="15" customFormat="1">
      <c r="A182" s="15"/>
      <c r="B182" s="250"/>
      <c r="C182" s="251"/>
      <c r="D182" s="229" t="s">
        <v>165</v>
      </c>
      <c r="E182" s="252" t="s">
        <v>19</v>
      </c>
      <c r="F182" s="253" t="s">
        <v>2179</v>
      </c>
      <c r="G182" s="251"/>
      <c r="H182" s="252" t="s">
        <v>19</v>
      </c>
      <c r="I182" s="254"/>
      <c r="J182" s="251"/>
      <c r="K182" s="251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165</v>
      </c>
      <c r="AU182" s="259" t="s">
        <v>153</v>
      </c>
      <c r="AV182" s="15" t="s">
        <v>79</v>
      </c>
      <c r="AW182" s="15" t="s">
        <v>33</v>
      </c>
      <c r="AX182" s="15" t="s">
        <v>72</v>
      </c>
      <c r="AY182" s="259" t="s">
        <v>152</v>
      </c>
    </row>
    <row r="183" s="13" customFormat="1">
      <c r="A183" s="13"/>
      <c r="B183" s="227"/>
      <c r="C183" s="228"/>
      <c r="D183" s="229" t="s">
        <v>165</v>
      </c>
      <c r="E183" s="230" t="s">
        <v>19</v>
      </c>
      <c r="F183" s="231" t="s">
        <v>2180</v>
      </c>
      <c r="G183" s="228"/>
      <c r="H183" s="232">
        <v>86.754000000000005</v>
      </c>
      <c r="I183" s="233"/>
      <c r="J183" s="228"/>
      <c r="K183" s="228"/>
      <c r="L183" s="234"/>
      <c r="M183" s="235"/>
      <c r="N183" s="236"/>
      <c r="O183" s="236"/>
      <c r="P183" s="236"/>
      <c r="Q183" s="236"/>
      <c r="R183" s="236"/>
      <c r="S183" s="236"/>
      <c r="T183" s="23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8" t="s">
        <v>165</v>
      </c>
      <c r="AU183" s="238" t="s">
        <v>153</v>
      </c>
      <c r="AV183" s="13" t="s">
        <v>81</v>
      </c>
      <c r="AW183" s="13" t="s">
        <v>33</v>
      </c>
      <c r="AX183" s="13" t="s">
        <v>72</v>
      </c>
      <c r="AY183" s="238" t="s">
        <v>152</v>
      </c>
    </row>
    <row r="184" s="14" customFormat="1">
      <c r="A184" s="14"/>
      <c r="B184" s="239"/>
      <c r="C184" s="240"/>
      <c r="D184" s="229" t="s">
        <v>165</v>
      </c>
      <c r="E184" s="241" t="s">
        <v>19</v>
      </c>
      <c r="F184" s="242" t="s">
        <v>167</v>
      </c>
      <c r="G184" s="240"/>
      <c r="H184" s="243">
        <v>86.754000000000005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9" t="s">
        <v>165</v>
      </c>
      <c r="AU184" s="249" t="s">
        <v>153</v>
      </c>
      <c r="AV184" s="14" t="s">
        <v>153</v>
      </c>
      <c r="AW184" s="14" t="s">
        <v>33</v>
      </c>
      <c r="AX184" s="14" t="s">
        <v>79</v>
      </c>
      <c r="AY184" s="249" t="s">
        <v>152</v>
      </c>
    </row>
    <row r="185" s="2" customFormat="1" ht="16.5" customHeight="1">
      <c r="A185" s="40"/>
      <c r="B185" s="41"/>
      <c r="C185" s="271" t="s">
        <v>302</v>
      </c>
      <c r="D185" s="271" t="s">
        <v>261</v>
      </c>
      <c r="E185" s="272" t="s">
        <v>262</v>
      </c>
      <c r="F185" s="273" t="s">
        <v>263</v>
      </c>
      <c r="G185" s="274" t="s">
        <v>176</v>
      </c>
      <c r="H185" s="275">
        <v>91.091999999999999</v>
      </c>
      <c r="I185" s="276"/>
      <c r="J185" s="277">
        <f>ROUND(I185*H185,2)</f>
        <v>0</v>
      </c>
      <c r="K185" s="273" t="s">
        <v>163</v>
      </c>
      <c r="L185" s="278"/>
      <c r="M185" s="279" t="s">
        <v>19</v>
      </c>
      <c r="N185" s="280" t="s">
        <v>43</v>
      </c>
      <c r="O185" s="86"/>
      <c r="P185" s="223">
        <f>O185*H185</f>
        <v>0</v>
      </c>
      <c r="Q185" s="223">
        <v>0.00084999999999999995</v>
      </c>
      <c r="R185" s="223">
        <f>Q185*H185</f>
        <v>0.077428199999999989</v>
      </c>
      <c r="S185" s="223">
        <v>0</v>
      </c>
      <c r="T185" s="224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5" t="s">
        <v>208</v>
      </c>
      <c r="AT185" s="225" t="s">
        <v>261</v>
      </c>
      <c r="AU185" s="225" t="s">
        <v>153</v>
      </c>
      <c r="AY185" s="19" t="s">
        <v>152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9" t="s">
        <v>79</v>
      </c>
      <c r="BK185" s="226">
        <f>ROUND(I185*H185,2)</f>
        <v>0</v>
      </c>
      <c r="BL185" s="19" t="s">
        <v>159</v>
      </c>
      <c r="BM185" s="225" t="s">
        <v>264</v>
      </c>
    </row>
    <row r="186" s="13" customFormat="1">
      <c r="A186" s="13"/>
      <c r="B186" s="227"/>
      <c r="C186" s="228"/>
      <c r="D186" s="229" t="s">
        <v>165</v>
      </c>
      <c r="E186" s="228"/>
      <c r="F186" s="231" t="s">
        <v>2181</v>
      </c>
      <c r="G186" s="228"/>
      <c r="H186" s="232">
        <v>91.091999999999999</v>
      </c>
      <c r="I186" s="233"/>
      <c r="J186" s="228"/>
      <c r="K186" s="228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165</v>
      </c>
      <c r="AU186" s="238" t="s">
        <v>153</v>
      </c>
      <c r="AV186" s="13" t="s">
        <v>81</v>
      </c>
      <c r="AW186" s="13" t="s">
        <v>4</v>
      </c>
      <c r="AX186" s="13" t="s">
        <v>79</v>
      </c>
      <c r="AY186" s="238" t="s">
        <v>152</v>
      </c>
    </row>
    <row r="187" s="2" customFormat="1">
      <c r="A187" s="40"/>
      <c r="B187" s="41"/>
      <c r="C187" s="214" t="s">
        <v>311</v>
      </c>
      <c r="D187" s="214" t="s">
        <v>155</v>
      </c>
      <c r="E187" s="215" t="s">
        <v>266</v>
      </c>
      <c r="F187" s="216" t="s">
        <v>267</v>
      </c>
      <c r="G187" s="217" t="s">
        <v>176</v>
      </c>
      <c r="H187" s="218">
        <v>86.754000000000005</v>
      </c>
      <c r="I187" s="219"/>
      <c r="J187" s="220">
        <f>ROUND(I187*H187,2)</f>
        <v>0</v>
      </c>
      <c r="K187" s="216" t="s">
        <v>163</v>
      </c>
      <c r="L187" s="46"/>
      <c r="M187" s="221" t="s">
        <v>19</v>
      </c>
      <c r="N187" s="222" t="s">
        <v>43</v>
      </c>
      <c r="O187" s="86"/>
      <c r="P187" s="223">
        <f>O187*H187</f>
        <v>0</v>
      </c>
      <c r="Q187" s="223">
        <v>0.00348</v>
      </c>
      <c r="R187" s="223">
        <f>Q187*H187</f>
        <v>0.30190391999999999</v>
      </c>
      <c r="S187" s="223">
        <v>0</v>
      </c>
      <c r="T187" s="22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5" t="s">
        <v>159</v>
      </c>
      <c r="AT187" s="225" t="s">
        <v>155</v>
      </c>
      <c r="AU187" s="225" t="s">
        <v>153</v>
      </c>
      <c r="AY187" s="19" t="s">
        <v>152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9" t="s">
        <v>79</v>
      </c>
      <c r="BK187" s="226">
        <f>ROUND(I187*H187,2)</f>
        <v>0</v>
      </c>
      <c r="BL187" s="19" t="s">
        <v>159</v>
      </c>
      <c r="BM187" s="225" t="s">
        <v>268</v>
      </c>
    </row>
    <row r="188" s="2" customFormat="1" ht="16.5" customHeight="1">
      <c r="A188" s="40"/>
      <c r="B188" s="41"/>
      <c r="C188" s="214" t="s">
        <v>316</v>
      </c>
      <c r="D188" s="214" t="s">
        <v>155</v>
      </c>
      <c r="E188" s="215" t="s">
        <v>400</v>
      </c>
      <c r="F188" s="216" t="s">
        <v>2182</v>
      </c>
      <c r="G188" s="217" t="s">
        <v>176</v>
      </c>
      <c r="H188" s="218">
        <v>24</v>
      </c>
      <c r="I188" s="219"/>
      <c r="J188" s="220">
        <f>ROUND(I188*H188,2)</f>
        <v>0</v>
      </c>
      <c r="K188" s="216" t="s">
        <v>19</v>
      </c>
      <c r="L188" s="46"/>
      <c r="M188" s="221" t="s">
        <v>19</v>
      </c>
      <c r="N188" s="222" t="s">
        <v>43</v>
      </c>
      <c r="O188" s="86"/>
      <c r="P188" s="223">
        <f>O188*H188</f>
        <v>0</v>
      </c>
      <c r="Q188" s="223">
        <v>0.017500000000000002</v>
      </c>
      <c r="R188" s="223">
        <f>Q188*H188</f>
        <v>0.42000000000000004</v>
      </c>
      <c r="S188" s="223">
        <v>0</v>
      </c>
      <c r="T188" s="224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5" t="s">
        <v>159</v>
      </c>
      <c r="AT188" s="225" t="s">
        <v>155</v>
      </c>
      <c r="AU188" s="225" t="s">
        <v>153</v>
      </c>
      <c r="AY188" s="19" t="s">
        <v>152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9" t="s">
        <v>79</v>
      </c>
      <c r="BK188" s="226">
        <f>ROUND(I188*H188,2)</f>
        <v>0</v>
      </c>
      <c r="BL188" s="19" t="s">
        <v>159</v>
      </c>
      <c r="BM188" s="225" t="s">
        <v>2183</v>
      </c>
    </row>
    <row r="189" s="15" customFormat="1">
      <c r="A189" s="15"/>
      <c r="B189" s="250"/>
      <c r="C189" s="251"/>
      <c r="D189" s="229" t="s">
        <v>165</v>
      </c>
      <c r="E189" s="252" t="s">
        <v>19</v>
      </c>
      <c r="F189" s="253" t="s">
        <v>2184</v>
      </c>
      <c r="G189" s="251"/>
      <c r="H189" s="252" t="s">
        <v>19</v>
      </c>
      <c r="I189" s="254"/>
      <c r="J189" s="251"/>
      <c r="K189" s="251"/>
      <c r="L189" s="255"/>
      <c r="M189" s="256"/>
      <c r="N189" s="257"/>
      <c r="O189" s="257"/>
      <c r="P189" s="257"/>
      <c r="Q189" s="257"/>
      <c r="R189" s="257"/>
      <c r="S189" s="257"/>
      <c r="T189" s="25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9" t="s">
        <v>165</v>
      </c>
      <c r="AU189" s="259" t="s">
        <v>153</v>
      </c>
      <c r="AV189" s="15" t="s">
        <v>79</v>
      </c>
      <c r="AW189" s="15" t="s">
        <v>33</v>
      </c>
      <c r="AX189" s="15" t="s">
        <v>72</v>
      </c>
      <c r="AY189" s="259" t="s">
        <v>152</v>
      </c>
    </row>
    <row r="190" s="13" customFormat="1">
      <c r="A190" s="13"/>
      <c r="B190" s="227"/>
      <c r="C190" s="228"/>
      <c r="D190" s="229" t="s">
        <v>165</v>
      </c>
      <c r="E190" s="230" t="s">
        <v>19</v>
      </c>
      <c r="F190" s="231" t="s">
        <v>2185</v>
      </c>
      <c r="G190" s="228"/>
      <c r="H190" s="232">
        <v>24</v>
      </c>
      <c r="I190" s="233"/>
      <c r="J190" s="228"/>
      <c r="K190" s="228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165</v>
      </c>
      <c r="AU190" s="238" t="s">
        <v>153</v>
      </c>
      <c r="AV190" s="13" t="s">
        <v>81</v>
      </c>
      <c r="AW190" s="13" t="s">
        <v>33</v>
      </c>
      <c r="AX190" s="13" t="s">
        <v>72</v>
      </c>
      <c r="AY190" s="238" t="s">
        <v>152</v>
      </c>
    </row>
    <row r="191" s="14" customFormat="1">
      <c r="A191" s="14"/>
      <c r="B191" s="239"/>
      <c r="C191" s="240"/>
      <c r="D191" s="229" t="s">
        <v>165</v>
      </c>
      <c r="E191" s="241" t="s">
        <v>19</v>
      </c>
      <c r="F191" s="242" t="s">
        <v>167</v>
      </c>
      <c r="G191" s="240"/>
      <c r="H191" s="243">
        <v>24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9" t="s">
        <v>165</v>
      </c>
      <c r="AU191" s="249" t="s">
        <v>153</v>
      </c>
      <c r="AV191" s="14" t="s">
        <v>153</v>
      </c>
      <c r="AW191" s="14" t="s">
        <v>33</v>
      </c>
      <c r="AX191" s="14" t="s">
        <v>79</v>
      </c>
      <c r="AY191" s="249" t="s">
        <v>152</v>
      </c>
    </row>
    <row r="192" s="2" customFormat="1" ht="16.5" customHeight="1">
      <c r="A192" s="40"/>
      <c r="B192" s="41"/>
      <c r="C192" s="214" t="s">
        <v>329</v>
      </c>
      <c r="D192" s="214" t="s">
        <v>155</v>
      </c>
      <c r="E192" s="215" t="s">
        <v>273</v>
      </c>
      <c r="F192" s="216" t="s">
        <v>274</v>
      </c>
      <c r="G192" s="217" t="s">
        <v>176</v>
      </c>
      <c r="H192" s="218">
        <v>567.67499999999995</v>
      </c>
      <c r="I192" s="219"/>
      <c r="J192" s="220">
        <f>ROUND(I192*H192,2)</f>
        <v>0</v>
      </c>
      <c r="K192" s="216" t="s">
        <v>163</v>
      </c>
      <c r="L192" s="46"/>
      <c r="M192" s="221" t="s">
        <v>19</v>
      </c>
      <c r="N192" s="222" t="s">
        <v>43</v>
      </c>
      <c r="O192" s="86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5" t="s">
        <v>159</v>
      </c>
      <c r="AT192" s="225" t="s">
        <v>155</v>
      </c>
      <c r="AU192" s="225" t="s">
        <v>153</v>
      </c>
      <c r="AY192" s="19" t="s">
        <v>152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9" t="s">
        <v>79</v>
      </c>
      <c r="BK192" s="226">
        <f>ROUND(I192*H192,2)</f>
        <v>0</v>
      </c>
      <c r="BL192" s="19" t="s">
        <v>159</v>
      </c>
      <c r="BM192" s="225" t="s">
        <v>275</v>
      </c>
    </row>
    <row r="193" s="15" customFormat="1">
      <c r="A193" s="15"/>
      <c r="B193" s="250"/>
      <c r="C193" s="251"/>
      <c r="D193" s="229" t="s">
        <v>165</v>
      </c>
      <c r="E193" s="252" t="s">
        <v>19</v>
      </c>
      <c r="F193" s="253" t="s">
        <v>2178</v>
      </c>
      <c r="G193" s="251"/>
      <c r="H193" s="252" t="s">
        <v>19</v>
      </c>
      <c r="I193" s="254"/>
      <c r="J193" s="251"/>
      <c r="K193" s="251"/>
      <c r="L193" s="255"/>
      <c r="M193" s="256"/>
      <c r="N193" s="257"/>
      <c r="O193" s="257"/>
      <c r="P193" s="257"/>
      <c r="Q193" s="257"/>
      <c r="R193" s="257"/>
      <c r="S193" s="257"/>
      <c r="T193" s="25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9" t="s">
        <v>165</v>
      </c>
      <c r="AU193" s="259" t="s">
        <v>153</v>
      </c>
      <c r="AV193" s="15" t="s">
        <v>79</v>
      </c>
      <c r="AW193" s="15" t="s">
        <v>33</v>
      </c>
      <c r="AX193" s="15" t="s">
        <v>72</v>
      </c>
      <c r="AY193" s="259" t="s">
        <v>152</v>
      </c>
    </row>
    <row r="194" s="13" customFormat="1">
      <c r="A194" s="13"/>
      <c r="B194" s="227"/>
      <c r="C194" s="228"/>
      <c r="D194" s="229" t="s">
        <v>165</v>
      </c>
      <c r="E194" s="230" t="s">
        <v>19</v>
      </c>
      <c r="F194" s="231" t="s">
        <v>2180</v>
      </c>
      <c r="G194" s="228"/>
      <c r="H194" s="232">
        <v>86.754000000000005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165</v>
      </c>
      <c r="AU194" s="238" t="s">
        <v>153</v>
      </c>
      <c r="AV194" s="13" t="s">
        <v>81</v>
      </c>
      <c r="AW194" s="13" t="s">
        <v>33</v>
      </c>
      <c r="AX194" s="13" t="s">
        <v>72</v>
      </c>
      <c r="AY194" s="238" t="s">
        <v>152</v>
      </c>
    </row>
    <row r="195" s="14" customFormat="1">
      <c r="A195" s="14"/>
      <c r="B195" s="239"/>
      <c r="C195" s="240"/>
      <c r="D195" s="229" t="s">
        <v>165</v>
      </c>
      <c r="E195" s="241" t="s">
        <v>19</v>
      </c>
      <c r="F195" s="242" t="s">
        <v>167</v>
      </c>
      <c r="G195" s="240"/>
      <c r="H195" s="243">
        <v>86.754000000000005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165</v>
      </c>
      <c r="AU195" s="249" t="s">
        <v>153</v>
      </c>
      <c r="AV195" s="14" t="s">
        <v>153</v>
      </c>
      <c r="AW195" s="14" t="s">
        <v>33</v>
      </c>
      <c r="AX195" s="14" t="s">
        <v>72</v>
      </c>
      <c r="AY195" s="249" t="s">
        <v>152</v>
      </c>
    </row>
    <row r="196" s="15" customFormat="1">
      <c r="A196" s="15"/>
      <c r="B196" s="250"/>
      <c r="C196" s="251"/>
      <c r="D196" s="229" t="s">
        <v>165</v>
      </c>
      <c r="E196" s="252" t="s">
        <v>19</v>
      </c>
      <c r="F196" s="253" t="s">
        <v>2186</v>
      </c>
      <c r="G196" s="251"/>
      <c r="H196" s="252" t="s">
        <v>19</v>
      </c>
      <c r="I196" s="254"/>
      <c r="J196" s="251"/>
      <c r="K196" s="251"/>
      <c r="L196" s="255"/>
      <c r="M196" s="256"/>
      <c r="N196" s="257"/>
      <c r="O196" s="257"/>
      <c r="P196" s="257"/>
      <c r="Q196" s="257"/>
      <c r="R196" s="257"/>
      <c r="S196" s="257"/>
      <c r="T196" s="25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9" t="s">
        <v>165</v>
      </c>
      <c r="AU196" s="259" t="s">
        <v>153</v>
      </c>
      <c r="AV196" s="15" t="s">
        <v>79</v>
      </c>
      <c r="AW196" s="15" t="s">
        <v>33</v>
      </c>
      <c r="AX196" s="15" t="s">
        <v>72</v>
      </c>
      <c r="AY196" s="259" t="s">
        <v>152</v>
      </c>
    </row>
    <row r="197" s="13" customFormat="1">
      <c r="A197" s="13"/>
      <c r="B197" s="227"/>
      <c r="C197" s="228"/>
      <c r="D197" s="229" t="s">
        <v>165</v>
      </c>
      <c r="E197" s="230" t="s">
        <v>19</v>
      </c>
      <c r="F197" s="231" t="s">
        <v>2187</v>
      </c>
      <c r="G197" s="228"/>
      <c r="H197" s="232">
        <v>223.56</v>
      </c>
      <c r="I197" s="233"/>
      <c r="J197" s="228"/>
      <c r="K197" s="228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165</v>
      </c>
      <c r="AU197" s="238" t="s">
        <v>153</v>
      </c>
      <c r="AV197" s="13" t="s">
        <v>81</v>
      </c>
      <c r="AW197" s="13" t="s">
        <v>33</v>
      </c>
      <c r="AX197" s="13" t="s">
        <v>72</v>
      </c>
      <c r="AY197" s="238" t="s">
        <v>152</v>
      </c>
    </row>
    <row r="198" s="13" customFormat="1">
      <c r="A198" s="13"/>
      <c r="B198" s="227"/>
      <c r="C198" s="228"/>
      <c r="D198" s="229" t="s">
        <v>165</v>
      </c>
      <c r="E198" s="230" t="s">
        <v>19</v>
      </c>
      <c r="F198" s="231" t="s">
        <v>2188</v>
      </c>
      <c r="G198" s="228"/>
      <c r="H198" s="232">
        <v>175.685</v>
      </c>
      <c r="I198" s="233"/>
      <c r="J198" s="228"/>
      <c r="K198" s="228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165</v>
      </c>
      <c r="AU198" s="238" t="s">
        <v>153</v>
      </c>
      <c r="AV198" s="13" t="s">
        <v>81</v>
      </c>
      <c r="AW198" s="13" t="s">
        <v>33</v>
      </c>
      <c r="AX198" s="13" t="s">
        <v>72</v>
      </c>
      <c r="AY198" s="238" t="s">
        <v>152</v>
      </c>
    </row>
    <row r="199" s="13" customFormat="1">
      <c r="A199" s="13"/>
      <c r="B199" s="227"/>
      <c r="C199" s="228"/>
      <c r="D199" s="229" t="s">
        <v>165</v>
      </c>
      <c r="E199" s="230" t="s">
        <v>19</v>
      </c>
      <c r="F199" s="231" t="s">
        <v>2189</v>
      </c>
      <c r="G199" s="228"/>
      <c r="H199" s="232">
        <v>115.598</v>
      </c>
      <c r="I199" s="233"/>
      <c r="J199" s="228"/>
      <c r="K199" s="228"/>
      <c r="L199" s="234"/>
      <c r="M199" s="235"/>
      <c r="N199" s="236"/>
      <c r="O199" s="236"/>
      <c r="P199" s="236"/>
      <c r="Q199" s="236"/>
      <c r="R199" s="236"/>
      <c r="S199" s="236"/>
      <c r="T199" s="23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8" t="s">
        <v>165</v>
      </c>
      <c r="AU199" s="238" t="s">
        <v>153</v>
      </c>
      <c r="AV199" s="13" t="s">
        <v>81</v>
      </c>
      <c r="AW199" s="13" t="s">
        <v>33</v>
      </c>
      <c r="AX199" s="13" t="s">
        <v>72</v>
      </c>
      <c r="AY199" s="238" t="s">
        <v>152</v>
      </c>
    </row>
    <row r="200" s="13" customFormat="1">
      <c r="A200" s="13"/>
      <c r="B200" s="227"/>
      <c r="C200" s="228"/>
      <c r="D200" s="229" t="s">
        <v>165</v>
      </c>
      <c r="E200" s="230" t="s">
        <v>19</v>
      </c>
      <c r="F200" s="231" t="s">
        <v>2190</v>
      </c>
      <c r="G200" s="228"/>
      <c r="H200" s="232">
        <v>47.527999999999999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8" t="s">
        <v>165</v>
      </c>
      <c r="AU200" s="238" t="s">
        <v>153</v>
      </c>
      <c r="AV200" s="13" t="s">
        <v>81</v>
      </c>
      <c r="AW200" s="13" t="s">
        <v>33</v>
      </c>
      <c r="AX200" s="13" t="s">
        <v>72</v>
      </c>
      <c r="AY200" s="238" t="s">
        <v>152</v>
      </c>
    </row>
    <row r="201" s="13" customFormat="1">
      <c r="A201" s="13"/>
      <c r="B201" s="227"/>
      <c r="C201" s="228"/>
      <c r="D201" s="229" t="s">
        <v>165</v>
      </c>
      <c r="E201" s="230" t="s">
        <v>19</v>
      </c>
      <c r="F201" s="231" t="s">
        <v>2191</v>
      </c>
      <c r="G201" s="228"/>
      <c r="H201" s="232">
        <v>5.2249999999999996</v>
      </c>
      <c r="I201" s="233"/>
      <c r="J201" s="228"/>
      <c r="K201" s="228"/>
      <c r="L201" s="234"/>
      <c r="M201" s="235"/>
      <c r="N201" s="236"/>
      <c r="O201" s="236"/>
      <c r="P201" s="236"/>
      <c r="Q201" s="236"/>
      <c r="R201" s="236"/>
      <c r="S201" s="236"/>
      <c r="T201" s="23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8" t="s">
        <v>165</v>
      </c>
      <c r="AU201" s="238" t="s">
        <v>153</v>
      </c>
      <c r="AV201" s="13" t="s">
        <v>81</v>
      </c>
      <c r="AW201" s="13" t="s">
        <v>33</v>
      </c>
      <c r="AX201" s="13" t="s">
        <v>72</v>
      </c>
      <c r="AY201" s="238" t="s">
        <v>152</v>
      </c>
    </row>
    <row r="202" s="13" customFormat="1">
      <c r="A202" s="13"/>
      <c r="B202" s="227"/>
      <c r="C202" s="228"/>
      <c r="D202" s="229" t="s">
        <v>165</v>
      </c>
      <c r="E202" s="230" t="s">
        <v>19</v>
      </c>
      <c r="F202" s="231" t="s">
        <v>2192</v>
      </c>
      <c r="G202" s="228"/>
      <c r="H202" s="232">
        <v>-24.594999999999999</v>
      </c>
      <c r="I202" s="233"/>
      <c r="J202" s="228"/>
      <c r="K202" s="228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165</v>
      </c>
      <c r="AU202" s="238" t="s">
        <v>153</v>
      </c>
      <c r="AV202" s="13" t="s">
        <v>81</v>
      </c>
      <c r="AW202" s="13" t="s">
        <v>33</v>
      </c>
      <c r="AX202" s="13" t="s">
        <v>72</v>
      </c>
      <c r="AY202" s="238" t="s">
        <v>152</v>
      </c>
    </row>
    <row r="203" s="13" customFormat="1">
      <c r="A203" s="13"/>
      <c r="B203" s="227"/>
      <c r="C203" s="228"/>
      <c r="D203" s="229" t="s">
        <v>165</v>
      </c>
      <c r="E203" s="230" t="s">
        <v>19</v>
      </c>
      <c r="F203" s="231" t="s">
        <v>2193</v>
      </c>
      <c r="G203" s="228"/>
      <c r="H203" s="232">
        <v>-70.795000000000002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165</v>
      </c>
      <c r="AU203" s="238" t="s">
        <v>153</v>
      </c>
      <c r="AV203" s="13" t="s">
        <v>81</v>
      </c>
      <c r="AW203" s="13" t="s">
        <v>33</v>
      </c>
      <c r="AX203" s="13" t="s">
        <v>72</v>
      </c>
      <c r="AY203" s="238" t="s">
        <v>152</v>
      </c>
    </row>
    <row r="204" s="13" customFormat="1">
      <c r="A204" s="13"/>
      <c r="B204" s="227"/>
      <c r="C204" s="228"/>
      <c r="D204" s="229" t="s">
        <v>165</v>
      </c>
      <c r="E204" s="230" t="s">
        <v>19</v>
      </c>
      <c r="F204" s="231" t="s">
        <v>2194</v>
      </c>
      <c r="G204" s="228"/>
      <c r="H204" s="232">
        <v>6.96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165</v>
      </c>
      <c r="AU204" s="238" t="s">
        <v>153</v>
      </c>
      <c r="AV204" s="13" t="s">
        <v>81</v>
      </c>
      <c r="AW204" s="13" t="s">
        <v>33</v>
      </c>
      <c r="AX204" s="13" t="s">
        <v>72</v>
      </c>
      <c r="AY204" s="238" t="s">
        <v>152</v>
      </c>
    </row>
    <row r="205" s="13" customFormat="1">
      <c r="A205" s="13"/>
      <c r="B205" s="227"/>
      <c r="C205" s="228"/>
      <c r="D205" s="229" t="s">
        <v>165</v>
      </c>
      <c r="E205" s="230" t="s">
        <v>19</v>
      </c>
      <c r="F205" s="231" t="s">
        <v>2195</v>
      </c>
      <c r="G205" s="228"/>
      <c r="H205" s="232">
        <v>1.7549999999999999</v>
      </c>
      <c r="I205" s="233"/>
      <c r="J205" s="228"/>
      <c r="K205" s="228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165</v>
      </c>
      <c r="AU205" s="238" t="s">
        <v>153</v>
      </c>
      <c r="AV205" s="13" t="s">
        <v>81</v>
      </c>
      <c r="AW205" s="13" t="s">
        <v>33</v>
      </c>
      <c r="AX205" s="13" t="s">
        <v>72</v>
      </c>
      <c r="AY205" s="238" t="s">
        <v>152</v>
      </c>
    </row>
    <row r="206" s="14" customFormat="1">
      <c r="A206" s="14"/>
      <c r="B206" s="239"/>
      <c r="C206" s="240"/>
      <c r="D206" s="229" t="s">
        <v>165</v>
      </c>
      <c r="E206" s="241" t="s">
        <v>19</v>
      </c>
      <c r="F206" s="242" t="s">
        <v>167</v>
      </c>
      <c r="G206" s="240"/>
      <c r="H206" s="243">
        <v>480.92099999999999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9" t="s">
        <v>165</v>
      </c>
      <c r="AU206" s="249" t="s">
        <v>153</v>
      </c>
      <c r="AV206" s="14" t="s">
        <v>153</v>
      </c>
      <c r="AW206" s="14" t="s">
        <v>33</v>
      </c>
      <c r="AX206" s="14" t="s">
        <v>72</v>
      </c>
      <c r="AY206" s="249" t="s">
        <v>152</v>
      </c>
    </row>
    <row r="207" s="16" customFormat="1">
      <c r="A207" s="16"/>
      <c r="B207" s="260"/>
      <c r="C207" s="261"/>
      <c r="D207" s="229" t="s">
        <v>165</v>
      </c>
      <c r="E207" s="262" t="s">
        <v>19</v>
      </c>
      <c r="F207" s="263" t="s">
        <v>189</v>
      </c>
      <c r="G207" s="261"/>
      <c r="H207" s="264">
        <v>567.67499999999995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0" t="s">
        <v>165</v>
      </c>
      <c r="AU207" s="270" t="s">
        <v>153</v>
      </c>
      <c r="AV207" s="16" t="s">
        <v>159</v>
      </c>
      <c r="AW207" s="16" t="s">
        <v>33</v>
      </c>
      <c r="AX207" s="16" t="s">
        <v>79</v>
      </c>
      <c r="AY207" s="270" t="s">
        <v>152</v>
      </c>
    </row>
    <row r="208" s="2" customFormat="1">
      <c r="A208" s="40"/>
      <c r="B208" s="41"/>
      <c r="C208" s="214" t="s">
        <v>334</v>
      </c>
      <c r="D208" s="214" t="s">
        <v>155</v>
      </c>
      <c r="E208" s="215" t="s">
        <v>279</v>
      </c>
      <c r="F208" s="216" t="s">
        <v>280</v>
      </c>
      <c r="G208" s="217" t="s">
        <v>176</v>
      </c>
      <c r="H208" s="218">
        <v>567.67499999999995</v>
      </c>
      <c r="I208" s="219"/>
      <c r="J208" s="220">
        <f>ROUND(I208*H208,2)</f>
        <v>0</v>
      </c>
      <c r="K208" s="216" t="s">
        <v>163</v>
      </c>
      <c r="L208" s="46"/>
      <c r="M208" s="221" t="s">
        <v>19</v>
      </c>
      <c r="N208" s="222" t="s">
        <v>43</v>
      </c>
      <c r="O208" s="86"/>
      <c r="P208" s="223">
        <f>O208*H208</f>
        <v>0</v>
      </c>
      <c r="Q208" s="223">
        <v>0.01899</v>
      </c>
      <c r="R208" s="223">
        <f>Q208*H208</f>
        <v>10.78014825</v>
      </c>
      <c r="S208" s="223">
        <v>0</v>
      </c>
      <c r="T208" s="224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5" t="s">
        <v>159</v>
      </c>
      <c r="AT208" s="225" t="s">
        <v>155</v>
      </c>
      <c r="AU208" s="225" t="s">
        <v>153</v>
      </c>
      <c r="AY208" s="19" t="s">
        <v>152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9" t="s">
        <v>79</v>
      </c>
      <c r="BK208" s="226">
        <f>ROUND(I208*H208,2)</f>
        <v>0</v>
      </c>
      <c r="BL208" s="19" t="s">
        <v>159</v>
      </c>
      <c r="BM208" s="225" t="s">
        <v>281</v>
      </c>
    </row>
    <row r="209" s="13" customFormat="1">
      <c r="A209" s="13"/>
      <c r="B209" s="227"/>
      <c r="C209" s="228"/>
      <c r="D209" s="229" t="s">
        <v>165</v>
      </c>
      <c r="E209" s="230" t="s">
        <v>19</v>
      </c>
      <c r="F209" s="231" t="s">
        <v>2196</v>
      </c>
      <c r="G209" s="228"/>
      <c r="H209" s="232">
        <v>567.67499999999995</v>
      </c>
      <c r="I209" s="233"/>
      <c r="J209" s="228"/>
      <c r="K209" s="228"/>
      <c r="L209" s="234"/>
      <c r="M209" s="235"/>
      <c r="N209" s="236"/>
      <c r="O209" s="236"/>
      <c r="P209" s="236"/>
      <c r="Q209" s="236"/>
      <c r="R209" s="236"/>
      <c r="S209" s="236"/>
      <c r="T209" s="23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8" t="s">
        <v>165</v>
      </c>
      <c r="AU209" s="238" t="s">
        <v>153</v>
      </c>
      <c r="AV209" s="13" t="s">
        <v>81</v>
      </c>
      <c r="AW209" s="13" t="s">
        <v>33</v>
      </c>
      <c r="AX209" s="13" t="s">
        <v>72</v>
      </c>
      <c r="AY209" s="238" t="s">
        <v>152</v>
      </c>
    </row>
    <row r="210" s="14" customFormat="1">
      <c r="A210" s="14"/>
      <c r="B210" s="239"/>
      <c r="C210" s="240"/>
      <c r="D210" s="229" t="s">
        <v>165</v>
      </c>
      <c r="E210" s="241" t="s">
        <v>19</v>
      </c>
      <c r="F210" s="242" t="s">
        <v>167</v>
      </c>
      <c r="G210" s="240"/>
      <c r="H210" s="243">
        <v>567.67499999999995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9" t="s">
        <v>165</v>
      </c>
      <c r="AU210" s="249" t="s">
        <v>153</v>
      </c>
      <c r="AV210" s="14" t="s">
        <v>153</v>
      </c>
      <c r="AW210" s="14" t="s">
        <v>33</v>
      </c>
      <c r="AX210" s="14" t="s">
        <v>79</v>
      </c>
      <c r="AY210" s="249" t="s">
        <v>152</v>
      </c>
    </row>
    <row r="211" s="2" customFormat="1">
      <c r="A211" s="40"/>
      <c r="B211" s="41"/>
      <c r="C211" s="214" t="s">
        <v>341</v>
      </c>
      <c r="D211" s="214" t="s">
        <v>155</v>
      </c>
      <c r="E211" s="215" t="s">
        <v>2197</v>
      </c>
      <c r="F211" s="216" t="s">
        <v>2198</v>
      </c>
      <c r="G211" s="217" t="s">
        <v>176</v>
      </c>
      <c r="H211" s="218">
        <v>45.002000000000002</v>
      </c>
      <c r="I211" s="219"/>
      <c r="J211" s="220">
        <f>ROUND(I211*H211,2)</f>
        <v>0</v>
      </c>
      <c r="K211" s="216" t="s">
        <v>163</v>
      </c>
      <c r="L211" s="46"/>
      <c r="M211" s="221" t="s">
        <v>19</v>
      </c>
      <c r="N211" s="222" t="s">
        <v>43</v>
      </c>
      <c r="O211" s="86"/>
      <c r="P211" s="223">
        <f>O211*H211</f>
        <v>0</v>
      </c>
      <c r="Q211" s="223">
        <v>0.0086</v>
      </c>
      <c r="R211" s="223">
        <f>Q211*H211</f>
        <v>0.38701720000000001</v>
      </c>
      <c r="S211" s="223">
        <v>0</v>
      </c>
      <c r="T211" s="224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5" t="s">
        <v>159</v>
      </c>
      <c r="AT211" s="225" t="s">
        <v>155</v>
      </c>
      <c r="AU211" s="225" t="s">
        <v>153</v>
      </c>
      <c r="AY211" s="19" t="s">
        <v>152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9" t="s">
        <v>79</v>
      </c>
      <c r="BK211" s="226">
        <f>ROUND(I211*H211,2)</f>
        <v>0</v>
      </c>
      <c r="BL211" s="19" t="s">
        <v>159</v>
      </c>
      <c r="BM211" s="225" t="s">
        <v>305</v>
      </c>
    </row>
    <row r="212" s="15" customFormat="1">
      <c r="A212" s="15"/>
      <c r="B212" s="250"/>
      <c r="C212" s="251"/>
      <c r="D212" s="229" t="s">
        <v>165</v>
      </c>
      <c r="E212" s="252" t="s">
        <v>19</v>
      </c>
      <c r="F212" s="253" t="s">
        <v>2199</v>
      </c>
      <c r="G212" s="251"/>
      <c r="H212" s="252" t="s">
        <v>19</v>
      </c>
      <c r="I212" s="254"/>
      <c r="J212" s="251"/>
      <c r="K212" s="251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165</v>
      </c>
      <c r="AU212" s="259" t="s">
        <v>153</v>
      </c>
      <c r="AV212" s="15" t="s">
        <v>79</v>
      </c>
      <c r="AW212" s="15" t="s">
        <v>33</v>
      </c>
      <c r="AX212" s="15" t="s">
        <v>72</v>
      </c>
      <c r="AY212" s="259" t="s">
        <v>152</v>
      </c>
    </row>
    <row r="213" s="13" customFormat="1">
      <c r="A213" s="13"/>
      <c r="B213" s="227"/>
      <c r="C213" s="228"/>
      <c r="D213" s="229" t="s">
        <v>165</v>
      </c>
      <c r="E213" s="230" t="s">
        <v>19</v>
      </c>
      <c r="F213" s="231" t="s">
        <v>2200</v>
      </c>
      <c r="G213" s="228"/>
      <c r="H213" s="232">
        <v>45.002000000000002</v>
      </c>
      <c r="I213" s="233"/>
      <c r="J213" s="228"/>
      <c r="K213" s="228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165</v>
      </c>
      <c r="AU213" s="238" t="s">
        <v>153</v>
      </c>
      <c r="AV213" s="13" t="s">
        <v>81</v>
      </c>
      <c r="AW213" s="13" t="s">
        <v>33</v>
      </c>
      <c r="AX213" s="13" t="s">
        <v>72</v>
      </c>
      <c r="AY213" s="238" t="s">
        <v>152</v>
      </c>
    </row>
    <row r="214" s="14" customFormat="1">
      <c r="A214" s="14"/>
      <c r="B214" s="239"/>
      <c r="C214" s="240"/>
      <c r="D214" s="229" t="s">
        <v>165</v>
      </c>
      <c r="E214" s="241" t="s">
        <v>19</v>
      </c>
      <c r="F214" s="242" t="s">
        <v>167</v>
      </c>
      <c r="G214" s="240"/>
      <c r="H214" s="243">
        <v>45.002000000000002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9" t="s">
        <v>165</v>
      </c>
      <c r="AU214" s="249" t="s">
        <v>153</v>
      </c>
      <c r="AV214" s="14" t="s">
        <v>153</v>
      </c>
      <c r="AW214" s="14" t="s">
        <v>33</v>
      </c>
      <c r="AX214" s="14" t="s">
        <v>79</v>
      </c>
      <c r="AY214" s="249" t="s">
        <v>152</v>
      </c>
    </row>
    <row r="215" s="2" customFormat="1" ht="16.5" customHeight="1">
      <c r="A215" s="40"/>
      <c r="B215" s="41"/>
      <c r="C215" s="271" t="s">
        <v>346</v>
      </c>
      <c r="D215" s="271" t="s">
        <v>261</v>
      </c>
      <c r="E215" s="272" t="s">
        <v>2201</v>
      </c>
      <c r="F215" s="273" t="s">
        <v>2202</v>
      </c>
      <c r="G215" s="274" t="s">
        <v>176</v>
      </c>
      <c r="H215" s="275">
        <v>47.252000000000002</v>
      </c>
      <c r="I215" s="276"/>
      <c r="J215" s="277">
        <f>ROUND(I215*H215,2)</f>
        <v>0</v>
      </c>
      <c r="K215" s="273" t="s">
        <v>163</v>
      </c>
      <c r="L215" s="278"/>
      <c r="M215" s="279" t="s">
        <v>19</v>
      </c>
      <c r="N215" s="280" t="s">
        <v>43</v>
      </c>
      <c r="O215" s="86"/>
      <c r="P215" s="223">
        <f>O215*H215</f>
        <v>0</v>
      </c>
      <c r="Q215" s="223">
        <v>0.0055999999999999999</v>
      </c>
      <c r="R215" s="223">
        <f>Q215*H215</f>
        <v>0.26461119999999999</v>
      </c>
      <c r="S215" s="223">
        <v>0</v>
      </c>
      <c r="T215" s="224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5" t="s">
        <v>208</v>
      </c>
      <c r="AT215" s="225" t="s">
        <v>261</v>
      </c>
      <c r="AU215" s="225" t="s">
        <v>153</v>
      </c>
      <c r="AY215" s="19" t="s">
        <v>152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9" t="s">
        <v>79</v>
      </c>
      <c r="BK215" s="226">
        <f>ROUND(I215*H215,2)</f>
        <v>0</v>
      </c>
      <c r="BL215" s="19" t="s">
        <v>159</v>
      </c>
      <c r="BM215" s="225" t="s">
        <v>314</v>
      </c>
    </row>
    <row r="216" s="13" customFormat="1">
      <c r="A216" s="13"/>
      <c r="B216" s="227"/>
      <c r="C216" s="228"/>
      <c r="D216" s="229" t="s">
        <v>165</v>
      </c>
      <c r="E216" s="228"/>
      <c r="F216" s="231" t="s">
        <v>2203</v>
      </c>
      <c r="G216" s="228"/>
      <c r="H216" s="232">
        <v>47.252000000000002</v>
      </c>
      <c r="I216" s="233"/>
      <c r="J216" s="228"/>
      <c r="K216" s="228"/>
      <c r="L216" s="234"/>
      <c r="M216" s="235"/>
      <c r="N216" s="236"/>
      <c r="O216" s="236"/>
      <c r="P216" s="236"/>
      <c r="Q216" s="236"/>
      <c r="R216" s="236"/>
      <c r="S216" s="236"/>
      <c r="T216" s="23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8" t="s">
        <v>165</v>
      </c>
      <c r="AU216" s="238" t="s">
        <v>153</v>
      </c>
      <c r="AV216" s="13" t="s">
        <v>81</v>
      </c>
      <c r="AW216" s="13" t="s">
        <v>4</v>
      </c>
      <c r="AX216" s="13" t="s">
        <v>79</v>
      </c>
      <c r="AY216" s="238" t="s">
        <v>152</v>
      </c>
    </row>
    <row r="217" s="2" customFormat="1">
      <c r="A217" s="40"/>
      <c r="B217" s="41"/>
      <c r="C217" s="214" t="s">
        <v>354</v>
      </c>
      <c r="D217" s="214" t="s">
        <v>155</v>
      </c>
      <c r="E217" s="215" t="s">
        <v>2197</v>
      </c>
      <c r="F217" s="216" t="s">
        <v>2198</v>
      </c>
      <c r="G217" s="217" t="s">
        <v>176</v>
      </c>
      <c r="H217" s="218">
        <v>431.19799999999998</v>
      </c>
      <c r="I217" s="219"/>
      <c r="J217" s="220">
        <f>ROUND(I217*H217,2)</f>
        <v>0</v>
      </c>
      <c r="K217" s="216" t="s">
        <v>163</v>
      </c>
      <c r="L217" s="46"/>
      <c r="M217" s="221" t="s">
        <v>19</v>
      </c>
      <c r="N217" s="222" t="s">
        <v>43</v>
      </c>
      <c r="O217" s="86"/>
      <c r="P217" s="223">
        <f>O217*H217</f>
        <v>0</v>
      </c>
      <c r="Q217" s="223">
        <v>0.0086</v>
      </c>
      <c r="R217" s="223">
        <f>Q217*H217</f>
        <v>3.7083027999999998</v>
      </c>
      <c r="S217" s="223">
        <v>0</v>
      </c>
      <c r="T217" s="224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5" t="s">
        <v>159</v>
      </c>
      <c r="AT217" s="225" t="s">
        <v>155</v>
      </c>
      <c r="AU217" s="225" t="s">
        <v>153</v>
      </c>
      <c r="AY217" s="19" t="s">
        <v>152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9" t="s">
        <v>79</v>
      </c>
      <c r="BK217" s="226">
        <f>ROUND(I217*H217,2)</f>
        <v>0</v>
      </c>
      <c r="BL217" s="19" t="s">
        <v>159</v>
      </c>
      <c r="BM217" s="225" t="s">
        <v>317</v>
      </c>
    </row>
    <row r="218" s="15" customFormat="1">
      <c r="A218" s="15"/>
      <c r="B218" s="250"/>
      <c r="C218" s="251"/>
      <c r="D218" s="229" t="s">
        <v>165</v>
      </c>
      <c r="E218" s="252" t="s">
        <v>19</v>
      </c>
      <c r="F218" s="253" t="s">
        <v>2204</v>
      </c>
      <c r="G218" s="251"/>
      <c r="H218" s="252" t="s">
        <v>19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165</v>
      </c>
      <c r="AU218" s="259" t="s">
        <v>153</v>
      </c>
      <c r="AV218" s="15" t="s">
        <v>79</v>
      </c>
      <c r="AW218" s="15" t="s">
        <v>33</v>
      </c>
      <c r="AX218" s="15" t="s">
        <v>72</v>
      </c>
      <c r="AY218" s="259" t="s">
        <v>152</v>
      </c>
    </row>
    <row r="219" s="13" customFormat="1">
      <c r="A219" s="13"/>
      <c r="B219" s="227"/>
      <c r="C219" s="228"/>
      <c r="D219" s="229" t="s">
        <v>165</v>
      </c>
      <c r="E219" s="230" t="s">
        <v>19</v>
      </c>
      <c r="F219" s="231" t="s">
        <v>2205</v>
      </c>
      <c r="G219" s="228"/>
      <c r="H219" s="232">
        <v>211.5</v>
      </c>
      <c r="I219" s="233"/>
      <c r="J219" s="228"/>
      <c r="K219" s="228"/>
      <c r="L219" s="234"/>
      <c r="M219" s="235"/>
      <c r="N219" s="236"/>
      <c r="O219" s="236"/>
      <c r="P219" s="236"/>
      <c r="Q219" s="236"/>
      <c r="R219" s="236"/>
      <c r="S219" s="236"/>
      <c r="T219" s="23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8" t="s">
        <v>165</v>
      </c>
      <c r="AU219" s="238" t="s">
        <v>153</v>
      </c>
      <c r="AV219" s="13" t="s">
        <v>81</v>
      </c>
      <c r="AW219" s="13" t="s">
        <v>33</v>
      </c>
      <c r="AX219" s="13" t="s">
        <v>72</v>
      </c>
      <c r="AY219" s="238" t="s">
        <v>152</v>
      </c>
    </row>
    <row r="220" s="13" customFormat="1">
      <c r="A220" s="13"/>
      <c r="B220" s="227"/>
      <c r="C220" s="228"/>
      <c r="D220" s="229" t="s">
        <v>165</v>
      </c>
      <c r="E220" s="230" t="s">
        <v>19</v>
      </c>
      <c r="F220" s="231" t="s">
        <v>2206</v>
      </c>
      <c r="G220" s="228"/>
      <c r="H220" s="232">
        <v>169.25700000000001</v>
      </c>
      <c r="I220" s="233"/>
      <c r="J220" s="228"/>
      <c r="K220" s="228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165</v>
      </c>
      <c r="AU220" s="238" t="s">
        <v>153</v>
      </c>
      <c r="AV220" s="13" t="s">
        <v>81</v>
      </c>
      <c r="AW220" s="13" t="s">
        <v>33</v>
      </c>
      <c r="AX220" s="13" t="s">
        <v>72</v>
      </c>
      <c r="AY220" s="238" t="s">
        <v>152</v>
      </c>
    </row>
    <row r="221" s="13" customFormat="1">
      <c r="A221" s="13"/>
      <c r="B221" s="227"/>
      <c r="C221" s="228"/>
      <c r="D221" s="229" t="s">
        <v>165</v>
      </c>
      <c r="E221" s="230" t="s">
        <v>19</v>
      </c>
      <c r="F221" s="231" t="s">
        <v>2207</v>
      </c>
      <c r="G221" s="228"/>
      <c r="H221" s="232">
        <v>104.621</v>
      </c>
      <c r="I221" s="233"/>
      <c r="J221" s="228"/>
      <c r="K221" s="228"/>
      <c r="L221" s="234"/>
      <c r="M221" s="235"/>
      <c r="N221" s="236"/>
      <c r="O221" s="236"/>
      <c r="P221" s="236"/>
      <c r="Q221" s="236"/>
      <c r="R221" s="236"/>
      <c r="S221" s="236"/>
      <c r="T221" s="23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8" t="s">
        <v>165</v>
      </c>
      <c r="AU221" s="238" t="s">
        <v>153</v>
      </c>
      <c r="AV221" s="13" t="s">
        <v>81</v>
      </c>
      <c r="AW221" s="13" t="s">
        <v>33</v>
      </c>
      <c r="AX221" s="13" t="s">
        <v>72</v>
      </c>
      <c r="AY221" s="238" t="s">
        <v>152</v>
      </c>
    </row>
    <row r="222" s="13" customFormat="1">
      <c r="A222" s="13"/>
      <c r="B222" s="227"/>
      <c r="C222" s="228"/>
      <c r="D222" s="229" t="s">
        <v>165</v>
      </c>
      <c r="E222" s="230" t="s">
        <v>19</v>
      </c>
      <c r="F222" s="231" t="s">
        <v>2208</v>
      </c>
      <c r="G222" s="228"/>
      <c r="H222" s="232">
        <v>46.792000000000002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165</v>
      </c>
      <c r="AU222" s="238" t="s">
        <v>153</v>
      </c>
      <c r="AV222" s="13" t="s">
        <v>81</v>
      </c>
      <c r="AW222" s="13" t="s">
        <v>33</v>
      </c>
      <c r="AX222" s="13" t="s">
        <v>72</v>
      </c>
      <c r="AY222" s="238" t="s">
        <v>152</v>
      </c>
    </row>
    <row r="223" s="13" customFormat="1">
      <c r="A223" s="13"/>
      <c r="B223" s="227"/>
      <c r="C223" s="228"/>
      <c r="D223" s="229" t="s">
        <v>165</v>
      </c>
      <c r="E223" s="230" t="s">
        <v>19</v>
      </c>
      <c r="F223" s="231" t="s">
        <v>2209</v>
      </c>
      <c r="G223" s="228"/>
      <c r="H223" s="232">
        <v>-23.222999999999999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8" t="s">
        <v>165</v>
      </c>
      <c r="AU223" s="238" t="s">
        <v>153</v>
      </c>
      <c r="AV223" s="13" t="s">
        <v>81</v>
      </c>
      <c r="AW223" s="13" t="s">
        <v>33</v>
      </c>
      <c r="AX223" s="13" t="s">
        <v>72</v>
      </c>
      <c r="AY223" s="238" t="s">
        <v>152</v>
      </c>
    </row>
    <row r="224" s="13" customFormat="1">
      <c r="A224" s="13"/>
      <c r="B224" s="227"/>
      <c r="C224" s="228"/>
      <c r="D224" s="229" t="s">
        <v>165</v>
      </c>
      <c r="E224" s="230" t="s">
        <v>19</v>
      </c>
      <c r="F224" s="231" t="s">
        <v>2210</v>
      </c>
      <c r="G224" s="228"/>
      <c r="H224" s="232">
        <v>-77.748999999999995</v>
      </c>
      <c r="I224" s="233"/>
      <c r="J224" s="228"/>
      <c r="K224" s="228"/>
      <c r="L224" s="234"/>
      <c r="M224" s="235"/>
      <c r="N224" s="236"/>
      <c r="O224" s="236"/>
      <c r="P224" s="236"/>
      <c r="Q224" s="236"/>
      <c r="R224" s="236"/>
      <c r="S224" s="236"/>
      <c r="T224" s="23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8" t="s">
        <v>165</v>
      </c>
      <c r="AU224" s="238" t="s">
        <v>153</v>
      </c>
      <c r="AV224" s="13" t="s">
        <v>81</v>
      </c>
      <c r="AW224" s="13" t="s">
        <v>33</v>
      </c>
      <c r="AX224" s="13" t="s">
        <v>72</v>
      </c>
      <c r="AY224" s="238" t="s">
        <v>152</v>
      </c>
    </row>
    <row r="225" s="14" customFormat="1">
      <c r="A225" s="14"/>
      <c r="B225" s="239"/>
      <c r="C225" s="240"/>
      <c r="D225" s="229" t="s">
        <v>165</v>
      </c>
      <c r="E225" s="241" t="s">
        <v>19</v>
      </c>
      <c r="F225" s="242" t="s">
        <v>167</v>
      </c>
      <c r="G225" s="240"/>
      <c r="H225" s="243">
        <v>431.19799999999998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9" t="s">
        <v>165</v>
      </c>
      <c r="AU225" s="249" t="s">
        <v>153</v>
      </c>
      <c r="AV225" s="14" t="s">
        <v>153</v>
      </c>
      <c r="AW225" s="14" t="s">
        <v>33</v>
      </c>
      <c r="AX225" s="14" t="s">
        <v>79</v>
      </c>
      <c r="AY225" s="249" t="s">
        <v>152</v>
      </c>
    </row>
    <row r="226" s="2" customFormat="1" ht="16.5" customHeight="1">
      <c r="A226" s="40"/>
      <c r="B226" s="41"/>
      <c r="C226" s="271" t="s">
        <v>357</v>
      </c>
      <c r="D226" s="271" t="s">
        <v>261</v>
      </c>
      <c r="E226" s="272" t="s">
        <v>2211</v>
      </c>
      <c r="F226" s="273" t="s">
        <v>2212</v>
      </c>
      <c r="G226" s="274" t="s">
        <v>176</v>
      </c>
      <c r="H226" s="275">
        <v>452.75799999999998</v>
      </c>
      <c r="I226" s="276"/>
      <c r="J226" s="277">
        <f>ROUND(I226*H226,2)</f>
        <v>0</v>
      </c>
      <c r="K226" s="273" t="s">
        <v>163</v>
      </c>
      <c r="L226" s="278"/>
      <c r="M226" s="279" t="s">
        <v>19</v>
      </c>
      <c r="N226" s="280" t="s">
        <v>43</v>
      </c>
      <c r="O226" s="86"/>
      <c r="P226" s="223">
        <f>O226*H226</f>
        <v>0</v>
      </c>
      <c r="Q226" s="223">
        <v>0.0027200000000000002</v>
      </c>
      <c r="R226" s="223">
        <f>Q226*H226</f>
        <v>1.23150176</v>
      </c>
      <c r="S226" s="223">
        <v>0</v>
      </c>
      <c r="T226" s="224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5" t="s">
        <v>208</v>
      </c>
      <c r="AT226" s="225" t="s">
        <v>261</v>
      </c>
      <c r="AU226" s="225" t="s">
        <v>153</v>
      </c>
      <c r="AY226" s="19" t="s">
        <v>152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9" t="s">
        <v>79</v>
      </c>
      <c r="BK226" s="226">
        <f>ROUND(I226*H226,2)</f>
        <v>0</v>
      </c>
      <c r="BL226" s="19" t="s">
        <v>159</v>
      </c>
      <c r="BM226" s="225" t="s">
        <v>332</v>
      </c>
    </row>
    <row r="227" s="13" customFormat="1">
      <c r="A227" s="13"/>
      <c r="B227" s="227"/>
      <c r="C227" s="228"/>
      <c r="D227" s="229" t="s">
        <v>165</v>
      </c>
      <c r="E227" s="228"/>
      <c r="F227" s="231" t="s">
        <v>2213</v>
      </c>
      <c r="G227" s="228"/>
      <c r="H227" s="232">
        <v>452.75799999999998</v>
      </c>
      <c r="I227" s="233"/>
      <c r="J227" s="228"/>
      <c r="K227" s="228"/>
      <c r="L227" s="234"/>
      <c r="M227" s="235"/>
      <c r="N227" s="236"/>
      <c r="O227" s="236"/>
      <c r="P227" s="236"/>
      <c r="Q227" s="236"/>
      <c r="R227" s="236"/>
      <c r="S227" s="236"/>
      <c r="T227" s="23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8" t="s">
        <v>165</v>
      </c>
      <c r="AU227" s="238" t="s">
        <v>153</v>
      </c>
      <c r="AV227" s="13" t="s">
        <v>81</v>
      </c>
      <c r="AW227" s="13" t="s">
        <v>4</v>
      </c>
      <c r="AX227" s="13" t="s">
        <v>79</v>
      </c>
      <c r="AY227" s="238" t="s">
        <v>152</v>
      </c>
    </row>
    <row r="228" s="2" customFormat="1">
      <c r="A228" s="40"/>
      <c r="B228" s="41"/>
      <c r="C228" s="214" t="s">
        <v>362</v>
      </c>
      <c r="D228" s="214" t="s">
        <v>155</v>
      </c>
      <c r="E228" s="215" t="s">
        <v>2214</v>
      </c>
      <c r="F228" s="216" t="s">
        <v>2215</v>
      </c>
      <c r="G228" s="217" t="s">
        <v>176</v>
      </c>
      <c r="H228" s="218">
        <v>14.49</v>
      </c>
      <c r="I228" s="219"/>
      <c r="J228" s="220">
        <f>ROUND(I228*H228,2)</f>
        <v>0</v>
      </c>
      <c r="K228" s="216" t="s">
        <v>163</v>
      </c>
      <c r="L228" s="46"/>
      <c r="M228" s="221" t="s">
        <v>19</v>
      </c>
      <c r="N228" s="222" t="s">
        <v>43</v>
      </c>
      <c r="O228" s="86"/>
      <c r="P228" s="223">
        <f>O228*H228</f>
        <v>0</v>
      </c>
      <c r="Q228" s="223">
        <v>0.011679999999999999</v>
      </c>
      <c r="R228" s="223">
        <f>Q228*H228</f>
        <v>0.16924319999999998</v>
      </c>
      <c r="S228" s="223">
        <v>0</v>
      </c>
      <c r="T228" s="224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5" t="s">
        <v>159</v>
      </c>
      <c r="AT228" s="225" t="s">
        <v>155</v>
      </c>
      <c r="AU228" s="225" t="s">
        <v>153</v>
      </c>
      <c r="AY228" s="19" t="s">
        <v>152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9" t="s">
        <v>79</v>
      </c>
      <c r="BK228" s="226">
        <f>ROUND(I228*H228,2)</f>
        <v>0</v>
      </c>
      <c r="BL228" s="19" t="s">
        <v>159</v>
      </c>
      <c r="BM228" s="225" t="s">
        <v>337</v>
      </c>
    </row>
    <row r="229" s="15" customFormat="1">
      <c r="A229" s="15"/>
      <c r="B229" s="250"/>
      <c r="C229" s="251"/>
      <c r="D229" s="229" t="s">
        <v>165</v>
      </c>
      <c r="E229" s="252" t="s">
        <v>19</v>
      </c>
      <c r="F229" s="253" t="s">
        <v>2216</v>
      </c>
      <c r="G229" s="251"/>
      <c r="H229" s="252" t="s">
        <v>19</v>
      </c>
      <c r="I229" s="254"/>
      <c r="J229" s="251"/>
      <c r="K229" s="251"/>
      <c r="L229" s="255"/>
      <c r="M229" s="256"/>
      <c r="N229" s="257"/>
      <c r="O229" s="257"/>
      <c r="P229" s="257"/>
      <c r="Q229" s="257"/>
      <c r="R229" s="257"/>
      <c r="S229" s="257"/>
      <c r="T229" s="25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9" t="s">
        <v>165</v>
      </c>
      <c r="AU229" s="259" t="s">
        <v>153</v>
      </c>
      <c r="AV229" s="15" t="s">
        <v>79</v>
      </c>
      <c r="AW229" s="15" t="s">
        <v>33</v>
      </c>
      <c r="AX229" s="15" t="s">
        <v>72</v>
      </c>
      <c r="AY229" s="259" t="s">
        <v>152</v>
      </c>
    </row>
    <row r="230" s="13" customFormat="1">
      <c r="A230" s="13"/>
      <c r="B230" s="227"/>
      <c r="C230" s="228"/>
      <c r="D230" s="229" t="s">
        <v>165</v>
      </c>
      <c r="E230" s="230" t="s">
        <v>19</v>
      </c>
      <c r="F230" s="231" t="s">
        <v>2217</v>
      </c>
      <c r="G230" s="228"/>
      <c r="H230" s="232">
        <v>14.49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165</v>
      </c>
      <c r="AU230" s="238" t="s">
        <v>153</v>
      </c>
      <c r="AV230" s="13" t="s">
        <v>81</v>
      </c>
      <c r="AW230" s="13" t="s">
        <v>33</v>
      </c>
      <c r="AX230" s="13" t="s">
        <v>72</v>
      </c>
      <c r="AY230" s="238" t="s">
        <v>152</v>
      </c>
    </row>
    <row r="231" s="14" customFormat="1">
      <c r="A231" s="14"/>
      <c r="B231" s="239"/>
      <c r="C231" s="240"/>
      <c r="D231" s="229" t="s">
        <v>165</v>
      </c>
      <c r="E231" s="241" t="s">
        <v>19</v>
      </c>
      <c r="F231" s="242" t="s">
        <v>167</v>
      </c>
      <c r="G231" s="240"/>
      <c r="H231" s="243">
        <v>14.49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165</v>
      </c>
      <c r="AU231" s="249" t="s">
        <v>153</v>
      </c>
      <c r="AV231" s="14" t="s">
        <v>153</v>
      </c>
      <c r="AW231" s="14" t="s">
        <v>33</v>
      </c>
      <c r="AX231" s="14" t="s">
        <v>79</v>
      </c>
      <c r="AY231" s="249" t="s">
        <v>152</v>
      </c>
    </row>
    <row r="232" s="2" customFormat="1" ht="16.5" customHeight="1">
      <c r="A232" s="40"/>
      <c r="B232" s="41"/>
      <c r="C232" s="271" t="s">
        <v>370</v>
      </c>
      <c r="D232" s="271" t="s">
        <v>261</v>
      </c>
      <c r="E232" s="272" t="s">
        <v>2218</v>
      </c>
      <c r="F232" s="273" t="s">
        <v>2219</v>
      </c>
      <c r="G232" s="274" t="s">
        <v>176</v>
      </c>
      <c r="H232" s="275">
        <v>15.939</v>
      </c>
      <c r="I232" s="276"/>
      <c r="J232" s="277">
        <f>ROUND(I232*H232,2)</f>
        <v>0</v>
      </c>
      <c r="K232" s="273" t="s">
        <v>163</v>
      </c>
      <c r="L232" s="278"/>
      <c r="M232" s="279" t="s">
        <v>19</v>
      </c>
      <c r="N232" s="280" t="s">
        <v>43</v>
      </c>
      <c r="O232" s="86"/>
      <c r="P232" s="223">
        <f>O232*H232</f>
        <v>0</v>
      </c>
      <c r="Q232" s="223">
        <v>0.016</v>
      </c>
      <c r="R232" s="223">
        <f>Q232*H232</f>
        <v>0.25502400000000003</v>
      </c>
      <c r="S232" s="223">
        <v>0</v>
      </c>
      <c r="T232" s="224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5" t="s">
        <v>208</v>
      </c>
      <c r="AT232" s="225" t="s">
        <v>261</v>
      </c>
      <c r="AU232" s="225" t="s">
        <v>153</v>
      </c>
      <c r="AY232" s="19" t="s">
        <v>152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9" t="s">
        <v>79</v>
      </c>
      <c r="BK232" s="226">
        <f>ROUND(I232*H232,2)</f>
        <v>0</v>
      </c>
      <c r="BL232" s="19" t="s">
        <v>159</v>
      </c>
      <c r="BM232" s="225" t="s">
        <v>344</v>
      </c>
    </row>
    <row r="233" s="13" customFormat="1">
      <c r="A233" s="13"/>
      <c r="B233" s="227"/>
      <c r="C233" s="228"/>
      <c r="D233" s="229" t="s">
        <v>165</v>
      </c>
      <c r="E233" s="228"/>
      <c r="F233" s="231" t="s">
        <v>2220</v>
      </c>
      <c r="G233" s="228"/>
      <c r="H233" s="232">
        <v>15.939</v>
      </c>
      <c r="I233" s="233"/>
      <c r="J233" s="228"/>
      <c r="K233" s="228"/>
      <c r="L233" s="234"/>
      <c r="M233" s="235"/>
      <c r="N233" s="236"/>
      <c r="O233" s="236"/>
      <c r="P233" s="236"/>
      <c r="Q233" s="236"/>
      <c r="R233" s="236"/>
      <c r="S233" s="236"/>
      <c r="T233" s="23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8" t="s">
        <v>165</v>
      </c>
      <c r="AU233" s="238" t="s">
        <v>153</v>
      </c>
      <c r="AV233" s="13" t="s">
        <v>81</v>
      </c>
      <c r="AW233" s="13" t="s">
        <v>4</v>
      </c>
      <c r="AX233" s="13" t="s">
        <v>79</v>
      </c>
      <c r="AY233" s="238" t="s">
        <v>152</v>
      </c>
    </row>
    <row r="234" s="2" customFormat="1">
      <c r="A234" s="40"/>
      <c r="B234" s="41"/>
      <c r="C234" s="214" t="s">
        <v>378</v>
      </c>
      <c r="D234" s="214" t="s">
        <v>155</v>
      </c>
      <c r="E234" s="215" t="s">
        <v>347</v>
      </c>
      <c r="F234" s="216" t="s">
        <v>348</v>
      </c>
      <c r="G234" s="217" t="s">
        <v>176</v>
      </c>
      <c r="H234" s="218">
        <v>5.2249999999999996</v>
      </c>
      <c r="I234" s="219"/>
      <c r="J234" s="220">
        <f>ROUND(I234*H234,2)</f>
        <v>0</v>
      </c>
      <c r="K234" s="216" t="s">
        <v>163</v>
      </c>
      <c r="L234" s="46"/>
      <c r="M234" s="221" t="s">
        <v>19</v>
      </c>
      <c r="N234" s="222" t="s">
        <v>43</v>
      </c>
      <c r="O234" s="86"/>
      <c r="P234" s="223">
        <f>O234*H234</f>
        <v>0</v>
      </c>
      <c r="Q234" s="223">
        <v>0.0083499999999999998</v>
      </c>
      <c r="R234" s="223">
        <f>Q234*H234</f>
        <v>0.043628749999999994</v>
      </c>
      <c r="S234" s="223">
        <v>0</v>
      </c>
      <c r="T234" s="224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5" t="s">
        <v>159</v>
      </c>
      <c r="AT234" s="225" t="s">
        <v>155</v>
      </c>
      <c r="AU234" s="225" t="s">
        <v>153</v>
      </c>
      <c r="AY234" s="19" t="s">
        <v>152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9" t="s">
        <v>79</v>
      </c>
      <c r="BK234" s="226">
        <f>ROUND(I234*H234,2)</f>
        <v>0</v>
      </c>
      <c r="BL234" s="19" t="s">
        <v>159</v>
      </c>
      <c r="BM234" s="225" t="s">
        <v>349</v>
      </c>
    </row>
    <row r="235" s="15" customFormat="1">
      <c r="A235" s="15"/>
      <c r="B235" s="250"/>
      <c r="C235" s="251"/>
      <c r="D235" s="229" t="s">
        <v>165</v>
      </c>
      <c r="E235" s="252" t="s">
        <v>19</v>
      </c>
      <c r="F235" s="253" t="s">
        <v>350</v>
      </c>
      <c r="G235" s="251"/>
      <c r="H235" s="252" t="s">
        <v>19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165</v>
      </c>
      <c r="AU235" s="259" t="s">
        <v>153</v>
      </c>
      <c r="AV235" s="15" t="s">
        <v>79</v>
      </c>
      <c r="AW235" s="15" t="s">
        <v>33</v>
      </c>
      <c r="AX235" s="15" t="s">
        <v>72</v>
      </c>
      <c r="AY235" s="259" t="s">
        <v>152</v>
      </c>
    </row>
    <row r="236" s="13" customFormat="1">
      <c r="A236" s="13"/>
      <c r="B236" s="227"/>
      <c r="C236" s="228"/>
      <c r="D236" s="229" t="s">
        <v>165</v>
      </c>
      <c r="E236" s="230" t="s">
        <v>19</v>
      </c>
      <c r="F236" s="231" t="s">
        <v>2191</v>
      </c>
      <c r="G236" s="228"/>
      <c r="H236" s="232">
        <v>5.2249999999999996</v>
      </c>
      <c r="I236" s="233"/>
      <c r="J236" s="228"/>
      <c r="K236" s="228"/>
      <c r="L236" s="234"/>
      <c r="M236" s="235"/>
      <c r="N236" s="236"/>
      <c r="O236" s="236"/>
      <c r="P236" s="236"/>
      <c r="Q236" s="236"/>
      <c r="R236" s="236"/>
      <c r="S236" s="236"/>
      <c r="T236" s="23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8" t="s">
        <v>165</v>
      </c>
      <c r="AU236" s="238" t="s">
        <v>153</v>
      </c>
      <c r="AV236" s="13" t="s">
        <v>81</v>
      </c>
      <c r="AW236" s="13" t="s">
        <v>33</v>
      </c>
      <c r="AX236" s="13" t="s">
        <v>72</v>
      </c>
      <c r="AY236" s="238" t="s">
        <v>152</v>
      </c>
    </row>
    <row r="237" s="14" customFormat="1">
      <c r="A237" s="14"/>
      <c r="B237" s="239"/>
      <c r="C237" s="240"/>
      <c r="D237" s="229" t="s">
        <v>165</v>
      </c>
      <c r="E237" s="241" t="s">
        <v>19</v>
      </c>
      <c r="F237" s="242" t="s">
        <v>167</v>
      </c>
      <c r="G237" s="240"/>
      <c r="H237" s="243">
        <v>5.2249999999999996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9" t="s">
        <v>165</v>
      </c>
      <c r="AU237" s="249" t="s">
        <v>153</v>
      </c>
      <c r="AV237" s="14" t="s">
        <v>153</v>
      </c>
      <c r="AW237" s="14" t="s">
        <v>33</v>
      </c>
      <c r="AX237" s="14" t="s">
        <v>79</v>
      </c>
      <c r="AY237" s="249" t="s">
        <v>152</v>
      </c>
    </row>
    <row r="238" s="2" customFormat="1" ht="16.5" customHeight="1">
      <c r="A238" s="40"/>
      <c r="B238" s="41"/>
      <c r="C238" s="271" t="s">
        <v>383</v>
      </c>
      <c r="D238" s="271" t="s">
        <v>261</v>
      </c>
      <c r="E238" s="272" t="s">
        <v>262</v>
      </c>
      <c r="F238" s="273" t="s">
        <v>263</v>
      </c>
      <c r="G238" s="274" t="s">
        <v>176</v>
      </c>
      <c r="H238" s="275">
        <v>5.4859999999999998</v>
      </c>
      <c r="I238" s="276"/>
      <c r="J238" s="277">
        <f>ROUND(I238*H238,2)</f>
        <v>0</v>
      </c>
      <c r="K238" s="273" t="s">
        <v>163</v>
      </c>
      <c r="L238" s="278"/>
      <c r="M238" s="279" t="s">
        <v>19</v>
      </c>
      <c r="N238" s="280" t="s">
        <v>43</v>
      </c>
      <c r="O238" s="86"/>
      <c r="P238" s="223">
        <f>O238*H238</f>
        <v>0</v>
      </c>
      <c r="Q238" s="223">
        <v>0.00084999999999999995</v>
      </c>
      <c r="R238" s="223">
        <f>Q238*H238</f>
        <v>0.0046630999999999999</v>
      </c>
      <c r="S238" s="223">
        <v>0</v>
      </c>
      <c r="T238" s="224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25" t="s">
        <v>208</v>
      </c>
      <c r="AT238" s="225" t="s">
        <v>261</v>
      </c>
      <c r="AU238" s="225" t="s">
        <v>153</v>
      </c>
      <c r="AY238" s="19" t="s">
        <v>152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9" t="s">
        <v>79</v>
      </c>
      <c r="BK238" s="226">
        <f>ROUND(I238*H238,2)</f>
        <v>0</v>
      </c>
      <c r="BL238" s="19" t="s">
        <v>159</v>
      </c>
      <c r="BM238" s="225" t="s">
        <v>355</v>
      </c>
    </row>
    <row r="239" s="13" customFormat="1">
      <c r="A239" s="13"/>
      <c r="B239" s="227"/>
      <c r="C239" s="228"/>
      <c r="D239" s="229" t="s">
        <v>165</v>
      </c>
      <c r="E239" s="228"/>
      <c r="F239" s="231" t="s">
        <v>2221</v>
      </c>
      <c r="G239" s="228"/>
      <c r="H239" s="232">
        <v>5.4859999999999998</v>
      </c>
      <c r="I239" s="233"/>
      <c r="J239" s="228"/>
      <c r="K239" s="228"/>
      <c r="L239" s="234"/>
      <c r="M239" s="235"/>
      <c r="N239" s="236"/>
      <c r="O239" s="236"/>
      <c r="P239" s="236"/>
      <c r="Q239" s="236"/>
      <c r="R239" s="236"/>
      <c r="S239" s="236"/>
      <c r="T239" s="23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8" t="s">
        <v>165</v>
      </c>
      <c r="AU239" s="238" t="s">
        <v>153</v>
      </c>
      <c r="AV239" s="13" t="s">
        <v>81</v>
      </c>
      <c r="AW239" s="13" t="s">
        <v>4</v>
      </c>
      <c r="AX239" s="13" t="s">
        <v>79</v>
      </c>
      <c r="AY239" s="238" t="s">
        <v>152</v>
      </c>
    </row>
    <row r="240" s="2" customFormat="1">
      <c r="A240" s="40"/>
      <c r="B240" s="41"/>
      <c r="C240" s="214" t="s">
        <v>390</v>
      </c>
      <c r="D240" s="214" t="s">
        <v>155</v>
      </c>
      <c r="E240" s="215" t="s">
        <v>363</v>
      </c>
      <c r="F240" s="216" t="s">
        <v>364</v>
      </c>
      <c r="G240" s="217" t="s">
        <v>176</v>
      </c>
      <c r="H240" s="218">
        <v>95.390000000000001</v>
      </c>
      <c r="I240" s="219"/>
      <c r="J240" s="220">
        <f>ROUND(I240*H240,2)</f>
        <v>0</v>
      </c>
      <c r="K240" s="216" t="s">
        <v>163</v>
      </c>
      <c r="L240" s="46"/>
      <c r="M240" s="221" t="s">
        <v>19</v>
      </c>
      <c r="N240" s="222" t="s">
        <v>43</v>
      </c>
      <c r="O240" s="86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5" t="s">
        <v>159</v>
      </c>
      <c r="AT240" s="225" t="s">
        <v>155</v>
      </c>
      <c r="AU240" s="225" t="s">
        <v>153</v>
      </c>
      <c r="AY240" s="19" t="s">
        <v>152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9" t="s">
        <v>79</v>
      </c>
      <c r="BK240" s="226">
        <f>ROUND(I240*H240,2)</f>
        <v>0</v>
      </c>
      <c r="BL240" s="19" t="s">
        <v>159</v>
      </c>
      <c r="BM240" s="225" t="s">
        <v>365</v>
      </c>
    </row>
    <row r="241" s="15" customFormat="1">
      <c r="A241" s="15"/>
      <c r="B241" s="250"/>
      <c r="C241" s="251"/>
      <c r="D241" s="229" t="s">
        <v>165</v>
      </c>
      <c r="E241" s="252" t="s">
        <v>19</v>
      </c>
      <c r="F241" s="253" t="s">
        <v>366</v>
      </c>
      <c r="G241" s="251"/>
      <c r="H241" s="252" t="s">
        <v>19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165</v>
      </c>
      <c r="AU241" s="259" t="s">
        <v>153</v>
      </c>
      <c r="AV241" s="15" t="s">
        <v>79</v>
      </c>
      <c r="AW241" s="15" t="s">
        <v>33</v>
      </c>
      <c r="AX241" s="15" t="s">
        <v>72</v>
      </c>
      <c r="AY241" s="259" t="s">
        <v>152</v>
      </c>
    </row>
    <row r="242" s="13" customFormat="1">
      <c r="A242" s="13"/>
      <c r="B242" s="227"/>
      <c r="C242" s="228"/>
      <c r="D242" s="229" t="s">
        <v>165</v>
      </c>
      <c r="E242" s="230" t="s">
        <v>19</v>
      </c>
      <c r="F242" s="231" t="s">
        <v>2222</v>
      </c>
      <c r="G242" s="228"/>
      <c r="H242" s="232">
        <v>27.225000000000001</v>
      </c>
      <c r="I242" s="233"/>
      <c r="J242" s="228"/>
      <c r="K242" s="228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165</v>
      </c>
      <c r="AU242" s="238" t="s">
        <v>153</v>
      </c>
      <c r="AV242" s="13" t="s">
        <v>81</v>
      </c>
      <c r="AW242" s="13" t="s">
        <v>33</v>
      </c>
      <c r="AX242" s="13" t="s">
        <v>72</v>
      </c>
      <c r="AY242" s="238" t="s">
        <v>152</v>
      </c>
    </row>
    <row r="243" s="13" customFormat="1">
      <c r="A243" s="13"/>
      <c r="B243" s="227"/>
      <c r="C243" s="228"/>
      <c r="D243" s="229" t="s">
        <v>165</v>
      </c>
      <c r="E243" s="230" t="s">
        <v>19</v>
      </c>
      <c r="F243" s="231" t="s">
        <v>2223</v>
      </c>
      <c r="G243" s="228"/>
      <c r="H243" s="232">
        <v>68.165000000000006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165</v>
      </c>
      <c r="AU243" s="238" t="s">
        <v>153</v>
      </c>
      <c r="AV243" s="13" t="s">
        <v>81</v>
      </c>
      <c r="AW243" s="13" t="s">
        <v>33</v>
      </c>
      <c r="AX243" s="13" t="s">
        <v>72</v>
      </c>
      <c r="AY243" s="238" t="s">
        <v>152</v>
      </c>
    </row>
    <row r="244" s="14" customFormat="1">
      <c r="A244" s="14"/>
      <c r="B244" s="239"/>
      <c r="C244" s="240"/>
      <c r="D244" s="229" t="s">
        <v>165</v>
      </c>
      <c r="E244" s="241" t="s">
        <v>19</v>
      </c>
      <c r="F244" s="242" t="s">
        <v>167</v>
      </c>
      <c r="G244" s="240"/>
      <c r="H244" s="243">
        <v>95.390000000000001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165</v>
      </c>
      <c r="AU244" s="249" t="s">
        <v>153</v>
      </c>
      <c r="AV244" s="14" t="s">
        <v>153</v>
      </c>
      <c r="AW244" s="14" t="s">
        <v>33</v>
      </c>
      <c r="AX244" s="14" t="s">
        <v>79</v>
      </c>
      <c r="AY244" s="249" t="s">
        <v>152</v>
      </c>
    </row>
    <row r="245" s="2" customFormat="1">
      <c r="A245" s="40"/>
      <c r="B245" s="41"/>
      <c r="C245" s="214" t="s">
        <v>393</v>
      </c>
      <c r="D245" s="214" t="s">
        <v>155</v>
      </c>
      <c r="E245" s="215" t="s">
        <v>2224</v>
      </c>
      <c r="F245" s="216" t="s">
        <v>2225</v>
      </c>
      <c r="G245" s="217" t="s">
        <v>176</v>
      </c>
      <c r="H245" s="218">
        <v>1.8899999999999999</v>
      </c>
      <c r="I245" s="219"/>
      <c r="J245" s="220">
        <f>ROUND(I245*H245,2)</f>
        <v>0</v>
      </c>
      <c r="K245" s="216" t="s">
        <v>163</v>
      </c>
      <c r="L245" s="46"/>
      <c r="M245" s="221" t="s">
        <v>19</v>
      </c>
      <c r="N245" s="222" t="s">
        <v>43</v>
      </c>
      <c r="O245" s="86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5" t="s">
        <v>159</v>
      </c>
      <c r="AT245" s="225" t="s">
        <v>155</v>
      </c>
      <c r="AU245" s="225" t="s">
        <v>153</v>
      </c>
      <c r="AY245" s="19" t="s">
        <v>152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9" t="s">
        <v>79</v>
      </c>
      <c r="BK245" s="226">
        <f>ROUND(I245*H245,2)</f>
        <v>0</v>
      </c>
      <c r="BL245" s="19" t="s">
        <v>159</v>
      </c>
      <c r="BM245" s="225" t="s">
        <v>2226</v>
      </c>
    </row>
    <row r="246" s="15" customFormat="1">
      <c r="A246" s="15"/>
      <c r="B246" s="250"/>
      <c r="C246" s="251"/>
      <c r="D246" s="229" t="s">
        <v>165</v>
      </c>
      <c r="E246" s="252" t="s">
        <v>19</v>
      </c>
      <c r="F246" s="253" t="s">
        <v>2227</v>
      </c>
      <c r="G246" s="251"/>
      <c r="H246" s="252" t="s">
        <v>19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165</v>
      </c>
      <c r="AU246" s="259" t="s">
        <v>153</v>
      </c>
      <c r="AV246" s="15" t="s">
        <v>79</v>
      </c>
      <c r="AW246" s="15" t="s">
        <v>33</v>
      </c>
      <c r="AX246" s="15" t="s">
        <v>72</v>
      </c>
      <c r="AY246" s="259" t="s">
        <v>152</v>
      </c>
    </row>
    <row r="247" s="13" customFormat="1">
      <c r="A247" s="13"/>
      <c r="B247" s="227"/>
      <c r="C247" s="228"/>
      <c r="D247" s="229" t="s">
        <v>165</v>
      </c>
      <c r="E247" s="230" t="s">
        <v>19</v>
      </c>
      <c r="F247" s="231" t="s">
        <v>2228</v>
      </c>
      <c r="G247" s="228"/>
      <c r="H247" s="232">
        <v>1.8899999999999999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165</v>
      </c>
      <c r="AU247" s="238" t="s">
        <v>153</v>
      </c>
      <c r="AV247" s="13" t="s">
        <v>81</v>
      </c>
      <c r="AW247" s="13" t="s">
        <v>33</v>
      </c>
      <c r="AX247" s="13" t="s">
        <v>72</v>
      </c>
      <c r="AY247" s="238" t="s">
        <v>152</v>
      </c>
    </row>
    <row r="248" s="14" customFormat="1">
      <c r="A248" s="14"/>
      <c r="B248" s="239"/>
      <c r="C248" s="240"/>
      <c r="D248" s="229" t="s">
        <v>165</v>
      </c>
      <c r="E248" s="241" t="s">
        <v>19</v>
      </c>
      <c r="F248" s="242" t="s">
        <v>167</v>
      </c>
      <c r="G248" s="240"/>
      <c r="H248" s="243">
        <v>1.8899999999999999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165</v>
      </c>
      <c r="AU248" s="249" t="s">
        <v>153</v>
      </c>
      <c r="AV248" s="14" t="s">
        <v>153</v>
      </c>
      <c r="AW248" s="14" t="s">
        <v>33</v>
      </c>
      <c r="AX248" s="14" t="s">
        <v>79</v>
      </c>
      <c r="AY248" s="249" t="s">
        <v>152</v>
      </c>
    </row>
    <row r="249" s="2" customFormat="1">
      <c r="A249" s="40"/>
      <c r="B249" s="41"/>
      <c r="C249" s="214" t="s">
        <v>399</v>
      </c>
      <c r="D249" s="214" t="s">
        <v>155</v>
      </c>
      <c r="E249" s="215" t="s">
        <v>371</v>
      </c>
      <c r="F249" s="216" t="s">
        <v>372</v>
      </c>
      <c r="G249" s="217" t="s">
        <v>235</v>
      </c>
      <c r="H249" s="218">
        <v>58.100000000000001</v>
      </c>
      <c r="I249" s="219"/>
      <c r="J249" s="220">
        <f>ROUND(I249*H249,2)</f>
        <v>0</v>
      </c>
      <c r="K249" s="216" t="s">
        <v>163</v>
      </c>
      <c r="L249" s="46"/>
      <c r="M249" s="221" t="s">
        <v>19</v>
      </c>
      <c r="N249" s="222" t="s">
        <v>43</v>
      </c>
      <c r="O249" s="86"/>
      <c r="P249" s="223">
        <f>O249*H249</f>
        <v>0</v>
      </c>
      <c r="Q249" s="223">
        <v>0.0017600000000000001</v>
      </c>
      <c r="R249" s="223">
        <f>Q249*H249</f>
        <v>0.102256</v>
      </c>
      <c r="S249" s="223">
        <v>0</v>
      </c>
      <c r="T249" s="224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5" t="s">
        <v>159</v>
      </c>
      <c r="AT249" s="225" t="s">
        <v>155</v>
      </c>
      <c r="AU249" s="225" t="s">
        <v>153</v>
      </c>
      <c r="AY249" s="19" t="s">
        <v>152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9" t="s">
        <v>79</v>
      </c>
      <c r="BK249" s="226">
        <f>ROUND(I249*H249,2)</f>
        <v>0</v>
      </c>
      <c r="BL249" s="19" t="s">
        <v>159</v>
      </c>
      <c r="BM249" s="225" t="s">
        <v>373</v>
      </c>
    </row>
    <row r="250" s="15" customFormat="1">
      <c r="A250" s="15"/>
      <c r="B250" s="250"/>
      <c r="C250" s="251"/>
      <c r="D250" s="229" t="s">
        <v>165</v>
      </c>
      <c r="E250" s="252" t="s">
        <v>19</v>
      </c>
      <c r="F250" s="253" t="s">
        <v>374</v>
      </c>
      <c r="G250" s="251"/>
      <c r="H250" s="252" t="s">
        <v>19</v>
      </c>
      <c r="I250" s="254"/>
      <c r="J250" s="251"/>
      <c r="K250" s="251"/>
      <c r="L250" s="255"/>
      <c r="M250" s="256"/>
      <c r="N250" s="257"/>
      <c r="O250" s="257"/>
      <c r="P250" s="257"/>
      <c r="Q250" s="257"/>
      <c r="R250" s="257"/>
      <c r="S250" s="257"/>
      <c r="T250" s="25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9" t="s">
        <v>165</v>
      </c>
      <c r="AU250" s="259" t="s">
        <v>153</v>
      </c>
      <c r="AV250" s="15" t="s">
        <v>79</v>
      </c>
      <c r="AW250" s="15" t="s">
        <v>33</v>
      </c>
      <c r="AX250" s="15" t="s">
        <v>72</v>
      </c>
      <c r="AY250" s="259" t="s">
        <v>152</v>
      </c>
    </row>
    <row r="251" s="13" customFormat="1">
      <c r="A251" s="13"/>
      <c r="B251" s="227"/>
      <c r="C251" s="228"/>
      <c r="D251" s="229" t="s">
        <v>165</v>
      </c>
      <c r="E251" s="230" t="s">
        <v>19</v>
      </c>
      <c r="F251" s="231" t="s">
        <v>2229</v>
      </c>
      <c r="G251" s="228"/>
      <c r="H251" s="232">
        <v>40.600000000000001</v>
      </c>
      <c r="I251" s="233"/>
      <c r="J251" s="228"/>
      <c r="K251" s="228"/>
      <c r="L251" s="234"/>
      <c r="M251" s="235"/>
      <c r="N251" s="236"/>
      <c r="O251" s="236"/>
      <c r="P251" s="236"/>
      <c r="Q251" s="236"/>
      <c r="R251" s="236"/>
      <c r="S251" s="236"/>
      <c r="T251" s="23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8" t="s">
        <v>165</v>
      </c>
      <c r="AU251" s="238" t="s">
        <v>153</v>
      </c>
      <c r="AV251" s="13" t="s">
        <v>81</v>
      </c>
      <c r="AW251" s="13" t="s">
        <v>33</v>
      </c>
      <c r="AX251" s="13" t="s">
        <v>72</v>
      </c>
      <c r="AY251" s="238" t="s">
        <v>152</v>
      </c>
    </row>
    <row r="252" s="13" customFormat="1">
      <c r="A252" s="13"/>
      <c r="B252" s="227"/>
      <c r="C252" s="228"/>
      <c r="D252" s="229" t="s">
        <v>165</v>
      </c>
      <c r="E252" s="230" t="s">
        <v>19</v>
      </c>
      <c r="F252" s="231" t="s">
        <v>2230</v>
      </c>
      <c r="G252" s="228"/>
      <c r="H252" s="232">
        <v>17.5</v>
      </c>
      <c r="I252" s="233"/>
      <c r="J252" s="228"/>
      <c r="K252" s="228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165</v>
      </c>
      <c r="AU252" s="238" t="s">
        <v>153</v>
      </c>
      <c r="AV252" s="13" t="s">
        <v>81</v>
      </c>
      <c r="AW252" s="13" t="s">
        <v>33</v>
      </c>
      <c r="AX252" s="13" t="s">
        <v>72</v>
      </c>
      <c r="AY252" s="238" t="s">
        <v>152</v>
      </c>
    </row>
    <row r="253" s="14" customFormat="1">
      <c r="A253" s="14"/>
      <c r="B253" s="239"/>
      <c r="C253" s="240"/>
      <c r="D253" s="229" t="s">
        <v>165</v>
      </c>
      <c r="E253" s="241" t="s">
        <v>19</v>
      </c>
      <c r="F253" s="242" t="s">
        <v>167</v>
      </c>
      <c r="G253" s="240"/>
      <c r="H253" s="243">
        <v>58.100000000000001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9" t="s">
        <v>165</v>
      </c>
      <c r="AU253" s="249" t="s">
        <v>153</v>
      </c>
      <c r="AV253" s="14" t="s">
        <v>153</v>
      </c>
      <c r="AW253" s="14" t="s">
        <v>33</v>
      </c>
      <c r="AX253" s="14" t="s">
        <v>79</v>
      </c>
      <c r="AY253" s="249" t="s">
        <v>152</v>
      </c>
    </row>
    <row r="254" s="2" customFormat="1" ht="16.5" customHeight="1">
      <c r="A254" s="40"/>
      <c r="B254" s="41"/>
      <c r="C254" s="271" t="s">
        <v>404</v>
      </c>
      <c r="D254" s="271" t="s">
        <v>261</v>
      </c>
      <c r="E254" s="272" t="s">
        <v>379</v>
      </c>
      <c r="F254" s="273" t="s">
        <v>380</v>
      </c>
      <c r="G254" s="274" t="s">
        <v>176</v>
      </c>
      <c r="H254" s="275">
        <v>12.782</v>
      </c>
      <c r="I254" s="276"/>
      <c r="J254" s="277">
        <f>ROUND(I254*H254,2)</f>
        <v>0</v>
      </c>
      <c r="K254" s="273" t="s">
        <v>163</v>
      </c>
      <c r="L254" s="278"/>
      <c r="M254" s="279" t="s">
        <v>19</v>
      </c>
      <c r="N254" s="280" t="s">
        <v>43</v>
      </c>
      <c r="O254" s="86"/>
      <c r="P254" s="223">
        <f>O254*H254</f>
        <v>0</v>
      </c>
      <c r="Q254" s="223">
        <v>0.00051000000000000004</v>
      </c>
      <c r="R254" s="223">
        <f>Q254*H254</f>
        <v>0.0065188200000000007</v>
      </c>
      <c r="S254" s="223">
        <v>0</v>
      </c>
      <c r="T254" s="224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5" t="s">
        <v>208</v>
      </c>
      <c r="AT254" s="225" t="s">
        <v>261</v>
      </c>
      <c r="AU254" s="225" t="s">
        <v>153</v>
      </c>
      <c r="AY254" s="19" t="s">
        <v>152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9" t="s">
        <v>79</v>
      </c>
      <c r="BK254" s="226">
        <f>ROUND(I254*H254,2)</f>
        <v>0</v>
      </c>
      <c r="BL254" s="19" t="s">
        <v>159</v>
      </c>
      <c r="BM254" s="225" t="s">
        <v>381</v>
      </c>
    </row>
    <row r="255" s="13" customFormat="1">
      <c r="A255" s="13"/>
      <c r="B255" s="227"/>
      <c r="C255" s="228"/>
      <c r="D255" s="229" t="s">
        <v>165</v>
      </c>
      <c r="E255" s="228"/>
      <c r="F255" s="231" t="s">
        <v>2231</v>
      </c>
      <c r="G255" s="228"/>
      <c r="H255" s="232">
        <v>12.782</v>
      </c>
      <c r="I255" s="233"/>
      <c r="J255" s="228"/>
      <c r="K255" s="228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165</v>
      </c>
      <c r="AU255" s="238" t="s">
        <v>153</v>
      </c>
      <c r="AV255" s="13" t="s">
        <v>81</v>
      </c>
      <c r="AW255" s="13" t="s">
        <v>4</v>
      </c>
      <c r="AX255" s="13" t="s">
        <v>79</v>
      </c>
      <c r="AY255" s="238" t="s">
        <v>152</v>
      </c>
    </row>
    <row r="256" s="2" customFormat="1" ht="33" customHeight="1">
      <c r="A256" s="40"/>
      <c r="B256" s="41"/>
      <c r="C256" s="214" t="s">
        <v>426</v>
      </c>
      <c r="D256" s="214" t="s">
        <v>155</v>
      </c>
      <c r="E256" s="215" t="s">
        <v>384</v>
      </c>
      <c r="F256" s="216" t="s">
        <v>385</v>
      </c>
      <c r="G256" s="217" t="s">
        <v>235</v>
      </c>
      <c r="H256" s="218">
        <v>21.100000000000001</v>
      </c>
      <c r="I256" s="219"/>
      <c r="J256" s="220">
        <f>ROUND(I256*H256,2)</f>
        <v>0</v>
      </c>
      <c r="K256" s="216" t="s">
        <v>163</v>
      </c>
      <c r="L256" s="46"/>
      <c r="M256" s="221" t="s">
        <v>19</v>
      </c>
      <c r="N256" s="222" t="s">
        <v>43</v>
      </c>
      <c r="O256" s="86"/>
      <c r="P256" s="223">
        <f>O256*H256</f>
        <v>0</v>
      </c>
      <c r="Q256" s="223">
        <v>0.0033899999999999998</v>
      </c>
      <c r="R256" s="223">
        <f>Q256*H256</f>
        <v>0.071528999999999995</v>
      </c>
      <c r="S256" s="223">
        <v>0</v>
      </c>
      <c r="T256" s="224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5" t="s">
        <v>159</v>
      </c>
      <c r="AT256" s="225" t="s">
        <v>155</v>
      </c>
      <c r="AU256" s="225" t="s">
        <v>153</v>
      </c>
      <c r="AY256" s="19" t="s">
        <v>152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9" t="s">
        <v>79</v>
      </c>
      <c r="BK256" s="226">
        <f>ROUND(I256*H256,2)</f>
        <v>0</v>
      </c>
      <c r="BL256" s="19" t="s">
        <v>159</v>
      </c>
      <c r="BM256" s="225" t="s">
        <v>386</v>
      </c>
    </row>
    <row r="257" s="13" customFormat="1">
      <c r="A257" s="13"/>
      <c r="B257" s="227"/>
      <c r="C257" s="228"/>
      <c r="D257" s="229" t="s">
        <v>165</v>
      </c>
      <c r="E257" s="230" t="s">
        <v>19</v>
      </c>
      <c r="F257" s="231" t="s">
        <v>2232</v>
      </c>
      <c r="G257" s="228"/>
      <c r="H257" s="232">
        <v>21.100000000000001</v>
      </c>
      <c r="I257" s="233"/>
      <c r="J257" s="228"/>
      <c r="K257" s="228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165</v>
      </c>
      <c r="AU257" s="238" t="s">
        <v>153</v>
      </c>
      <c r="AV257" s="13" t="s">
        <v>81</v>
      </c>
      <c r="AW257" s="13" t="s">
        <v>33</v>
      </c>
      <c r="AX257" s="13" t="s">
        <v>72</v>
      </c>
      <c r="AY257" s="238" t="s">
        <v>152</v>
      </c>
    </row>
    <row r="258" s="14" customFormat="1">
      <c r="A258" s="14"/>
      <c r="B258" s="239"/>
      <c r="C258" s="240"/>
      <c r="D258" s="229" t="s">
        <v>165</v>
      </c>
      <c r="E258" s="241" t="s">
        <v>19</v>
      </c>
      <c r="F258" s="242" t="s">
        <v>167</v>
      </c>
      <c r="G258" s="240"/>
      <c r="H258" s="243">
        <v>21.100000000000001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165</v>
      </c>
      <c r="AU258" s="249" t="s">
        <v>153</v>
      </c>
      <c r="AV258" s="14" t="s">
        <v>153</v>
      </c>
      <c r="AW258" s="14" t="s">
        <v>33</v>
      </c>
      <c r="AX258" s="14" t="s">
        <v>79</v>
      </c>
      <c r="AY258" s="249" t="s">
        <v>152</v>
      </c>
    </row>
    <row r="259" s="2" customFormat="1" ht="16.5" customHeight="1">
      <c r="A259" s="40"/>
      <c r="B259" s="41"/>
      <c r="C259" s="271" t="s">
        <v>437</v>
      </c>
      <c r="D259" s="271" t="s">
        <v>261</v>
      </c>
      <c r="E259" s="272" t="s">
        <v>379</v>
      </c>
      <c r="F259" s="273" t="s">
        <v>380</v>
      </c>
      <c r="G259" s="274" t="s">
        <v>176</v>
      </c>
      <c r="H259" s="275">
        <v>6.9630000000000001</v>
      </c>
      <c r="I259" s="276"/>
      <c r="J259" s="277">
        <f>ROUND(I259*H259,2)</f>
        <v>0</v>
      </c>
      <c r="K259" s="273" t="s">
        <v>163</v>
      </c>
      <c r="L259" s="278"/>
      <c r="M259" s="279" t="s">
        <v>19</v>
      </c>
      <c r="N259" s="280" t="s">
        <v>43</v>
      </c>
      <c r="O259" s="86"/>
      <c r="P259" s="223">
        <f>O259*H259</f>
        <v>0</v>
      </c>
      <c r="Q259" s="223">
        <v>0.00051000000000000004</v>
      </c>
      <c r="R259" s="223">
        <f>Q259*H259</f>
        <v>0.0035511300000000004</v>
      </c>
      <c r="S259" s="223">
        <v>0</v>
      </c>
      <c r="T259" s="224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25" t="s">
        <v>208</v>
      </c>
      <c r="AT259" s="225" t="s">
        <v>261</v>
      </c>
      <c r="AU259" s="225" t="s">
        <v>153</v>
      </c>
      <c r="AY259" s="19" t="s">
        <v>152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9" t="s">
        <v>79</v>
      </c>
      <c r="BK259" s="226">
        <f>ROUND(I259*H259,2)</f>
        <v>0</v>
      </c>
      <c r="BL259" s="19" t="s">
        <v>159</v>
      </c>
      <c r="BM259" s="225" t="s">
        <v>391</v>
      </c>
    </row>
    <row r="260" s="13" customFormat="1">
      <c r="A260" s="13"/>
      <c r="B260" s="227"/>
      <c r="C260" s="228"/>
      <c r="D260" s="229" t="s">
        <v>165</v>
      </c>
      <c r="E260" s="228"/>
      <c r="F260" s="231" t="s">
        <v>2233</v>
      </c>
      <c r="G260" s="228"/>
      <c r="H260" s="232">
        <v>6.9630000000000001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8" t="s">
        <v>165</v>
      </c>
      <c r="AU260" s="238" t="s">
        <v>153</v>
      </c>
      <c r="AV260" s="13" t="s">
        <v>81</v>
      </c>
      <c r="AW260" s="13" t="s">
        <v>4</v>
      </c>
      <c r="AX260" s="13" t="s">
        <v>79</v>
      </c>
      <c r="AY260" s="238" t="s">
        <v>152</v>
      </c>
    </row>
    <row r="261" s="2" customFormat="1">
      <c r="A261" s="40"/>
      <c r="B261" s="41"/>
      <c r="C261" s="214" t="s">
        <v>442</v>
      </c>
      <c r="D261" s="214" t="s">
        <v>155</v>
      </c>
      <c r="E261" s="215" t="s">
        <v>405</v>
      </c>
      <c r="F261" s="216" t="s">
        <v>406</v>
      </c>
      <c r="G261" s="217" t="s">
        <v>176</v>
      </c>
      <c r="H261" s="218">
        <v>499.44200000000001</v>
      </c>
      <c r="I261" s="219"/>
      <c r="J261" s="220">
        <f>ROUND(I261*H261,2)</f>
        <v>0</v>
      </c>
      <c r="K261" s="216" t="s">
        <v>163</v>
      </c>
      <c r="L261" s="46"/>
      <c r="M261" s="221" t="s">
        <v>19</v>
      </c>
      <c r="N261" s="222" t="s">
        <v>43</v>
      </c>
      <c r="O261" s="86"/>
      <c r="P261" s="223">
        <f>O261*H261</f>
        <v>0</v>
      </c>
      <c r="Q261" s="223">
        <v>0.00348</v>
      </c>
      <c r="R261" s="223">
        <f>Q261*H261</f>
        <v>1.73805816</v>
      </c>
      <c r="S261" s="223">
        <v>0</v>
      </c>
      <c r="T261" s="224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5" t="s">
        <v>159</v>
      </c>
      <c r="AT261" s="225" t="s">
        <v>155</v>
      </c>
      <c r="AU261" s="225" t="s">
        <v>153</v>
      </c>
      <c r="AY261" s="19" t="s">
        <v>152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9" t="s">
        <v>79</v>
      </c>
      <c r="BK261" s="226">
        <f>ROUND(I261*H261,2)</f>
        <v>0</v>
      </c>
      <c r="BL261" s="19" t="s">
        <v>159</v>
      </c>
      <c r="BM261" s="225" t="s">
        <v>407</v>
      </c>
    </row>
    <row r="262" s="13" customFormat="1">
      <c r="A262" s="13"/>
      <c r="B262" s="227"/>
      <c r="C262" s="228"/>
      <c r="D262" s="229" t="s">
        <v>165</v>
      </c>
      <c r="E262" s="230" t="s">
        <v>19</v>
      </c>
      <c r="F262" s="231" t="s">
        <v>2234</v>
      </c>
      <c r="G262" s="228"/>
      <c r="H262" s="232">
        <v>227.01599999999999</v>
      </c>
      <c r="I262" s="233"/>
      <c r="J262" s="228"/>
      <c r="K262" s="228"/>
      <c r="L262" s="234"/>
      <c r="M262" s="235"/>
      <c r="N262" s="236"/>
      <c r="O262" s="236"/>
      <c r="P262" s="236"/>
      <c r="Q262" s="236"/>
      <c r="R262" s="236"/>
      <c r="S262" s="236"/>
      <c r="T262" s="23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8" t="s">
        <v>165</v>
      </c>
      <c r="AU262" s="238" t="s">
        <v>153</v>
      </c>
      <c r="AV262" s="13" t="s">
        <v>81</v>
      </c>
      <c r="AW262" s="13" t="s">
        <v>33</v>
      </c>
      <c r="AX262" s="13" t="s">
        <v>72</v>
      </c>
      <c r="AY262" s="238" t="s">
        <v>152</v>
      </c>
    </row>
    <row r="263" s="13" customFormat="1">
      <c r="A263" s="13"/>
      <c r="B263" s="227"/>
      <c r="C263" s="228"/>
      <c r="D263" s="229" t="s">
        <v>165</v>
      </c>
      <c r="E263" s="230" t="s">
        <v>19</v>
      </c>
      <c r="F263" s="231" t="s">
        <v>2235</v>
      </c>
      <c r="G263" s="228"/>
      <c r="H263" s="232">
        <v>176.75700000000001</v>
      </c>
      <c r="I263" s="233"/>
      <c r="J263" s="228"/>
      <c r="K263" s="228"/>
      <c r="L263" s="234"/>
      <c r="M263" s="235"/>
      <c r="N263" s="236"/>
      <c r="O263" s="236"/>
      <c r="P263" s="236"/>
      <c r="Q263" s="236"/>
      <c r="R263" s="236"/>
      <c r="S263" s="236"/>
      <c r="T263" s="23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8" t="s">
        <v>165</v>
      </c>
      <c r="AU263" s="238" t="s">
        <v>153</v>
      </c>
      <c r="AV263" s="13" t="s">
        <v>81</v>
      </c>
      <c r="AW263" s="13" t="s">
        <v>33</v>
      </c>
      <c r="AX263" s="13" t="s">
        <v>72</v>
      </c>
      <c r="AY263" s="238" t="s">
        <v>152</v>
      </c>
    </row>
    <row r="264" s="13" customFormat="1">
      <c r="A264" s="13"/>
      <c r="B264" s="227"/>
      <c r="C264" s="228"/>
      <c r="D264" s="229" t="s">
        <v>165</v>
      </c>
      <c r="E264" s="230" t="s">
        <v>19</v>
      </c>
      <c r="F264" s="231" t="s">
        <v>2236</v>
      </c>
      <c r="G264" s="228"/>
      <c r="H264" s="232">
        <v>117.08199999999999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165</v>
      </c>
      <c r="AU264" s="238" t="s">
        <v>153</v>
      </c>
      <c r="AV264" s="13" t="s">
        <v>81</v>
      </c>
      <c r="AW264" s="13" t="s">
        <v>33</v>
      </c>
      <c r="AX264" s="13" t="s">
        <v>72</v>
      </c>
      <c r="AY264" s="238" t="s">
        <v>152</v>
      </c>
    </row>
    <row r="265" s="13" customFormat="1">
      <c r="A265" s="13"/>
      <c r="B265" s="227"/>
      <c r="C265" s="228"/>
      <c r="D265" s="229" t="s">
        <v>165</v>
      </c>
      <c r="E265" s="230" t="s">
        <v>19</v>
      </c>
      <c r="F265" s="231" t="s">
        <v>2237</v>
      </c>
      <c r="G265" s="228"/>
      <c r="H265" s="232">
        <v>48.351999999999997</v>
      </c>
      <c r="I265" s="233"/>
      <c r="J265" s="228"/>
      <c r="K265" s="228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165</v>
      </c>
      <c r="AU265" s="238" t="s">
        <v>153</v>
      </c>
      <c r="AV265" s="13" t="s">
        <v>81</v>
      </c>
      <c r="AW265" s="13" t="s">
        <v>33</v>
      </c>
      <c r="AX265" s="13" t="s">
        <v>72</v>
      </c>
      <c r="AY265" s="238" t="s">
        <v>152</v>
      </c>
    </row>
    <row r="266" s="13" customFormat="1">
      <c r="A266" s="13"/>
      <c r="B266" s="227"/>
      <c r="C266" s="228"/>
      <c r="D266" s="229" t="s">
        <v>165</v>
      </c>
      <c r="E266" s="230" t="s">
        <v>19</v>
      </c>
      <c r="F266" s="231" t="s">
        <v>2191</v>
      </c>
      <c r="G266" s="228"/>
      <c r="H266" s="232">
        <v>5.2249999999999996</v>
      </c>
      <c r="I266" s="233"/>
      <c r="J266" s="228"/>
      <c r="K266" s="228"/>
      <c r="L266" s="234"/>
      <c r="M266" s="235"/>
      <c r="N266" s="236"/>
      <c r="O266" s="236"/>
      <c r="P266" s="236"/>
      <c r="Q266" s="236"/>
      <c r="R266" s="236"/>
      <c r="S266" s="236"/>
      <c r="T266" s="23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8" t="s">
        <v>165</v>
      </c>
      <c r="AU266" s="238" t="s">
        <v>153</v>
      </c>
      <c r="AV266" s="13" t="s">
        <v>81</v>
      </c>
      <c r="AW266" s="13" t="s">
        <v>33</v>
      </c>
      <c r="AX266" s="13" t="s">
        <v>72</v>
      </c>
      <c r="AY266" s="238" t="s">
        <v>152</v>
      </c>
    </row>
    <row r="267" s="13" customFormat="1">
      <c r="A267" s="13"/>
      <c r="B267" s="227"/>
      <c r="C267" s="228"/>
      <c r="D267" s="229" t="s">
        <v>165</v>
      </c>
      <c r="E267" s="230" t="s">
        <v>19</v>
      </c>
      <c r="F267" s="231" t="s">
        <v>2209</v>
      </c>
      <c r="G267" s="228"/>
      <c r="H267" s="232">
        <v>-23.222999999999999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165</v>
      </c>
      <c r="AU267" s="238" t="s">
        <v>153</v>
      </c>
      <c r="AV267" s="13" t="s">
        <v>81</v>
      </c>
      <c r="AW267" s="13" t="s">
        <v>33</v>
      </c>
      <c r="AX267" s="13" t="s">
        <v>72</v>
      </c>
      <c r="AY267" s="238" t="s">
        <v>152</v>
      </c>
    </row>
    <row r="268" s="13" customFormat="1">
      <c r="A268" s="13"/>
      <c r="B268" s="227"/>
      <c r="C268" s="228"/>
      <c r="D268" s="229" t="s">
        <v>165</v>
      </c>
      <c r="E268" s="230" t="s">
        <v>19</v>
      </c>
      <c r="F268" s="231" t="s">
        <v>2210</v>
      </c>
      <c r="G268" s="228"/>
      <c r="H268" s="232">
        <v>-77.748999999999995</v>
      </c>
      <c r="I268" s="233"/>
      <c r="J268" s="228"/>
      <c r="K268" s="228"/>
      <c r="L268" s="234"/>
      <c r="M268" s="235"/>
      <c r="N268" s="236"/>
      <c r="O268" s="236"/>
      <c r="P268" s="236"/>
      <c r="Q268" s="236"/>
      <c r="R268" s="236"/>
      <c r="S268" s="236"/>
      <c r="T268" s="23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8" t="s">
        <v>165</v>
      </c>
      <c r="AU268" s="238" t="s">
        <v>153</v>
      </c>
      <c r="AV268" s="13" t="s">
        <v>81</v>
      </c>
      <c r="AW268" s="13" t="s">
        <v>33</v>
      </c>
      <c r="AX268" s="13" t="s">
        <v>72</v>
      </c>
      <c r="AY268" s="238" t="s">
        <v>152</v>
      </c>
    </row>
    <row r="269" s="13" customFormat="1">
      <c r="A269" s="13"/>
      <c r="B269" s="227"/>
      <c r="C269" s="228"/>
      <c r="D269" s="229" t="s">
        <v>165</v>
      </c>
      <c r="E269" s="230" t="s">
        <v>19</v>
      </c>
      <c r="F269" s="231" t="s">
        <v>2238</v>
      </c>
      <c r="G269" s="228"/>
      <c r="H269" s="232">
        <v>13.523999999999999</v>
      </c>
      <c r="I269" s="233"/>
      <c r="J269" s="228"/>
      <c r="K269" s="228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165</v>
      </c>
      <c r="AU269" s="238" t="s">
        <v>153</v>
      </c>
      <c r="AV269" s="13" t="s">
        <v>81</v>
      </c>
      <c r="AW269" s="13" t="s">
        <v>33</v>
      </c>
      <c r="AX269" s="13" t="s">
        <v>72</v>
      </c>
      <c r="AY269" s="238" t="s">
        <v>152</v>
      </c>
    </row>
    <row r="270" s="13" customFormat="1">
      <c r="A270" s="13"/>
      <c r="B270" s="227"/>
      <c r="C270" s="228"/>
      <c r="D270" s="229" t="s">
        <v>165</v>
      </c>
      <c r="E270" s="230" t="s">
        <v>19</v>
      </c>
      <c r="F270" s="231" t="s">
        <v>2239</v>
      </c>
      <c r="G270" s="228"/>
      <c r="H270" s="232">
        <v>3.4020000000000001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165</v>
      </c>
      <c r="AU270" s="238" t="s">
        <v>153</v>
      </c>
      <c r="AV270" s="13" t="s">
        <v>81</v>
      </c>
      <c r="AW270" s="13" t="s">
        <v>33</v>
      </c>
      <c r="AX270" s="13" t="s">
        <v>72</v>
      </c>
      <c r="AY270" s="238" t="s">
        <v>152</v>
      </c>
    </row>
    <row r="271" s="13" customFormat="1">
      <c r="A271" s="13"/>
      <c r="B271" s="227"/>
      <c r="C271" s="228"/>
      <c r="D271" s="229" t="s">
        <v>165</v>
      </c>
      <c r="E271" s="230" t="s">
        <v>19</v>
      </c>
      <c r="F271" s="231" t="s">
        <v>2240</v>
      </c>
      <c r="G271" s="228"/>
      <c r="H271" s="232">
        <v>9.0559999999999992</v>
      </c>
      <c r="I271" s="233"/>
      <c r="J271" s="228"/>
      <c r="K271" s="228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165</v>
      </c>
      <c r="AU271" s="238" t="s">
        <v>153</v>
      </c>
      <c r="AV271" s="13" t="s">
        <v>81</v>
      </c>
      <c r="AW271" s="13" t="s">
        <v>33</v>
      </c>
      <c r="AX271" s="13" t="s">
        <v>72</v>
      </c>
      <c r="AY271" s="238" t="s">
        <v>152</v>
      </c>
    </row>
    <row r="272" s="14" customFormat="1">
      <c r="A272" s="14"/>
      <c r="B272" s="239"/>
      <c r="C272" s="240"/>
      <c r="D272" s="229" t="s">
        <v>165</v>
      </c>
      <c r="E272" s="241" t="s">
        <v>19</v>
      </c>
      <c r="F272" s="242" t="s">
        <v>167</v>
      </c>
      <c r="G272" s="240"/>
      <c r="H272" s="243">
        <v>499.44200000000001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165</v>
      </c>
      <c r="AU272" s="249" t="s">
        <v>153</v>
      </c>
      <c r="AV272" s="14" t="s">
        <v>153</v>
      </c>
      <c r="AW272" s="14" t="s">
        <v>33</v>
      </c>
      <c r="AX272" s="14" t="s">
        <v>79</v>
      </c>
      <c r="AY272" s="249" t="s">
        <v>152</v>
      </c>
    </row>
    <row r="273" s="2" customFormat="1" ht="33" customHeight="1">
      <c r="A273" s="40"/>
      <c r="B273" s="41"/>
      <c r="C273" s="214" t="s">
        <v>447</v>
      </c>
      <c r="D273" s="214" t="s">
        <v>155</v>
      </c>
      <c r="E273" s="215" t="s">
        <v>427</v>
      </c>
      <c r="F273" s="216" t="s">
        <v>428</v>
      </c>
      <c r="G273" s="217" t="s">
        <v>235</v>
      </c>
      <c r="H273" s="218">
        <v>233.40000000000001</v>
      </c>
      <c r="I273" s="219"/>
      <c r="J273" s="220">
        <f>ROUND(I273*H273,2)</f>
        <v>0</v>
      </c>
      <c r="K273" s="216" t="s">
        <v>163</v>
      </c>
      <c r="L273" s="46"/>
      <c r="M273" s="221" t="s">
        <v>19</v>
      </c>
      <c r="N273" s="222" t="s">
        <v>43</v>
      </c>
      <c r="O273" s="86"/>
      <c r="P273" s="223">
        <f>O273*H273</f>
        <v>0</v>
      </c>
      <c r="Q273" s="223">
        <v>0</v>
      </c>
      <c r="R273" s="223">
        <f>Q273*H273</f>
        <v>0</v>
      </c>
      <c r="S273" s="223">
        <v>0</v>
      </c>
      <c r="T273" s="224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5" t="s">
        <v>159</v>
      </c>
      <c r="AT273" s="225" t="s">
        <v>155</v>
      </c>
      <c r="AU273" s="225" t="s">
        <v>153</v>
      </c>
      <c r="AY273" s="19" t="s">
        <v>152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9" t="s">
        <v>79</v>
      </c>
      <c r="BK273" s="226">
        <f>ROUND(I273*H273,2)</f>
        <v>0</v>
      </c>
      <c r="BL273" s="19" t="s">
        <v>159</v>
      </c>
      <c r="BM273" s="225" t="s">
        <v>429</v>
      </c>
    </row>
    <row r="274" s="15" customFormat="1">
      <c r="A274" s="15"/>
      <c r="B274" s="250"/>
      <c r="C274" s="251"/>
      <c r="D274" s="229" t="s">
        <v>165</v>
      </c>
      <c r="E274" s="252" t="s">
        <v>19</v>
      </c>
      <c r="F274" s="253" t="s">
        <v>430</v>
      </c>
      <c r="G274" s="251"/>
      <c r="H274" s="252" t="s">
        <v>19</v>
      </c>
      <c r="I274" s="254"/>
      <c r="J274" s="251"/>
      <c r="K274" s="251"/>
      <c r="L274" s="255"/>
      <c r="M274" s="256"/>
      <c r="N274" s="257"/>
      <c r="O274" s="257"/>
      <c r="P274" s="257"/>
      <c r="Q274" s="257"/>
      <c r="R274" s="257"/>
      <c r="S274" s="257"/>
      <c r="T274" s="25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9" t="s">
        <v>165</v>
      </c>
      <c r="AU274" s="259" t="s">
        <v>153</v>
      </c>
      <c r="AV274" s="15" t="s">
        <v>79</v>
      </c>
      <c r="AW274" s="15" t="s">
        <v>33</v>
      </c>
      <c r="AX274" s="15" t="s">
        <v>72</v>
      </c>
      <c r="AY274" s="259" t="s">
        <v>152</v>
      </c>
    </row>
    <row r="275" s="15" customFormat="1">
      <c r="A275" s="15"/>
      <c r="B275" s="250"/>
      <c r="C275" s="251"/>
      <c r="D275" s="229" t="s">
        <v>165</v>
      </c>
      <c r="E275" s="252" t="s">
        <v>19</v>
      </c>
      <c r="F275" s="253" t="s">
        <v>431</v>
      </c>
      <c r="G275" s="251"/>
      <c r="H275" s="252" t="s">
        <v>19</v>
      </c>
      <c r="I275" s="254"/>
      <c r="J275" s="251"/>
      <c r="K275" s="251"/>
      <c r="L275" s="255"/>
      <c r="M275" s="256"/>
      <c r="N275" s="257"/>
      <c r="O275" s="257"/>
      <c r="P275" s="257"/>
      <c r="Q275" s="257"/>
      <c r="R275" s="257"/>
      <c r="S275" s="257"/>
      <c r="T275" s="25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9" t="s">
        <v>165</v>
      </c>
      <c r="AU275" s="259" t="s">
        <v>153</v>
      </c>
      <c r="AV275" s="15" t="s">
        <v>79</v>
      </c>
      <c r="AW275" s="15" t="s">
        <v>33</v>
      </c>
      <c r="AX275" s="15" t="s">
        <v>72</v>
      </c>
      <c r="AY275" s="259" t="s">
        <v>152</v>
      </c>
    </row>
    <row r="276" s="13" customFormat="1">
      <c r="A276" s="13"/>
      <c r="B276" s="227"/>
      <c r="C276" s="228"/>
      <c r="D276" s="229" t="s">
        <v>165</v>
      </c>
      <c r="E276" s="230" t="s">
        <v>19</v>
      </c>
      <c r="F276" s="231" t="s">
        <v>2229</v>
      </c>
      <c r="G276" s="228"/>
      <c r="H276" s="232">
        <v>40.600000000000001</v>
      </c>
      <c r="I276" s="233"/>
      <c r="J276" s="228"/>
      <c r="K276" s="228"/>
      <c r="L276" s="234"/>
      <c r="M276" s="235"/>
      <c r="N276" s="236"/>
      <c r="O276" s="236"/>
      <c r="P276" s="236"/>
      <c r="Q276" s="236"/>
      <c r="R276" s="236"/>
      <c r="S276" s="236"/>
      <c r="T276" s="23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8" t="s">
        <v>165</v>
      </c>
      <c r="AU276" s="238" t="s">
        <v>153</v>
      </c>
      <c r="AV276" s="13" t="s">
        <v>81</v>
      </c>
      <c r="AW276" s="13" t="s">
        <v>33</v>
      </c>
      <c r="AX276" s="13" t="s">
        <v>72</v>
      </c>
      <c r="AY276" s="238" t="s">
        <v>152</v>
      </c>
    </row>
    <row r="277" s="13" customFormat="1">
      <c r="A277" s="13"/>
      <c r="B277" s="227"/>
      <c r="C277" s="228"/>
      <c r="D277" s="229" t="s">
        <v>165</v>
      </c>
      <c r="E277" s="230" t="s">
        <v>19</v>
      </c>
      <c r="F277" s="231" t="s">
        <v>2241</v>
      </c>
      <c r="G277" s="228"/>
      <c r="H277" s="232">
        <v>17.5</v>
      </c>
      <c r="I277" s="233"/>
      <c r="J277" s="228"/>
      <c r="K277" s="228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165</v>
      </c>
      <c r="AU277" s="238" t="s">
        <v>153</v>
      </c>
      <c r="AV277" s="13" t="s">
        <v>81</v>
      </c>
      <c r="AW277" s="13" t="s">
        <v>33</v>
      </c>
      <c r="AX277" s="13" t="s">
        <v>72</v>
      </c>
      <c r="AY277" s="238" t="s">
        <v>152</v>
      </c>
    </row>
    <row r="278" s="13" customFormat="1">
      <c r="A278" s="13"/>
      <c r="B278" s="227"/>
      <c r="C278" s="228"/>
      <c r="D278" s="229" t="s">
        <v>165</v>
      </c>
      <c r="E278" s="230" t="s">
        <v>19</v>
      </c>
      <c r="F278" s="231" t="s">
        <v>2242</v>
      </c>
      <c r="G278" s="228"/>
      <c r="H278" s="232">
        <v>58.600000000000001</v>
      </c>
      <c r="I278" s="233"/>
      <c r="J278" s="228"/>
      <c r="K278" s="228"/>
      <c r="L278" s="234"/>
      <c r="M278" s="235"/>
      <c r="N278" s="236"/>
      <c r="O278" s="236"/>
      <c r="P278" s="236"/>
      <c r="Q278" s="236"/>
      <c r="R278" s="236"/>
      <c r="S278" s="236"/>
      <c r="T278" s="23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8" t="s">
        <v>165</v>
      </c>
      <c r="AU278" s="238" t="s">
        <v>153</v>
      </c>
      <c r="AV278" s="13" t="s">
        <v>81</v>
      </c>
      <c r="AW278" s="13" t="s">
        <v>33</v>
      </c>
      <c r="AX278" s="13" t="s">
        <v>72</v>
      </c>
      <c r="AY278" s="238" t="s">
        <v>152</v>
      </c>
    </row>
    <row r="279" s="14" customFormat="1">
      <c r="A279" s="14"/>
      <c r="B279" s="239"/>
      <c r="C279" s="240"/>
      <c r="D279" s="229" t="s">
        <v>165</v>
      </c>
      <c r="E279" s="241" t="s">
        <v>19</v>
      </c>
      <c r="F279" s="242" t="s">
        <v>167</v>
      </c>
      <c r="G279" s="240"/>
      <c r="H279" s="243">
        <v>116.7</v>
      </c>
      <c r="I279" s="244"/>
      <c r="J279" s="240"/>
      <c r="K279" s="240"/>
      <c r="L279" s="245"/>
      <c r="M279" s="246"/>
      <c r="N279" s="247"/>
      <c r="O279" s="247"/>
      <c r="P279" s="247"/>
      <c r="Q279" s="247"/>
      <c r="R279" s="247"/>
      <c r="S279" s="247"/>
      <c r="T279" s="24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9" t="s">
        <v>165</v>
      </c>
      <c r="AU279" s="249" t="s">
        <v>153</v>
      </c>
      <c r="AV279" s="14" t="s">
        <v>153</v>
      </c>
      <c r="AW279" s="14" t="s">
        <v>33</v>
      </c>
      <c r="AX279" s="14" t="s">
        <v>72</v>
      </c>
      <c r="AY279" s="249" t="s">
        <v>152</v>
      </c>
    </row>
    <row r="280" s="15" customFormat="1">
      <c r="A280" s="15"/>
      <c r="B280" s="250"/>
      <c r="C280" s="251"/>
      <c r="D280" s="229" t="s">
        <v>165</v>
      </c>
      <c r="E280" s="252" t="s">
        <v>19</v>
      </c>
      <c r="F280" s="253" t="s">
        <v>436</v>
      </c>
      <c r="G280" s="251"/>
      <c r="H280" s="252" t="s">
        <v>19</v>
      </c>
      <c r="I280" s="254"/>
      <c r="J280" s="251"/>
      <c r="K280" s="251"/>
      <c r="L280" s="255"/>
      <c r="M280" s="256"/>
      <c r="N280" s="257"/>
      <c r="O280" s="257"/>
      <c r="P280" s="257"/>
      <c r="Q280" s="257"/>
      <c r="R280" s="257"/>
      <c r="S280" s="257"/>
      <c r="T280" s="25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9" t="s">
        <v>165</v>
      </c>
      <c r="AU280" s="259" t="s">
        <v>153</v>
      </c>
      <c r="AV280" s="15" t="s">
        <v>79</v>
      </c>
      <c r="AW280" s="15" t="s">
        <v>33</v>
      </c>
      <c r="AX280" s="15" t="s">
        <v>72</v>
      </c>
      <c r="AY280" s="259" t="s">
        <v>152</v>
      </c>
    </row>
    <row r="281" s="13" customFormat="1">
      <c r="A281" s="13"/>
      <c r="B281" s="227"/>
      <c r="C281" s="228"/>
      <c r="D281" s="229" t="s">
        <v>165</v>
      </c>
      <c r="E281" s="230" t="s">
        <v>19</v>
      </c>
      <c r="F281" s="231" t="s">
        <v>2229</v>
      </c>
      <c r="G281" s="228"/>
      <c r="H281" s="232">
        <v>40.600000000000001</v>
      </c>
      <c r="I281" s="233"/>
      <c r="J281" s="228"/>
      <c r="K281" s="228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165</v>
      </c>
      <c r="AU281" s="238" t="s">
        <v>153</v>
      </c>
      <c r="AV281" s="13" t="s">
        <v>81</v>
      </c>
      <c r="AW281" s="13" t="s">
        <v>33</v>
      </c>
      <c r="AX281" s="13" t="s">
        <v>72</v>
      </c>
      <c r="AY281" s="238" t="s">
        <v>152</v>
      </c>
    </row>
    <row r="282" s="13" customFormat="1">
      <c r="A282" s="13"/>
      <c r="B282" s="227"/>
      <c r="C282" s="228"/>
      <c r="D282" s="229" t="s">
        <v>165</v>
      </c>
      <c r="E282" s="230" t="s">
        <v>19</v>
      </c>
      <c r="F282" s="231" t="s">
        <v>2241</v>
      </c>
      <c r="G282" s="228"/>
      <c r="H282" s="232">
        <v>17.5</v>
      </c>
      <c r="I282" s="233"/>
      <c r="J282" s="228"/>
      <c r="K282" s="228"/>
      <c r="L282" s="234"/>
      <c r="M282" s="235"/>
      <c r="N282" s="236"/>
      <c r="O282" s="236"/>
      <c r="P282" s="236"/>
      <c r="Q282" s="236"/>
      <c r="R282" s="236"/>
      <c r="S282" s="236"/>
      <c r="T282" s="23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165</v>
      </c>
      <c r="AU282" s="238" t="s">
        <v>153</v>
      </c>
      <c r="AV282" s="13" t="s">
        <v>81</v>
      </c>
      <c r="AW282" s="13" t="s">
        <v>33</v>
      </c>
      <c r="AX282" s="13" t="s">
        <v>72</v>
      </c>
      <c r="AY282" s="238" t="s">
        <v>152</v>
      </c>
    </row>
    <row r="283" s="13" customFormat="1">
      <c r="A283" s="13"/>
      <c r="B283" s="227"/>
      <c r="C283" s="228"/>
      <c r="D283" s="229" t="s">
        <v>165</v>
      </c>
      <c r="E283" s="230" t="s">
        <v>19</v>
      </c>
      <c r="F283" s="231" t="s">
        <v>2242</v>
      </c>
      <c r="G283" s="228"/>
      <c r="H283" s="232">
        <v>58.600000000000001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165</v>
      </c>
      <c r="AU283" s="238" t="s">
        <v>153</v>
      </c>
      <c r="AV283" s="13" t="s">
        <v>81</v>
      </c>
      <c r="AW283" s="13" t="s">
        <v>33</v>
      </c>
      <c r="AX283" s="13" t="s">
        <v>72</v>
      </c>
      <c r="AY283" s="238" t="s">
        <v>152</v>
      </c>
    </row>
    <row r="284" s="14" customFormat="1">
      <c r="A284" s="14"/>
      <c r="B284" s="239"/>
      <c r="C284" s="240"/>
      <c r="D284" s="229" t="s">
        <v>165</v>
      </c>
      <c r="E284" s="241" t="s">
        <v>19</v>
      </c>
      <c r="F284" s="242" t="s">
        <v>167</v>
      </c>
      <c r="G284" s="240"/>
      <c r="H284" s="243">
        <v>116.7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165</v>
      </c>
      <c r="AU284" s="249" t="s">
        <v>153</v>
      </c>
      <c r="AV284" s="14" t="s">
        <v>153</v>
      </c>
      <c r="AW284" s="14" t="s">
        <v>33</v>
      </c>
      <c r="AX284" s="14" t="s">
        <v>72</v>
      </c>
      <c r="AY284" s="249" t="s">
        <v>152</v>
      </c>
    </row>
    <row r="285" s="16" customFormat="1">
      <c r="A285" s="16"/>
      <c r="B285" s="260"/>
      <c r="C285" s="261"/>
      <c r="D285" s="229" t="s">
        <v>165</v>
      </c>
      <c r="E285" s="262" t="s">
        <v>19</v>
      </c>
      <c r="F285" s="263" t="s">
        <v>189</v>
      </c>
      <c r="G285" s="261"/>
      <c r="H285" s="264">
        <v>233.40000000000001</v>
      </c>
      <c r="I285" s="265"/>
      <c r="J285" s="261"/>
      <c r="K285" s="261"/>
      <c r="L285" s="266"/>
      <c r="M285" s="267"/>
      <c r="N285" s="268"/>
      <c r="O285" s="268"/>
      <c r="P285" s="268"/>
      <c r="Q285" s="268"/>
      <c r="R285" s="268"/>
      <c r="S285" s="268"/>
      <c r="T285" s="269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0" t="s">
        <v>165</v>
      </c>
      <c r="AU285" s="270" t="s">
        <v>153</v>
      </c>
      <c r="AV285" s="16" t="s">
        <v>159</v>
      </c>
      <c r="AW285" s="16" t="s">
        <v>33</v>
      </c>
      <c r="AX285" s="16" t="s">
        <v>79</v>
      </c>
      <c r="AY285" s="270" t="s">
        <v>152</v>
      </c>
    </row>
    <row r="286" s="2" customFormat="1" ht="16.5" customHeight="1">
      <c r="A286" s="40"/>
      <c r="B286" s="41"/>
      <c r="C286" s="271" t="s">
        <v>452</v>
      </c>
      <c r="D286" s="271" t="s">
        <v>261</v>
      </c>
      <c r="E286" s="272" t="s">
        <v>438</v>
      </c>
      <c r="F286" s="273" t="s">
        <v>439</v>
      </c>
      <c r="G286" s="274" t="s">
        <v>235</v>
      </c>
      <c r="H286" s="275">
        <v>245.06999999999999</v>
      </c>
      <c r="I286" s="276"/>
      <c r="J286" s="277">
        <f>ROUND(I286*H286,2)</f>
        <v>0</v>
      </c>
      <c r="K286" s="273" t="s">
        <v>163</v>
      </c>
      <c r="L286" s="278"/>
      <c r="M286" s="279" t="s">
        <v>19</v>
      </c>
      <c r="N286" s="280" t="s">
        <v>43</v>
      </c>
      <c r="O286" s="86"/>
      <c r="P286" s="223">
        <f>O286*H286</f>
        <v>0</v>
      </c>
      <c r="Q286" s="223">
        <v>4.0000000000000003E-05</v>
      </c>
      <c r="R286" s="223">
        <f>Q286*H286</f>
        <v>0.0098028000000000004</v>
      </c>
      <c r="S286" s="223">
        <v>0</v>
      </c>
      <c r="T286" s="224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5" t="s">
        <v>208</v>
      </c>
      <c r="AT286" s="225" t="s">
        <v>261</v>
      </c>
      <c r="AU286" s="225" t="s">
        <v>153</v>
      </c>
      <c r="AY286" s="19" t="s">
        <v>152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9" t="s">
        <v>79</v>
      </c>
      <c r="BK286" s="226">
        <f>ROUND(I286*H286,2)</f>
        <v>0</v>
      </c>
      <c r="BL286" s="19" t="s">
        <v>159</v>
      </c>
      <c r="BM286" s="225" t="s">
        <v>440</v>
      </c>
    </row>
    <row r="287" s="13" customFormat="1">
      <c r="A287" s="13"/>
      <c r="B287" s="227"/>
      <c r="C287" s="228"/>
      <c r="D287" s="229" t="s">
        <v>165</v>
      </c>
      <c r="E287" s="228"/>
      <c r="F287" s="231" t="s">
        <v>2243</v>
      </c>
      <c r="G287" s="228"/>
      <c r="H287" s="232">
        <v>245.06999999999999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165</v>
      </c>
      <c r="AU287" s="238" t="s">
        <v>153</v>
      </c>
      <c r="AV287" s="13" t="s">
        <v>81</v>
      </c>
      <c r="AW287" s="13" t="s">
        <v>4</v>
      </c>
      <c r="AX287" s="13" t="s">
        <v>79</v>
      </c>
      <c r="AY287" s="238" t="s">
        <v>152</v>
      </c>
    </row>
    <row r="288" s="2" customFormat="1" ht="16.5" customHeight="1">
      <c r="A288" s="40"/>
      <c r="B288" s="41"/>
      <c r="C288" s="214" t="s">
        <v>462</v>
      </c>
      <c r="D288" s="214" t="s">
        <v>155</v>
      </c>
      <c r="E288" s="215" t="s">
        <v>443</v>
      </c>
      <c r="F288" s="216" t="s">
        <v>444</v>
      </c>
      <c r="G288" s="217" t="s">
        <v>235</v>
      </c>
      <c r="H288" s="218">
        <v>84.180000000000007</v>
      </c>
      <c r="I288" s="219"/>
      <c r="J288" s="220">
        <f>ROUND(I288*H288,2)</f>
        <v>0</v>
      </c>
      <c r="K288" s="216" t="s">
        <v>163</v>
      </c>
      <c r="L288" s="46"/>
      <c r="M288" s="221" t="s">
        <v>19</v>
      </c>
      <c r="N288" s="222" t="s">
        <v>43</v>
      </c>
      <c r="O288" s="86"/>
      <c r="P288" s="223">
        <f>O288*H288</f>
        <v>0</v>
      </c>
      <c r="Q288" s="223">
        <v>3.0000000000000001E-05</v>
      </c>
      <c r="R288" s="223">
        <f>Q288*H288</f>
        <v>0.0025254000000000001</v>
      </c>
      <c r="S288" s="223">
        <v>0</v>
      </c>
      <c r="T288" s="224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5" t="s">
        <v>159</v>
      </c>
      <c r="AT288" s="225" t="s">
        <v>155</v>
      </c>
      <c r="AU288" s="225" t="s">
        <v>153</v>
      </c>
      <c r="AY288" s="19" t="s">
        <v>152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9" t="s">
        <v>79</v>
      </c>
      <c r="BK288" s="226">
        <f>ROUND(I288*H288,2)</f>
        <v>0</v>
      </c>
      <c r="BL288" s="19" t="s">
        <v>159</v>
      </c>
      <c r="BM288" s="225" t="s">
        <v>445</v>
      </c>
    </row>
    <row r="289" s="13" customFormat="1">
      <c r="A289" s="13"/>
      <c r="B289" s="227"/>
      <c r="C289" s="228"/>
      <c r="D289" s="229" t="s">
        <v>165</v>
      </c>
      <c r="E289" s="230" t="s">
        <v>19</v>
      </c>
      <c r="F289" s="231" t="s">
        <v>2244</v>
      </c>
      <c r="G289" s="228"/>
      <c r="H289" s="232">
        <v>84.180000000000007</v>
      </c>
      <c r="I289" s="233"/>
      <c r="J289" s="228"/>
      <c r="K289" s="228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165</v>
      </c>
      <c r="AU289" s="238" t="s">
        <v>153</v>
      </c>
      <c r="AV289" s="13" t="s">
        <v>81</v>
      </c>
      <c r="AW289" s="13" t="s">
        <v>33</v>
      </c>
      <c r="AX289" s="13" t="s">
        <v>72</v>
      </c>
      <c r="AY289" s="238" t="s">
        <v>152</v>
      </c>
    </row>
    <row r="290" s="14" customFormat="1">
      <c r="A290" s="14"/>
      <c r="B290" s="239"/>
      <c r="C290" s="240"/>
      <c r="D290" s="229" t="s">
        <v>165</v>
      </c>
      <c r="E290" s="241" t="s">
        <v>19</v>
      </c>
      <c r="F290" s="242" t="s">
        <v>167</v>
      </c>
      <c r="G290" s="240"/>
      <c r="H290" s="243">
        <v>84.180000000000007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9" t="s">
        <v>165</v>
      </c>
      <c r="AU290" s="249" t="s">
        <v>153</v>
      </c>
      <c r="AV290" s="14" t="s">
        <v>153</v>
      </c>
      <c r="AW290" s="14" t="s">
        <v>33</v>
      </c>
      <c r="AX290" s="14" t="s">
        <v>79</v>
      </c>
      <c r="AY290" s="249" t="s">
        <v>152</v>
      </c>
    </row>
    <row r="291" s="2" customFormat="1" ht="16.5" customHeight="1">
      <c r="A291" s="40"/>
      <c r="B291" s="41"/>
      <c r="C291" s="271" t="s">
        <v>467</v>
      </c>
      <c r="D291" s="271" t="s">
        <v>261</v>
      </c>
      <c r="E291" s="272" t="s">
        <v>448</v>
      </c>
      <c r="F291" s="273" t="s">
        <v>449</v>
      </c>
      <c r="G291" s="274" t="s">
        <v>235</v>
      </c>
      <c r="H291" s="275">
        <v>88.388999999999996</v>
      </c>
      <c r="I291" s="276"/>
      <c r="J291" s="277">
        <f>ROUND(I291*H291,2)</f>
        <v>0</v>
      </c>
      <c r="K291" s="273" t="s">
        <v>163</v>
      </c>
      <c r="L291" s="278"/>
      <c r="M291" s="279" t="s">
        <v>19</v>
      </c>
      <c r="N291" s="280" t="s">
        <v>43</v>
      </c>
      <c r="O291" s="86"/>
      <c r="P291" s="223">
        <f>O291*H291</f>
        <v>0</v>
      </c>
      <c r="Q291" s="223">
        <v>0.00029999999999999997</v>
      </c>
      <c r="R291" s="223">
        <f>Q291*H291</f>
        <v>0.026516699999999997</v>
      </c>
      <c r="S291" s="223">
        <v>0</v>
      </c>
      <c r="T291" s="224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5" t="s">
        <v>208</v>
      </c>
      <c r="AT291" s="225" t="s">
        <v>261</v>
      </c>
      <c r="AU291" s="225" t="s">
        <v>153</v>
      </c>
      <c r="AY291" s="19" t="s">
        <v>152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9" t="s">
        <v>79</v>
      </c>
      <c r="BK291" s="226">
        <f>ROUND(I291*H291,2)</f>
        <v>0</v>
      </c>
      <c r="BL291" s="19" t="s">
        <v>159</v>
      </c>
      <c r="BM291" s="225" t="s">
        <v>450</v>
      </c>
    </row>
    <row r="292" s="13" customFormat="1">
      <c r="A292" s="13"/>
      <c r="B292" s="227"/>
      <c r="C292" s="228"/>
      <c r="D292" s="229" t="s">
        <v>165</v>
      </c>
      <c r="E292" s="228"/>
      <c r="F292" s="231" t="s">
        <v>2245</v>
      </c>
      <c r="G292" s="228"/>
      <c r="H292" s="232">
        <v>88.388999999999996</v>
      </c>
      <c r="I292" s="233"/>
      <c r="J292" s="228"/>
      <c r="K292" s="228"/>
      <c r="L292" s="234"/>
      <c r="M292" s="235"/>
      <c r="N292" s="236"/>
      <c r="O292" s="236"/>
      <c r="P292" s="236"/>
      <c r="Q292" s="236"/>
      <c r="R292" s="236"/>
      <c r="S292" s="236"/>
      <c r="T292" s="23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8" t="s">
        <v>165</v>
      </c>
      <c r="AU292" s="238" t="s">
        <v>153</v>
      </c>
      <c r="AV292" s="13" t="s">
        <v>81</v>
      </c>
      <c r="AW292" s="13" t="s">
        <v>4</v>
      </c>
      <c r="AX292" s="13" t="s">
        <v>79</v>
      </c>
      <c r="AY292" s="238" t="s">
        <v>152</v>
      </c>
    </row>
    <row r="293" s="2" customFormat="1" ht="16.5" customHeight="1">
      <c r="A293" s="40"/>
      <c r="B293" s="41"/>
      <c r="C293" s="214" t="s">
        <v>472</v>
      </c>
      <c r="D293" s="214" t="s">
        <v>155</v>
      </c>
      <c r="E293" s="215" t="s">
        <v>453</v>
      </c>
      <c r="F293" s="216" t="s">
        <v>454</v>
      </c>
      <c r="G293" s="217" t="s">
        <v>235</v>
      </c>
      <c r="H293" s="218">
        <v>262.495</v>
      </c>
      <c r="I293" s="219"/>
      <c r="J293" s="220">
        <f>ROUND(I293*H293,2)</f>
        <v>0</v>
      </c>
      <c r="K293" s="216" t="s">
        <v>163</v>
      </c>
      <c r="L293" s="46"/>
      <c r="M293" s="221" t="s">
        <v>19</v>
      </c>
      <c r="N293" s="222" t="s">
        <v>43</v>
      </c>
      <c r="O293" s="86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5" t="s">
        <v>159</v>
      </c>
      <c r="AT293" s="225" t="s">
        <v>155</v>
      </c>
      <c r="AU293" s="225" t="s">
        <v>153</v>
      </c>
      <c r="AY293" s="19" t="s">
        <v>152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9" t="s">
        <v>79</v>
      </c>
      <c r="BK293" s="226">
        <f>ROUND(I293*H293,2)</f>
        <v>0</v>
      </c>
      <c r="BL293" s="19" t="s">
        <v>159</v>
      </c>
      <c r="BM293" s="225" t="s">
        <v>455</v>
      </c>
    </row>
    <row r="294" s="13" customFormat="1">
      <c r="A294" s="13"/>
      <c r="B294" s="227"/>
      <c r="C294" s="228"/>
      <c r="D294" s="229" t="s">
        <v>165</v>
      </c>
      <c r="E294" s="230" t="s">
        <v>19</v>
      </c>
      <c r="F294" s="231" t="s">
        <v>2246</v>
      </c>
      <c r="G294" s="228"/>
      <c r="H294" s="232">
        <v>122.72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165</v>
      </c>
      <c r="AU294" s="238" t="s">
        <v>153</v>
      </c>
      <c r="AV294" s="13" t="s">
        <v>81</v>
      </c>
      <c r="AW294" s="13" t="s">
        <v>33</v>
      </c>
      <c r="AX294" s="13" t="s">
        <v>72</v>
      </c>
      <c r="AY294" s="238" t="s">
        <v>152</v>
      </c>
    </row>
    <row r="295" s="13" customFormat="1">
      <c r="A295" s="13"/>
      <c r="B295" s="227"/>
      <c r="C295" s="228"/>
      <c r="D295" s="229" t="s">
        <v>165</v>
      </c>
      <c r="E295" s="230" t="s">
        <v>19</v>
      </c>
      <c r="F295" s="231" t="s">
        <v>2247</v>
      </c>
      <c r="G295" s="228"/>
      <c r="H295" s="232">
        <v>74.5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165</v>
      </c>
      <c r="AU295" s="238" t="s">
        <v>153</v>
      </c>
      <c r="AV295" s="13" t="s">
        <v>81</v>
      </c>
      <c r="AW295" s="13" t="s">
        <v>33</v>
      </c>
      <c r="AX295" s="13" t="s">
        <v>72</v>
      </c>
      <c r="AY295" s="238" t="s">
        <v>152</v>
      </c>
    </row>
    <row r="296" s="13" customFormat="1">
      <c r="A296" s="13"/>
      <c r="B296" s="227"/>
      <c r="C296" s="228"/>
      <c r="D296" s="229" t="s">
        <v>165</v>
      </c>
      <c r="E296" s="230" t="s">
        <v>19</v>
      </c>
      <c r="F296" s="231" t="s">
        <v>2248</v>
      </c>
      <c r="G296" s="228"/>
      <c r="H296" s="232">
        <v>25.675000000000001</v>
      </c>
      <c r="I296" s="233"/>
      <c r="J296" s="228"/>
      <c r="K296" s="228"/>
      <c r="L296" s="234"/>
      <c r="M296" s="235"/>
      <c r="N296" s="236"/>
      <c r="O296" s="236"/>
      <c r="P296" s="236"/>
      <c r="Q296" s="236"/>
      <c r="R296" s="236"/>
      <c r="S296" s="236"/>
      <c r="T296" s="23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8" t="s">
        <v>165</v>
      </c>
      <c r="AU296" s="238" t="s">
        <v>153</v>
      </c>
      <c r="AV296" s="13" t="s">
        <v>81</v>
      </c>
      <c r="AW296" s="13" t="s">
        <v>33</v>
      </c>
      <c r="AX296" s="13" t="s">
        <v>72</v>
      </c>
      <c r="AY296" s="238" t="s">
        <v>152</v>
      </c>
    </row>
    <row r="297" s="13" customFormat="1">
      <c r="A297" s="13"/>
      <c r="B297" s="227"/>
      <c r="C297" s="228"/>
      <c r="D297" s="229" t="s">
        <v>165</v>
      </c>
      <c r="E297" s="230" t="s">
        <v>19</v>
      </c>
      <c r="F297" s="231" t="s">
        <v>2232</v>
      </c>
      <c r="G297" s="228"/>
      <c r="H297" s="232">
        <v>21.100000000000001</v>
      </c>
      <c r="I297" s="233"/>
      <c r="J297" s="228"/>
      <c r="K297" s="228"/>
      <c r="L297" s="234"/>
      <c r="M297" s="235"/>
      <c r="N297" s="236"/>
      <c r="O297" s="236"/>
      <c r="P297" s="236"/>
      <c r="Q297" s="236"/>
      <c r="R297" s="236"/>
      <c r="S297" s="236"/>
      <c r="T297" s="23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8" t="s">
        <v>165</v>
      </c>
      <c r="AU297" s="238" t="s">
        <v>153</v>
      </c>
      <c r="AV297" s="13" t="s">
        <v>81</v>
      </c>
      <c r="AW297" s="13" t="s">
        <v>33</v>
      </c>
      <c r="AX297" s="13" t="s">
        <v>72</v>
      </c>
      <c r="AY297" s="238" t="s">
        <v>152</v>
      </c>
    </row>
    <row r="298" s="13" customFormat="1">
      <c r="A298" s="13"/>
      <c r="B298" s="227"/>
      <c r="C298" s="228"/>
      <c r="D298" s="229" t="s">
        <v>165</v>
      </c>
      <c r="E298" s="230" t="s">
        <v>19</v>
      </c>
      <c r="F298" s="231" t="s">
        <v>2249</v>
      </c>
      <c r="G298" s="228"/>
      <c r="H298" s="232">
        <v>18.5</v>
      </c>
      <c r="I298" s="233"/>
      <c r="J298" s="228"/>
      <c r="K298" s="228"/>
      <c r="L298" s="234"/>
      <c r="M298" s="235"/>
      <c r="N298" s="236"/>
      <c r="O298" s="236"/>
      <c r="P298" s="236"/>
      <c r="Q298" s="236"/>
      <c r="R298" s="236"/>
      <c r="S298" s="236"/>
      <c r="T298" s="23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8" t="s">
        <v>165</v>
      </c>
      <c r="AU298" s="238" t="s">
        <v>153</v>
      </c>
      <c r="AV298" s="13" t="s">
        <v>81</v>
      </c>
      <c r="AW298" s="13" t="s">
        <v>33</v>
      </c>
      <c r="AX298" s="13" t="s">
        <v>72</v>
      </c>
      <c r="AY298" s="238" t="s">
        <v>152</v>
      </c>
    </row>
    <row r="299" s="14" customFormat="1">
      <c r="A299" s="14"/>
      <c r="B299" s="239"/>
      <c r="C299" s="240"/>
      <c r="D299" s="229" t="s">
        <v>165</v>
      </c>
      <c r="E299" s="241" t="s">
        <v>19</v>
      </c>
      <c r="F299" s="242" t="s">
        <v>167</v>
      </c>
      <c r="G299" s="240"/>
      <c r="H299" s="243">
        <v>262.495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9" t="s">
        <v>165</v>
      </c>
      <c r="AU299" s="249" t="s">
        <v>153</v>
      </c>
      <c r="AV299" s="14" t="s">
        <v>153</v>
      </c>
      <c r="AW299" s="14" t="s">
        <v>33</v>
      </c>
      <c r="AX299" s="14" t="s">
        <v>79</v>
      </c>
      <c r="AY299" s="249" t="s">
        <v>152</v>
      </c>
    </row>
    <row r="300" s="2" customFormat="1" ht="16.5" customHeight="1">
      <c r="A300" s="40"/>
      <c r="B300" s="41"/>
      <c r="C300" s="271" t="s">
        <v>477</v>
      </c>
      <c r="D300" s="271" t="s">
        <v>261</v>
      </c>
      <c r="E300" s="272" t="s">
        <v>463</v>
      </c>
      <c r="F300" s="273" t="s">
        <v>464</v>
      </c>
      <c r="G300" s="274" t="s">
        <v>235</v>
      </c>
      <c r="H300" s="275">
        <v>128.856</v>
      </c>
      <c r="I300" s="276"/>
      <c r="J300" s="277">
        <f>ROUND(I300*H300,2)</f>
        <v>0</v>
      </c>
      <c r="K300" s="273" t="s">
        <v>163</v>
      </c>
      <c r="L300" s="278"/>
      <c r="M300" s="279" t="s">
        <v>19</v>
      </c>
      <c r="N300" s="280" t="s">
        <v>43</v>
      </c>
      <c r="O300" s="86"/>
      <c r="P300" s="223">
        <f>O300*H300</f>
        <v>0</v>
      </c>
      <c r="Q300" s="223">
        <v>0.00029999999999999997</v>
      </c>
      <c r="R300" s="223">
        <f>Q300*H300</f>
        <v>0.038656799999999998</v>
      </c>
      <c r="S300" s="223">
        <v>0</v>
      </c>
      <c r="T300" s="224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5" t="s">
        <v>208</v>
      </c>
      <c r="AT300" s="225" t="s">
        <v>261</v>
      </c>
      <c r="AU300" s="225" t="s">
        <v>153</v>
      </c>
      <c r="AY300" s="19" t="s">
        <v>152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9" t="s">
        <v>79</v>
      </c>
      <c r="BK300" s="226">
        <f>ROUND(I300*H300,2)</f>
        <v>0</v>
      </c>
      <c r="BL300" s="19" t="s">
        <v>159</v>
      </c>
      <c r="BM300" s="225" t="s">
        <v>465</v>
      </c>
    </row>
    <row r="301" s="13" customFormat="1">
      <c r="A301" s="13"/>
      <c r="B301" s="227"/>
      <c r="C301" s="228"/>
      <c r="D301" s="229" t="s">
        <v>165</v>
      </c>
      <c r="E301" s="228"/>
      <c r="F301" s="231" t="s">
        <v>2250</v>
      </c>
      <c r="G301" s="228"/>
      <c r="H301" s="232">
        <v>128.856</v>
      </c>
      <c r="I301" s="233"/>
      <c r="J301" s="228"/>
      <c r="K301" s="228"/>
      <c r="L301" s="234"/>
      <c r="M301" s="235"/>
      <c r="N301" s="236"/>
      <c r="O301" s="236"/>
      <c r="P301" s="236"/>
      <c r="Q301" s="236"/>
      <c r="R301" s="236"/>
      <c r="S301" s="236"/>
      <c r="T301" s="23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8" t="s">
        <v>165</v>
      </c>
      <c r="AU301" s="238" t="s">
        <v>153</v>
      </c>
      <c r="AV301" s="13" t="s">
        <v>81</v>
      </c>
      <c r="AW301" s="13" t="s">
        <v>4</v>
      </c>
      <c r="AX301" s="13" t="s">
        <v>79</v>
      </c>
      <c r="AY301" s="238" t="s">
        <v>152</v>
      </c>
    </row>
    <row r="302" s="2" customFormat="1" ht="16.5" customHeight="1">
      <c r="A302" s="40"/>
      <c r="B302" s="41"/>
      <c r="C302" s="271" t="s">
        <v>482</v>
      </c>
      <c r="D302" s="271" t="s">
        <v>261</v>
      </c>
      <c r="E302" s="272" t="s">
        <v>468</v>
      </c>
      <c r="F302" s="273" t="s">
        <v>469</v>
      </c>
      <c r="G302" s="274" t="s">
        <v>235</v>
      </c>
      <c r="H302" s="275">
        <v>78.224999999999994</v>
      </c>
      <c r="I302" s="276"/>
      <c r="J302" s="277">
        <f>ROUND(I302*H302,2)</f>
        <v>0</v>
      </c>
      <c r="K302" s="273" t="s">
        <v>163</v>
      </c>
      <c r="L302" s="278"/>
      <c r="M302" s="279" t="s">
        <v>19</v>
      </c>
      <c r="N302" s="280" t="s">
        <v>43</v>
      </c>
      <c r="O302" s="86"/>
      <c r="P302" s="223">
        <f>O302*H302</f>
        <v>0</v>
      </c>
      <c r="Q302" s="223">
        <v>3.0000000000000001E-05</v>
      </c>
      <c r="R302" s="223">
        <f>Q302*H302</f>
        <v>0.0023467499999999999</v>
      </c>
      <c r="S302" s="223">
        <v>0</v>
      </c>
      <c r="T302" s="224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5" t="s">
        <v>208</v>
      </c>
      <c r="AT302" s="225" t="s">
        <v>261</v>
      </c>
      <c r="AU302" s="225" t="s">
        <v>153</v>
      </c>
      <c r="AY302" s="19" t="s">
        <v>152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9" t="s">
        <v>79</v>
      </c>
      <c r="BK302" s="226">
        <f>ROUND(I302*H302,2)</f>
        <v>0</v>
      </c>
      <c r="BL302" s="19" t="s">
        <v>159</v>
      </c>
      <c r="BM302" s="225" t="s">
        <v>470</v>
      </c>
    </row>
    <row r="303" s="13" customFormat="1">
      <c r="A303" s="13"/>
      <c r="B303" s="227"/>
      <c r="C303" s="228"/>
      <c r="D303" s="229" t="s">
        <v>165</v>
      </c>
      <c r="E303" s="228"/>
      <c r="F303" s="231" t="s">
        <v>2251</v>
      </c>
      <c r="G303" s="228"/>
      <c r="H303" s="232">
        <v>78.224999999999994</v>
      </c>
      <c r="I303" s="233"/>
      <c r="J303" s="228"/>
      <c r="K303" s="228"/>
      <c r="L303" s="234"/>
      <c r="M303" s="235"/>
      <c r="N303" s="236"/>
      <c r="O303" s="236"/>
      <c r="P303" s="236"/>
      <c r="Q303" s="236"/>
      <c r="R303" s="236"/>
      <c r="S303" s="236"/>
      <c r="T303" s="23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8" t="s">
        <v>165</v>
      </c>
      <c r="AU303" s="238" t="s">
        <v>153</v>
      </c>
      <c r="AV303" s="13" t="s">
        <v>81</v>
      </c>
      <c r="AW303" s="13" t="s">
        <v>4</v>
      </c>
      <c r="AX303" s="13" t="s">
        <v>79</v>
      </c>
      <c r="AY303" s="238" t="s">
        <v>152</v>
      </c>
    </row>
    <row r="304" s="2" customFormat="1" ht="16.5" customHeight="1">
      <c r="A304" s="40"/>
      <c r="B304" s="41"/>
      <c r="C304" s="271" t="s">
        <v>487</v>
      </c>
      <c r="D304" s="271" t="s">
        <v>261</v>
      </c>
      <c r="E304" s="272" t="s">
        <v>473</v>
      </c>
      <c r="F304" s="273" t="s">
        <v>474</v>
      </c>
      <c r="G304" s="274" t="s">
        <v>235</v>
      </c>
      <c r="H304" s="275">
        <v>26.959</v>
      </c>
      <c r="I304" s="276"/>
      <c r="J304" s="277">
        <f>ROUND(I304*H304,2)</f>
        <v>0</v>
      </c>
      <c r="K304" s="273" t="s">
        <v>163</v>
      </c>
      <c r="L304" s="278"/>
      <c r="M304" s="279" t="s">
        <v>19</v>
      </c>
      <c r="N304" s="280" t="s">
        <v>43</v>
      </c>
      <c r="O304" s="86"/>
      <c r="P304" s="223">
        <f>O304*H304</f>
        <v>0</v>
      </c>
      <c r="Q304" s="223">
        <v>0.00010000000000000001</v>
      </c>
      <c r="R304" s="223">
        <f>Q304*H304</f>
        <v>0.0026959000000000002</v>
      </c>
      <c r="S304" s="223">
        <v>0</v>
      </c>
      <c r="T304" s="224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5" t="s">
        <v>208</v>
      </c>
      <c r="AT304" s="225" t="s">
        <v>261</v>
      </c>
      <c r="AU304" s="225" t="s">
        <v>153</v>
      </c>
      <c r="AY304" s="19" t="s">
        <v>152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9" t="s">
        <v>79</v>
      </c>
      <c r="BK304" s="226">
        <f>ROUND(I304*H304,2)</f>
        <v>0</v>
      </c>
      <c r="BL304" s="19" t="s">
        <v>159</v>
      </c>
      <c r="BM304" s="225" t="s">
        <v>475</v>
      </c>
    </row>
    <row r="305" s="13" customFormat="1">
      <c r="A305" s="13"/>
      <c r="B305" s="227"/>
      <c r="C305" s="228"/>
      <c r="D305" s="229" t="s">
        <v>165</v>
      </c>
      <c r="E305" s="228"/>
      <c r="F305" s="231" t="s">
        <v>2252</v>
      </c>
      <c r="G305" s="228"/>
      <c r="H305" s="232">
        <v>26.959</v>
      </c>
      <c r="I305" s="233"/>
      <c r="J305" s="228"/>
      <c r="K305" s="228"/>
      <c r="L305" s="234"/>
      <c r="M305" s="235"/>
      <c r="N305" s="236"/>
      <c r="O305" s="236"/>
      <c r="P305" s="236"/>
      <c r="Q305" s="236"/>
      <c r="R305" s="236"/>
      <c r="S305" s="236"/>
      <c r="T305" s="23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8" t="s">
        <v>165</v>
      </c>
      <c r="AU305" s="238" t="s">
        <v>153</v>
      </c>
      <c r="AV305" s="13" t="s">
        <v>81</v>
      </c>
      <c r="AW305" s="13" t="s">
        <v>4</v>
      </c>
      <c r="AX305" s="13" t="s">
        <v>79</v>
      </c>
      <c r="AY305" s="238" t="s">
        <v>152</v>
      </c>
    </row>
    <row r="306" s="2" customFormat="1" ht="16.5" customHeight="1">
      <c r="A306" s="40"/>
      <c r="B306" s="41"/>
      <c r="C306" s="271" t="s">
        <v>495</v>
      </c>
      <c r="D306" s="271" t="s">
        <v>261</v>
      </c>
      <c r="E306" s="272" t="s">
        <v>478</v>
      </c>
      <c r="F306" s="273" t="s">
        <v>479</v>
      </c>
      <c r="G306" s="274" t="s">
        <v>235</v>
      </c>
      <c r="H306" s="275">
        <v>22.155000000000001</v>
      </c>
      <c r="I306" s="276"/>
      <c r="J306" s="277">
        <f>ROUND(I306*H306,2)</f>
        <v>0</v>
      </c>
      <c r="K306" s="273" t="s">
        <v>163</v>
      </c>
      <c r="L306" s="278"/>
      <c r="M306" s="279" t="s">
        <v>19</v>
      </c>
      <c r="N306" s="280" t="s">
        <v>43</v>
      </c>
      <c r="O306" s="86"/>
      <c r="P306" s="223">
        <f>O306*H306</f>
        <v>0</v>
      </c>
      <c r="Q306" s="223">
        <v>0.00020000000000000001</v>
      </c>
      <c r="R306" s="223">
        <f>Q306*H306</f>
        <v>0.004431</v>
      </c>
      <c r="S306" s="223">
        <v>0</v>
      </c>
      <c r="T306" s="224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25" t="s">
        <v>208</v>
      </c>
      <c r="AT306" s="225" t="s">
        <v>261</v>
      </c>
      <c r="AU306" s="225" t="s">
        <v>153</v>
      </c>
      <c r="AY306" s="19" t="s">
        <v>152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9" t="s">
        <v>79</v>
      </c>
      <c r="BK306" s="226">
        <f>ROUND(I306*H306,2)</f>
        <v>0</v>
      </c>
      <c r="BL306" s="19" t="s">
        <v>159</v>
      </c>
      <c r="BM306" s="225" t="s">
        <v>480</v>
      </c>
    </row>
    <row r="307" s="13" customFormat="1">
      <c r="A307" s="13"/>
      <c r="B307" s="227"/>
      <c r="C307" s="228"/>
      <c r="D307" s="229" t="s">
        <v>165</v>
      </c>
      <c r="E307" s="228"/>
      <c r="F307" s="231" t="s">
        <v>2253</v>
      </c>
      <c r="G307" s="228"/>
      <c r="H307" s="232">
        <v>22.155000000000001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8" t="s">
        <v>165</v>
      </c>
      <c r="AU307" s="238" t="s">
        <v>153</v>
      </c>
      <c r="AV307" s="13" t="s">
        <v>81</v>
      </c>
      <c r="AW307" s="13" t="s">
        <v>4</v>
      </c>
      <c r="AX307" s="13" t="s">
        <v>79</v>
      </c>
      <c r="AY307" s="238" t="s">
        <v>152</v>
      </c>
    </row>
    <row r="308" s="2" customFormat="1" ht="16.5" customHeight="1">
      <c r="A308" s="40"/>
      <c r="B308" s="41"/>
      <c r="C308" s="271" t="s">
        <v>501</v>
      </c>
      <c r="D308" s="271" t="s">
        <v>261</v>
      </c>
      <c r="E308" s="272" t="s">
        <v>483</v>
      </c>
      <c r="F308" s="273" t="s">
        <v>484</v>
      </c>
      <c r="G308" s="274" t="s">
        <v>235</v>
      </c>
      <c r="H308" s="275">
        <v>19.425000000000001</v>
      </c>
      <c r="I308" s="276"/>
      <c r="J308" s="277">
        <f>ROUND(I308*H308,2)</f>
        <v>0</v>
      </c>
      <c r="K308" s="273" t="s">
        <v>163</v>
      </c>
      <c r="L308" s="278"/>
      <c r="M308" s="279" t="s">
        <v>19</v>
      </c>
      <c r="N308" s="280" t="s">
        <v>43</v>
      </c>
      <c r="O308" s="86"/>
      <c r="P308" s="223">
        <f>O308*H308</f>
        <v>0</v>
      </c>
      <c r="Q308" s="223">
        <v>0.00050000000000000001</v>
      </c>
      <c r="R308" s="223">
        <f>Q308*H308</f>
        <v>0.0097125000000000006</v>
      </c>
      <c r="S308" s="223">
        <v>0</v>
      </c>
      <c r="T308" s="224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5" t="s">
        <v>208</v>
      </c>
      <c r="AT308" s="225" t="s">
        <v>261</v>
      </c>
      <c r="AU308" s="225" t="s">
        <v>153</v>
      </c>
      <c r="AY308" s="19" t="s">
        <v>152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9" t="s">
        <v>79</v>
      </c>
      <c r="BK308" s="226">
        <f>ROUND(I308*H308,2)</f>
        <v>0</v>
      </c>
      <c r="BL308" s="19" t="s">
        <v>159</v>
      </c>
      <c r="BM308" s="225" t="s">
        <v>485</v>
      </c>
    </row>
    <row r="309" s="13" customFormat="1">
      <c r="A309" s="13"/>
      <c r="B309" s="227"/>
      <c r="C309" s="228"/>
      <c r="D309" s="229" t="s">
        <v>165</v>
      </c>
      <c r="E309" s="228"/>
      <c r="F309" s="231" t="s">
        <v>2254</v>
      </c>
      <c r="G309" s="228"/>
      <c r="H309" s="232">
        <v>19.425000000000001</v>
      </c>
      <c r="I309" s="233"/>
      <c r="J309" s="228"/>
      <c r="K309" s="228"/>
      <c r="L309" s="234"/>
      <c r="M309" s="235"/>
      <c r="N309" s="236"/>
      <c r="O309" s="236"/>
      <c r="P309" s="236"/>
      <c r="Q309" s="236"/>
      <c r="R309" s="236"/>
      <c r="S309" s="236"/>
      <c r="T309" s="23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8" t="s">
        <v>165</v>
      </c>
      <c r="AU309" s="238" t="s">
        <v>153</v>
      </c>
      <c r="AV309" s="13" t="s">
        <v>81</v>
      </c>
      <c r="AW309" s="13" t="s">
        <v>4</v>
      </c>
      <c r="AX309" s="13" t="s">
        <v>79</v>
      </c>
      <c r="AY309" s="238" t="s">
        <v>152</v>
      </c>
    </row>
    <row r="310" s="12" customFormat="1" ht="20.88" customHeight="1">
      <c r="A310" s="12"/>
      <c r="B310" s="198"/>
      <c r="C310" s="199"/>
      <c r="D310" s="200" t="s">
        <v>71</v>
      </c>
      <c r="E310" s="212" t="s">
        <v>493</v>
      </c>
      <c r="F310" s="212" t="s">
        <v>494</v>
      </c>
      <c r="G310" s="199"/>
      <c r="H310" s="199"/>
      <c r="I310" s="202"/>
      <c r="J310" s="213">
        <f>BK310</f>
        <v>0</v>
      </c>
      <c r="K310" s="199"/>
      <c r="L310" s="204"/>
      <c r="M310" s="205"/>
      <c r="N310" s="206"/>
      <c r="O310" s="206"/>
      <c r="P310" s="207">
        <f>SUM(P311:P329)</f>
        <v>0</v>
      </c>
      <c r="Q310" s="206"/>
      <c r="R310" s="207">
        <f>SUM(R311:R329)</f>
        <v>4.9627237800000001</v>
      </c>
      <c r="S310" s="206"/>
      <c r="T310" s="208">
        <f>SUM(T311:T329)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9" t="s">
        <v>79</v>
      </c>
      <c r="AT310" s="210" t="s">
        <v>71</v>
      </c>
      <c r="AU310" s="210" t="s">
        <v>81</v>
      </c>
      <c r="AY310" s="209" t="s">
        <v>152</v>
      </c>
      <c r="BK310" s="211">
        <f>SUM(BK311:BK329)</f>
        <v>0</v>
      </c>
    </row>
    <row r="311" s="2" customFormat="1" ht="21.75" customHeight="1">
      <c r="A311" s="40"/>
      <c r="B311" s="41"/>
      <c r="C311" s="214" t="s">
        <v>505</v>
      </c>
      <c r="D311" s="214" t="s">
        <v>155</v>
      </c>
      <c r="E311" s="215" t="s">
        <v>496</v>
      </c>
      <c r="F311" s="216" t="s">
        <v>497</v>
      </c>
      <c r="G311" s="217" t="s">
        <v>170</v>
      </c>
      <c r="H311" s="218">
        <v>1.629</v>
      </c>
      <c r="I311" s="219"/>
      <c r="J311" s="220">
        <f>ROUND(I311*H311,2)</f>
        <v>0</v>
      </c>
      <c r="K311" s="216" t="s">
        <v>163</v>
      </c>
      <c r="L311" s="46"/>
      <c r="M311" s="221" t="s">
        <v>19</v>
      </c>
      <c r="N311" s="222" t="s">
        <v>43</v>
      </c>
      <c r="O311" s="86"/>
      <c r="P311" s="223">
        <f>O311*H311</f>
        <v>0</v>
      </c>
      <c r="Q311" s="223">
        <v>2.45329</v>
      </c>
      <c r="R311" s="223">
        <f>Q311*H311</f>
        <v>3.9964094100000001</v>
      </c>
      <c r="S311" s="223">
        <v>0</v>
      </c>
      <c r="T311" s="224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5" t="s">
        <v>159</v>
      </c>
      <c r="AT311" s="225" t="s">
        <v>155</v>
      </c>
      <c r="AU311" s="225" t="s">
        <v>153</v>
      </c>
      <c r="AY311" s="19" t="s">
        <v>152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9" t="s">
        <v>79</v>
      </c>
      <c r="BK311" s="226">
        <f>ROUND(I311*H311,2)</f>
        <v>0</v>
      </c>
      <c r="BL311" s="19" t="s">
        <v>159</v>
      </c>
      <c r="BM311" s="225" t="s">
        <v>498</v>
      </c>
    </row>
    <row r="312" s="15" customFormat="1">
      <c r="A312" s="15"/>
      <c r="B312" s="250"/>
      <c r="C312" s="251"/>
      <c r="D312" s="229" t="s">
        <v>165</v>
      </c>
      <c r="E312" s="252" t="s">
        <v>19</v>
      </c>
      <c r="F312" s="253" t="s">
        <v>499</v>
      </c>
      <c r="G312" s="251"/>
      <c r="H312" s="252" t="s">
        <v>19</v>
      </c>
      <c r="I312" s="254"/>
      <c r="J312" s="251"/>
      <c r="K312" s="251"/>
      <c r="L312" s="255"/>
      <c r="M312" s="256"/>
      <c r="N312" s="257"/>
      <c r="O312" s="257"/>
      <c r="P312" s="257"/>
      <c r="Q312" s="257"/>
      <c r="R312" s="257"/>
      <c r="S312" s="257"/>
      <c r="T312" s="258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9" t="s">
        <v>165</v>
      </c>
      <c r="AU312" s="259" t="s">
        <v>153</v>
      </c>
      <c r="AV312" s="15" t="s">
        <v>79</v>
      </c>
      <c r="AW312" s="15" t="s">
        <v>33</v>
      </c>
      <c r="AX312" s="15" t="s">
        <v>72</v>
      </c>
      <c r="AY312" s="259" t="s">
        <v>152</v>
      </c>
    </row>
    <row r="313" s="13" customFormat="1">
      <c r="A313" s="13"/>
      <c r="B313" s="227"/>
      <c r="C313" s="228"/>
      <c r="D313" s="229" t="s">
        <v>165</v>
      </c>
      <c r="E313" s="230" t="s">
        <v>19</v>
      </c>
      <c r="F313" s="231" t="s">
        <v>2255</v>
      </c>
      <c r="G313" s="228"/>
      <c r="H313" s="232">
        <v>1.629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8" t="s">
        <v>165</v>
      </c>
      <c r="AU313" s="238" t="s">
        <v>153</v>
      </c>
      <c r="AV313" s="13" t="s">
        <v>81</v>
      </c>
      <c r="AW313" s="13" t="s">
        <v>33</v>
      </c>
      <c r="AX313" s="13" t="s">
        <v>72</v>
      </c>
      <c r="AY313" s="238" t="s">
        <v>152</v>
      </c>
    </row>
    <row r="314" s="14" customFormat="1">
      <c r="A314" s="14"/>
      <c r="B314" s="239"/>
      <c r="C314" s="240"/>
      <c r="D314" s="229" t="s">
        <v>165</v>
      </c>
      <c r="E314" s="241" t="s">
        <v>19</v>
      </c>
      <c r="F314" s="242" t="s">
        <v>167</v>
      </c>
      <c r="G314" s="240"/>
      <c r="H314" s="243">
        <v>1.629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9" t="s">
        <v>165</v>
      </c>
      <c r="AU314" s="249" t="s">
        <v>153</v>
      </c>
      <c r="AV314" s="14" t="s">
        <v>153</v>
      </c>
      <c r="AW314" s="14" t="s">
        <v>33</v>
      </c>
      <c r="AX314" s="14" t="s">
        <v>79</v>
      </c>
      <c r="AY314" s="249" t="s">
        <v>152</v>
      </c>
    </row>
    <row r="315" s="2" customFormat="1">
      <c r="A315" s="40"/>
      <c r="B315" s="41"/>
      <c r="C315" s="214" t="s">
        <v>510</v>
      </c>
      <c r="D315" s="214" t="s">
        <v>155</v>
      </c>
      <c r="E315" s="215" t="s">
        <v>502</v>
      </c>
      <c r="F315" s="216" t="s">
        <v>503</v>
      </c>
      <c r="G315" s="217" t="s">
        <v>170</v>
      </c>
      <c r="H315" s="218">
        <v>1.629</v>
      </c>
      <c r="I315" s="219"/>
      <c r="J315" s="220">
        <f>ROUND(I315*H315,2)</f>
        <v>0</v>
      </c>
      <c r="K315" s="216" t="s">
        <v>163</v>
      </c>
      <c r="L315" s="46"/>
      <c r="M315" s="221" t="s">
        <v>19</v>
      </c>
      <c r="N315" s="222" t="s">
        <v>43</v>
      </c>
      <c r="O315" s="86"/>
      <c r="P315" s="223">
        <f>O315*H315</f>
        <v>0</v>
      </c>
      <c r="Q315" s="223">
        <v>0.01</v>
      </c>
      <c r="R315" s="223">
        <f>Q315*H315</f>
        <v>0.016289999999999999</v>
      </c>
      <c r="S315" s="223">
        <v>0</v>
      </c>
      <c r="T315" s="224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5" t="s">
        <v>159</v>
      </c>
      <c r="AT315" s="225" t="s">
        <v>155</v>
      </c>
      <c r="AU315" s="225" t="s">
        <v>153</v>
      </c>
      <c r="AY315" s="19" t="s">
        <v>152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9" t="s">
        <v>79</v>
      </c>
      <c r="BK315" s="226">
        <f>ROUND(I315*H315,2)</f>
        <v>0</v>
      </c>
      <c r="BL315" s="19" t="s">
        <v>159</v>
      </c>
      <c r="BM315" s="225" t="s">
        <v>504</v>
      </c>
    </row>
    <row r="316" s="15" customFormat="1">
      <c r="A316" s="15"/>
      <c r="B316" s="250"/>
      <c r="C316" s="251"/>
      <c r="D316" s="229" t="s">
        <v>165</v>
      </c>
      <c r="E316" s="252" t="s">
        <v>19</v>
      </c>
      <c r="F316" s="253" t="s">
        <v>499</v>
      </c>
      <c r="G316" s="251"/>
      <c r="H316" s="252" t="s">
        <v>19</v>
      </c>
      <c r="I316" s="254"/>
      <c r="J316" s="251"/>
      <c r="K316" s="251"/>
      <c r="L316" s="255"/>
      <c r="M316" s="256"/>
      <c r="N316" s="257"/>
      <c r="O316" s="257"/>
      <c r="P316" s="257"/>
      <c r="Q316" s="257"/>
      <c r="R316" s="257"/>
      <c r="S316" s="257"/>
      <c r="T316" s="258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9" t="s">
        <v>165</v>
      </c>
      <c r="AU316" s="259" t="s">
        <v>153</v>
      </c>
      <c r="AV316" s="15" t="s">
        <v>79</v>
      </c>
      <c r="AW316" s="15" t="s">
        <v>33</v>
      </c>
      <c r="AX316" s="15" t="s">
        <v>72</v>
      </c>
      <c r="AY316" s="259" t="s">
        <v>152</v>
      </c>
    </row>
    <row r="317" s="13" customFormat="1">
      <c r="A317" s="13"/>
      <c r="B317" s="227"/>
      <c r="C317" s="228"/>
      <c r="D317" s="229" t="s">
        <v>165</v>
      </c>
      <c r="E317" s="230" t="s">
        <v>19</v>
      </c>
      <c r="F317" s="231" t="s">
        <v>2255</v>
      </c>
      <c r="G317" s="228"/>
      <c r="H317" s="232">
        <v>1.629</v>
      </c>
      <c r="I317" s="233"/>
      <c r="J317" s="228"/>
      <c r="K317" s="228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165</v>
      </c>
      <c r="AU317" s="238" t="s">
        <v>153</v>
      </c>
      <c r="AV317" s="13" t="s">
        <v>81</v>
      </c>
      <c r="AW317" s="13" t="s">
        <v>33</v>
      </c>
      <c r="AX317" s="13" t="s">
        <v>72</v>
      </c>
      <c r="AY317" s="238" t="s">
        <v>152</v>
      </c>
    </row>
    <row r="318" s="14" customFormat="1">
      <c r="A318" s="14"/>
      <c r="B318" s="239"/>
      <c r="C318" s="240"/>
      <c r="D318" s="229" t="s">
        <v>165</v>
      </c>
      <c r="E318" s="241" t="s">
        <v>19</v>
      </c>
      <c r="F318" s="242" t="s">
        <v>167</v>
      </c>
      <c r="G318" s="240"/>
      <c r="H318" s="243">
        <v>1.629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9" t="s">
        <v>165</v>
      </c>
      <c r="AU318" s="249" t="s">
        <v>153</v>
      </c>
      <c r="AV318" s="14" t="s">
        <v>153</v>
      </c>
      <c r="AW318" s="14" t="s">
        <v>33</v>
      </c>
      <c r="AX318" s="14" t="s">
        <v>79</v>
      </c>
      <c r="AY318" s="249" t="s">
        <v>152</v>
      </c>
    </row>
    <row r="319" s="2" customFormat="1">
      <c r="A319" s="40"/>
      <c r="B319" s="41"/>
      <c r="C319" s="214" t="s">
        <v>516</v>
      </c>
      <c r="D319" s="214" t="s">
        <v>155</v>
      </c>
      <c r="E319" s="215" t="s">
        <v>506</v>
      </c>
      <c r="F319" s="216" t="s">
        <v>507</v>
      </c>
      <c r="G319" s="217" t="s">
        <v>170</v>
      </c>
      <c r="H319" s="218">
        <v>3.258</v>
      </c>
      <c r="I319" s="219"/>
      <c r="J319" s="220">
        <f>ROUND(I319*H319,2)</f>
        <v>0</v>
      </c>
      <c r="K319" s="216" t="s">
        <v>163</v>
      </c>
      <c r="L319" s="46"/>
      <c r="M319" s="221" t="s">
        <v>19</v>
      </c>
      <c r="N319" s="222" t="s">
        <v>43</v>
      </c>
      <c r="O319" s="86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5" t="s">
        <v>159</v>
      </c>
      <c r="AT319" s="225" t="s">
        <v>155</v>
      </c>
      <c r="AU319" s="225" t="s">
        <v>153</v>
      </c>
      <c r="AY319" s="19" t="s">
        <v>152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9" t="s">
        <v>79</v>
      </c>
      <c r="BK319" s="226">
        <f>ROUND(I319*H319,2)</f>
        <v>0</v>
      </c>
      <c r="BL319" s="19" t="s">
        <v>159</v>
      </c>
      <c r="BM319" s="225" t="s">
        <v>508</v>
      </c>
    </row>
    <row r="320" s="13" customFormat="1">
      <c r="A320" s="13"/>
      <c r="B320" s="227"/>
      <c r="C320" s="228"/>
      <c r="D320" s="229" t="s">
        <v>165</v>
      </c>
      <c r="E320" s="228"/>
      <c r="F320" s="231" t="s">
        <v>2256</v>
      </c>
      <c r="G320" s="228"/>
      <c r="H320" s="232">
        <v>3.258</v>
      </c>
      <c r="I320" s="233"/>
      <c r="J320" s="228"/>
      <c r="K320" s="228"/>
      <c r="L320" s="234"/>
      <c r="M320" s="235"/>
      <c r="N320" s="236"/>
      <c r="O320" s="236"/>
      <c r="P320" s="236"/>
      <c r="Q320" s="236"/>
      <c r="R320" s="236"/>
      <c r="S320" s="236"/>
      <c r="T320" s="23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8" t="s">
        <v>165</v>
      </c>
      <c r="AU320" s="238" t="s">
        <v>153</v>
      </c>
      <c r="AV320" s="13" t="s">
        <v>81</v>
      </c>
      <c r="AW320" s="13" t="s">
        <v>4</v>
      </c>
      <c r="AX320" s="13" t="s">
        <v>79</v>
      </c>
      <c r="AY320" s="238" t="s">
        <v>152</v>
      </c>
    </row>
    <row r="321" s="2" customFormat="1" ht="16.5" customHeight="1">
      <c r="A321" s="40"/>
      <c r="B321" s="41"/>
      <c r="C321" s="214" t="s">
        <v>522</v>
      </c>
      <c r="D321" s="214" t="s">
        <v>155</v>
      </c>
      <c r="E321" s="215" t="s">
        <v>511</v>
      </c>
      <c r="F321" s="216" t="s">
        <v>512</v>
      </c>
      <c r="G321" s="217" t="s">
        <v>513</v>
      </c>
      <c r="H321" s="218">
        <v>0.081000000000000003</v>
      </c>
      <c r="I321" s="219"/>
      <c r="J321" s="220">
        <f>ROUND(I321*H321,2)</f>
        <v>0</v>
      </c>
      <c r="K321" s="216" t="s">
        <v>163</v>
      </c>
      <c r="L321" s="46"/>
      <c r="M321" s="221" t="s">
        <v>19</v>
      </c>
      <c r="N321" s="222" t="s">
        <v>43</v>
      </c>
      <c r="O321" s="86"/>
      <c r="P321" s="223">
        <f>O321*H321</f>
        <v>0</v>
      </c>
      <c r="Q321" s="223">
        <v>1.06277</v>
      </c>
      <c r="R321" s="223">
        <f>Q321*H321</f>
        <v>0.086084370000000007</v>
      </c>
      <c r="S321" s="223">
        <v>0</v>
      </c>
      <c r="T321" s="224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5" t="s">
        <v>159</v>
      </c>
      <c r="AT321" s="225" t="s">
        <v>155</v>
      </c>
      <c r="AU321" s="225" t="s">
        <v>153</v>
      </c>
      <c r="AY321" s="19" t="s">
        <v>152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9" t="s">
        <v>79</v>
      </c>
      <c r="BK321" s="226">
        <f>ROUND(I321*H321,2)</f>
        <v>0</v>
      </c>
      <c r="BL321" s="19" t="s">
        <v>159</v>
      </c>
      <c r="BM321" s="225" t="s">
        <v>514</v>
      </c>
    </row>
    <row r="322" s="13" customFormat="1">
      <c r="A322" s="13"/>
      <c r="B322" s="227"/>
      <c r="C322" s="228"/>
      <c r="D322" s="229" t="s">
        <v>165</v>
      </c>
      <c r="E322" s="230" t="s">
        <v>19</v>
      </c>
      <c r="F322" s="231" t="s">
        <v>2257</v>
      </c>
      <c r="G322" s="228"/>
      <c r="H322" s="232">
        <v>0.081000000000000003</v>
      </c>
      <c r="I322" s="233"/>
      <c r="J322" s="228"/>
      <c r="K322" s="228"/>
      <c r="L322" s="234"/>
      <c r="M322" s="235"/>
      <c r="N322" s="236"/>
      <c r="O322" s="236"/>
      <c r="P322" s="236"/>
      <c r="Q322" s="236"/>
      <c r="R322" s="236"/>
      <c r="S322" s="236"/>
      <c r="T322" s="23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8" t="s">
        <v>165</v>
      </c>
      <c r="AU322" s="238" t="s">
        <v>153</v>
      </c>
      <c r="AV322" s="13" t="s">
        <v>81</v>
      </c>
      <c r="AW322" s="13" t="s">
        <v>33</v>
      </c>
      <c r="AX322" s="13" t="s">
        <v>72</v>
      </c>
      <c r="AY322" s="238" t="s">
        <v>152</v>
      </c>
    </row>
    <row r="323" s="14" customFormat="1">
      <c r="A323" s="14"/>
      <c r="B323" s="239"/>
      <c r="C323" s="240"/>
      <c r="D323" s="229" t="s">
        <v>165</v>
      </c>
      <c r="E323" s="241" t="s">
        <v>19</v>
      </c>
      <c r="F323" s="242" t="s">
        <v>167</v>
      </c>
      <c r="G323" s="240"/>
      <c r="H323" s="243">
        <v>0.081000000000000003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9" t="s">
        <v>165</v>
      </c>
      <c r="AU323" s="249" t="s">
        <v>153</v>
      </c>
      <c r="AV323" s="14" t="s">
        <v>153</v>
      </c>
      <c r="AW323" s="14" t="s">
        <v>33</v>
      </c>
      <c r="AX323" s="14" t="s">
        <v>79</v>
      </c>
      <c r="AY323" s="249" t="s">
        <v>152</v>
      </c>
    </row>
    <row r="324" s="2" customFormat="1" ht="16.5" customHeight="1">
      <c r="A324" s="40"/>
      <c r="B324" s="41"/>
      <c r="C324" s="214" t="s">
        <v>526</v>
      </c>
      <c r="D324" s="214" t="s">
        <v>155</v>
      </c>
      <c r="E324" s="215" t="s">
        <v>517</v>
      </c>
      <c r="F324" s="216" t="s">
        <v>518</v>
      </c>
      <c r="G324" s="217" t="s">
        <v>176</v>
      </c>
      <c r="H324" s="218">
        <v>7.7000000000000002</v>
      </c>
      <c r="I324" s="219"/>
      <c r="J324" s="220">
        <f>ROUND(I324*H324,2)</f>
        <v>0</v>
      </c>
      <c r="K324" s="216" t="s">
        <v>163</v>
      </c>
      <c r="L324" s="46"/>
      <c r="M324" s="221" t="s">
        <v>19</v>
      </c>
      <c r="N324" s="222" t="s">
        <v>43</v>
      </c>
      <c r="O324" s="86"/>
      <c r="P324" s="223">
        <f>O324*H324</f>
        <v>0</v>
      </c>
      <c r="Q324" s="223">
        <v>0.11169999999999999</v>
      </c>
      <c r="R324" s="223">
        <f>Q324*H324</f>
        <v>0.86009000000000002</v>
      </c>
      <c r="S324" s="223">
        <v>0</v>
      </c>
      <c r="T324" s="224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5" t="s">
        <v>159</v>
      </c>
      <c r="AT324" s="225" t="s">
        <v>155</v>
      </c>
      <c r="AU324" s="225" t="s">
        <v>153</v>
      </c>
      <c r="AY324" s="19" t="s">
        <v>152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9" t="s">
        <v>79</v>
      </c>
      <c r="BK324" s="226">
        <f>ROUND(I324*H324,2)</f>
        <v>0</v>
      </c>
      <c r="BL324" s="19" t="s">
        <v>159</v>
      </c>
      <c r="BM324" s="225" t="s">
        <v>519</v>
      </c>
    </row>
    <row r="325" s="15" customFormat="1">
      <c r="A325" s="15"/>
      <c r="B325" s="250"/>
      <c r="C325" s="251"/>
      <c r="D325" s="229" t="s">
        <v>165</v>
      </c>
      <c r="E325" s="252" t="s">
        <v>19</v>
      </c>
      <c r="F325" s="253" t="s">
        <v>520</v>
      </c>
      <c r="G325" s="251"/>
      <c r="H325" s="252" t="s">
        <v>19</v>
      </c>
      <c r="I325" s="254"/>
      <c r="J325" s="251"/>
      <c r="K325" s="251"/>
      <c r="L325" s="255"/>
      <c r="M325" s="256"/>
      <c r="N325" s="257"/>
      <c r="O325" s="257"/>
      <c r="P325" s="257"/>
      <c r="Q325" s="257"/>
      <c r="R325" s="257"/>
      <c r="S325" s="257"/>
      <c r="T325" s="258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9" t="s">
        <v>165</v>
      </c>
      <c r="AU325" s="259" t="s">
        <v>153</v>
      </c>
      <c r="AV325" s="15" t="s">
        <v>79</v>
      </c>
      <c r="AW325" s="15" t="s">
        <v>33</v>
      </c>
      <c r="AX325" s="15" t="s">
        <v>72</v>
      </c>
      <c r="AY325" s="259" t="s">
        <v>152</v>
      </c>
    </row>
    <row r="326" s="13" customFormat="1">
      <c r="A326" s="13"/>
      <c r="B326" s="227"/>
      <c r="C326" s="228"/>
      <c r="D326" s="229" t="s">
        <v>165</v>
      </c>
      <c r="E326" s="230" t="s">
        <v>19</v>
      </c>
      <c r="F326" s="231" t="s">
        <v>2258</v>
      </c>
      <c r="G326" s="228"/>
      <c r="H326" s="232">
        <v>7.7000000000000002</v>
      </c>
      <c r="I326" s="233"/>
      <c r="J326" s="228"/>
      <c r="K326" s="228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165</v>
      </c>
      <c r="AU326" s="238" t="s">
        <v>153</v>
      </c>
      <c r="AV326" s="13" t="s">
        <v>81</v>
      </c>
      <c r="AW326" s="13" t="s">
        <v>33</v>
      </c>
      <c r="AX326" s="13" t="s">
        <v>72</v>
      </c>
      <c r="AY326" s="238" t="s">
        <v>152</v>
      </c>
    </row>
    <row r="327" s="14" customFormat="1">
      <c r="A327" s="14"/>
      <c r="B327" s="239"/>
      <c r="C327" s="240"/>
      <c r="D327" s="229" t="s">
        <v>165</v>
      </c>
      <c r="E327" s="241" t="s">
        <v>19</v>
      </c>
      <c r="F327" s="242" t="s">
        <v>167</v>
      </c>
      <c r="G327" s="240"/>
      <c r="H327" s="243">
        <v>7.7000000000000002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165</v>
      </c>
      <c r="AU327" s="249" t="s">
        <v>153</v>
      </c>
      <c r="AV327" s="14" t="s">
        <v>153</v>
      </c>
      <c r="AW327" s="14" t="s">
        <v>33</v>
      </c>
      <c r="AX327" s="14" t="s">
        <v>79</v>
      </c>
      <c r="AY327" s="249" t="s">
        <v>152</v>
      </c>
    </row>
    <row r="328" s="2" customFormat="1" ht="16.5" customHeight="1">
      <c r="A328" s="40"/>
      <c r="B328" s="41"/>
      <c r="C328" s="214" t="s">
        <v>533</v>
      </c>
      <c r="D328" s="214" t="s">
        <v>155</v>
      </c>
      <c r="E328" s="215" t="s">
        <v>523</v>
      </c>
      <c r="F328" s="216" t="s">
        <v>524</v>
      </c>
      <c r="G328" s="217" t="s">
        <v>176</v>
      </c>
      <c r="H328" s="218">
        <v>3.8500000000000001</v>
      </c>
      <c r="I328" s="219"/>
      <c r="J328" s="220">
        <f>ROUND(I328*H328,2)</f>
        <v>0</v>
      </c>
      <c r="K328" s="216" t="s">
        <v>163</v>
      </c>
      <c r="L328" s="46"/>
      <c r="M328" s="221" t="s">
        <v>19</v>
      </c>
      <c r="N328" s="222" t="s">
        <v>43</v>
      </c>
      <c r="O328" s="86"/>
      <c r="P328" s="223">
        <f>O328*H328</f>
        <v>0</v>
      </c>
      <c r="Q328" s="223">
        <v>0.001</v>
      </c>
      <c r="R328" s="223">
        <f>Q328*H328</f>
        <v>0.0038500000000000001</v>
      </c>
      <c r="S328" s="223">
        <v>0</v>
      </c>
      <c r="T328" s="224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5" t="s">
        <v>159</v>
      </c>
      <c r="AT328" s="225" t="s">
        <v>155</v>
      </c>
      <c r="AU328" s="225" t="s">
        <v>153</v>
      </c>
      <c r="AY328" s="19" t="s">
        <v>152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9" t="s">
        <v>79</v>
      </c>
      <c r="BK328" s="226">
        <f>ROUND(I328*H328,2)</f>
        <v>0</v>
      </c>
      <c r="BL328" s="19" t="s">
        <v>159</v>
      </c>
      <c r="BM328" s="225" t="s">
        <v>525</v>
      </c>
    </row>
    <row r="329" s="2" customFormat="1" ht="16.5" customHeight="1">
      <c r="A329" s="40"/>
      <c r="B329" s="41"/>
      <c r="C329" s="214" t="s">
        <v>542</v>
      </c>
      <c r="D329" s="214" t="s">
        <v>155</v>
      </c>
      <c r="E329" s="215" t="s">
        <v>527</v>
      </c>
      <c r="F329" s="216" t="s">
        <v>528</v>
      </c>
      <c r="G329" s="217" t="s">
        <v>176</v>
      </c>
      <c r="H329" s="218">
        <v>7.7000000000000002</v>
      </c>
      <c r="I329" s="219"/>
      <c r="J329" s="220">
        <f>ROUND(I329*H329,2)</f>
        <v>0</v>
      </c>
      <c r="K329" s="216" t="s">
        <v>163</v>
      </c>
      <c r="L329" s="46"/>
      <c r="M329" s="221" t="s">
        <v>19</v>
      </c>
      <c r="N329" s="222" t="s">
        <v>43</v>
      </c>
      <c r="O329" s="86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5" t="s">
        <v>159</v>
      </c>
      <c r="AT329" s="225" t="s">
        <v>155</v>
      </c>
      <c r="AU329" s="225" t="s">
        <v>153</v>
      </c>
      <c r="AY329" s="19" t="s">
        <v>152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9" t="s">
        <v>79</v>
      </c>
      <c r="BK329" s="226">
        <f>ROUND(I329*H329,2)</f>
        <v>0</v>
      </c>
      <c r="BL329" s="19" t="s">
        <v>159</v>
      </c>
      <c r="BM329" s="225" t="s">
        <v>529</v>
      </c>
    </row>
    <row r="330" s="12" customFormat="1" ht="22.8" customHeight="1">
      <c r="A330" s="12"/>
      <c r="B330" s="198"/>
      <c r="C330" s="199"/>
      <c r="D330" s="200" t="s">
        <v>71</v>
      </c>
      <c r="E330" s="212" t="s">
        <v>214</v>
      </c>
      <c r="F330" s="212" t="s">
        <v>530</v>
      </c>
      <c r="G330" s="199"/>
      <c r="H330" s="199"/>
      <c r="I330" s="202"/>
      <c r="J330" s="213">
        <f>BK330</f>
        <v>0</v>
      </c>
      <c r="K330" s="199"/>
      <c r="L330" s="204"/>
      <c r="M330" s="205"/>
      <c r="N330" s="206"/>
      <c r="O330" s="206"/>
      <c r="P330" s="207">
        <f>P331+P362+P388</f>
        <v>0</v>
      </c>
      <c r="Q330" s="206"/>
      <c r="R330" s="207">
        <f>R331+R362+R388</f>
        <v>0.051297760000000005</v>
      </c>
      <c r="S330" s="206"/>
      <c r="T330" s="208">
        <f>T331+T362+T388</f>
        <v>38.231256499999994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79</v>
      </c>
      <c r="AT330" s="210" t="s">
        <v>71</v>
      </c>
      <c r="AU330" s="210" t="s">
        <v>79</v>
      </c>
      <c r="AY330" s="209" t="s">
        <v>152</v>
      </c>
      <c r="BK330" s="211">
        <f>BK331+BK362+BK388</f>
        <v>0</v>
      </c>
    </row>
    <row r="331" s="12" customFormat="1" ht="20.88" customHeight="1">
      <c r="A331" s="12"/>
      <c r="B331" s="198"/>
      <c r="C331" s="199"/>
      <c r="D331" s="200" t="s">
        <v>71</v>
      </c>
      <c r="E331" s="212" t="s">
        <v>531</v>
      </c>
      <c r="F331" s="212" t="s">
        <v>532</v>
      </c>
      <c r="G331" s="199"/>
      <c r="H331" s="199"/>
      <c r="I331" s="202"/>
      <c r="J331" s="213">
        <f>BK331</f>
        <v>0</v>
      </c>
      <c r="K331" s="199"/>
      <c r="L331" s="204"/>
      <c r="M331" s="205"/>
      <c r="N331" s="206"/>
      <c r="O331" s="206"/>
      <c r="P331" s="207">
        <f>SUM(P332:P361)</f>
        <v>0</v>
      </c>
      <c r="Q331" s="206"/>
      <c r="R331" s="207">
        <f>SUM(R332:R361)</f>
        <v>0.022067</v>
      </c>
      <c r="S331" s="206"/>
      <c r="T331" s="208">
        <f>SUM(T332:T361)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9" t="s">
        <v>79</v>
      </c>
      <c r="AT331" s="210" t="s">
        <v>71</v>
      </c>
      <c r="AU331" s="210" t="s">
        <v>81</v>
      </c>
      <c r="AY331" s="209" t="s">
        <v>152</v>
      </c>
      <c r="BK331" s="211">
        <f>SUM(BK332:BK361)</f>
        <v>0</v>
      </c>
    </row>
    <row r="332" s="2" customFormat="1">
      <c r="A332" s="40"/>
      <c r="B332" s="41"/>
      <c r="C332" s="214" t="s">
        <v>548</v>
      </c>
      <c r="D332" s="214" t="s">
        <v>155</v>
      </c>
      <c r="E332" s="215" t="s">
        <v>534</v>
      </c>
      <c r="F332" s="216" t="s">
        <v>535</v>
      </c>
      <c r="G332" s="217" t="s">
        <v>176</v>
      </c>
      <c r="H332" s="218">
        <v>473.45299999999997</v>
      </c>
      <c r="I332" s="219"/>
      <c r="J332" s="220">
        <f>ROUND(I332*H332,2)</f>
        <v>0</v>
      </c>
      <c r="K332" s="216" t="s">
        <v>163</v>
      </c>
      <c r="L332" s="46"/>
      <c r="M332" s="221" t="s">
        <v>19</v>
      </c>
      <c r="N332" s="222" t="s">
        <v>43</v>
      </c>
      <c r="O332" s="86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5" t="s">
        <v>159</v>
      </c>
      <c r="AT332" s="225" t="s">
        <v>155</v>
      </c>
      <c r="AU332" s="225" t="s">
        <v>153</v>
      </c>
      <c r="AY332" s="19" t="s">
        <v>152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9" t="s">
        <v>79</v>
      </c>
      <c r="BK332" s="226">
        <f>ROUND(I332*H332,2)</f>
        <v>0</v>
      </c>
      <c r="BL332" s="19" t="s">
        <v>159</v>
      </c>
      <c r="BM332" s="225" t="s">
        <v>536</v>
      </c>
    </row>
    <row r="333" s="13" customFormat="1">
      <c r="A333" s="13"/>
      <c r="B333" s="227"/>
      <c r="C333" s="228"/>
      <c r="D333" s="229" t="s">
        <v>165</v>
      </c>
      <c r="E333" s="230" t="s">
        <v>19</v>
      </c>
      <c r="F333" s="231" t="s">
        <v>2259</v>
      </c>
      <c r="G333" s="228"/>
      <c r="H333" s="232">
        <v>269.85000000000002</v>
      </c>
      <c r="I333" s="233"/>
      <c r="J333" s="228"/>
      <c r="K333" s="228"/>
      <c r="L333" s="234"/>
      <c r="M333" s="235"/>
      <c r="N333" s="236"/>
      <c r="O333" s="236"/>
      <c r="P333" s="236"/>
      <c r="Q333" s="236"/>
      <c r="R333" s="236"/>
      <c r="S333" s="236"/>
      <c r="T333" s="23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8" t="s">
        <v>165</v>
      </c>
      <c r="AU333" s="238" t="s">
        <v>153</v>
      </c>
      <c r="AV333" s="13" t="s">
        <v>81</v>
      </c>
      <c r="AW333" s="13" t="s">
        <v>33</v>
      </c>
      <c r="AX333" s="13" t="s">
        <v>72</v>
      </c>
      <c r="AY333" s="238" t="s">
        <v>152</v>
      </c>
    </row>
    <row r="334" s="13" customFormat="1">
      <c r="A334" s="13"/>
      <c r="B334" s="227"/>
      <c r="C334" s="228"/>
      <c r="D334" s="229" t="s">
        <v>165</v>
      </c>
      <c r="E334" s="230" t="s">
        <v>19</v>
      </c>
      <c r="F334" s="231" t="s">
        <v>2260</v>
      </c>
      <c r="G334" s="228"/>
      <c r="H334" s="232">
        <v>112.312</v>
      </c>
      <c r="I334" s="233"/>
      <c r="J334" s="228"/>
      <c r="K334" s="228"/>
      <c r="L334" s="234"/>
      <c r="M334" s="235"/>
      <c r="N334" s="236"/>
      <c r="O334" s="236"/>
      <c r="P334" s="236"/>
      <c r="Q334" s="236"/>
      <c r="R334" s="236"/>
      <c r="S334" s="236"/>
      <c r="T334" s="23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8" t="s">
        <v>165</v>
      </c>
      <c r="AU334" s="238" t="s">
        <v>153</v>
      </c>
      <c r="AV334" s="13" t="s">
        <v>81</v>
      </c>
      <c r="AW334" s="13" t="s">
        <v>33</v>
      </c>
      <c r="AX334" s="13" t="s">
        <v>72</v>
      </c>
      <c r="AY334" s="238" t="s">
        <v>152</v>
      </c>
    </row>
    <row r="335" s="13" customFormat="1">
      <c r="A335" s="13"/>
      <c r="B335" s="227"/>
      <c r="C335" s="228"/>
      <c r="D335" s="229" t="s">
        <v>165</v>
      </c>
      <c r="E335" s="230" t="s">
        <v>19</v>
      </c>
      <c r="F335" s="231" t="s">
        <v>2261</v>
      </c>
      <c r="G335" s="228"/>
      <c r="H335" s="232">
        <v>91.290999999999997</v>
      </c>
      <c r="I335" s="233"/>
      <c r="J335" s="228"/>
      <c r="K335" s="228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165</v>
      </c>
      <c r="AU335" s="238" t="s">
        <v>153</v>
      </c>
      <c r="AV335" s="13" t="s">
        <v>81</v>
      </c>
      <c r="AW335" s="13" t="s">
        <v>33</v>
      </c>
      <c r="AX335" s="13" t="s">
        <v>72</v>
      </c>
      <c r="AY335" s="238" t="s">
        <v>152</v>
      </c>
    </row>
    <row r="336" s="14" customFormat="1">
      <c r="A336" s="14"/>
      <c r="B336" s="239"/>
      <c r="C336" s="240"/>
      <c r="D336" s="229" t="s">
        <v>165</v>
      </c>
      <c r="E336" s="241" t="s">
        <v>19</v>
      </c>
      <c r="F336" s="242" t="s">
        <v>167</v>
      </c>
      <c r="G336" s="240"/>
      <c r="H336" s="243">
        <v>473.45299999999997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9" t="s">
        <v>165</v>
      </c>
      <c r="AU336" s="249" t="s">
        <v>153</v>
      </c>
      <c r="AV336" s="14" t="s">
        <v>153</v>
      </c>
      <c r="AW336" s="14" t="s">
        <v>33</v>
      </c>
      <c r="AX336" s="14" t="s">
        <v>79</v>
      </c>
      <c r="AY336" s="249" t="s">
        <v>152</v>
      </c>
    </row>
    <row r="337" s="2" customFormat="1">
      <c r="A337" s="40"/>
      <c r="B337" s="41"/>
      <c r="C337" s="214" t="s">
        <v>206</v>
      </c>
      <c r="D337" s="214" t="s">
        <v>155</v>
      </c>
      <c r="E337" s="215" t="s">
        <v>543</v>
      </c>
      <c r="F337" s="216" t="s">
        <v>544</v>
      </c>
      <c r="G337" s="217" t="s">
        <v>176</v>
      </c>
      <c r="H337" s="218">
        <v>35508.974999999999</v>
      </c>
      <c r="I337" s="219"/>
      <c r="J337" s="220">
        <f>ROUND(I337*H337,2)</f>
        <v>0</v>
      </c>
      <c r="K337" s="216" t="s">
        <v>163</v>
      </c>
      <c r="L337" s="46"/>
      <c r="M337" s="221" t="s">
        <v>19</v>
      </c>
      <c r="N337" s="222" t="s">
        <v>43</v>
      </c>
      <c r="O337" s="86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5" t="s">
        <v>159</v>
      </c>
      <c r="AT337" s="225" t="s">
        <v>155</v>
      </c>
      <c r="AU337" s="225" t="s">
        <v>153</v>
      </c>
      <c r="AY337" s="19" t="s">
        <v>152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9" t="s">
        <v>79</v>
      </c>
      <c r="BK337" s="226">
        <f>ROUND(I337*H337,2)</f>
        <v>0</v>
      </c>
      <c r="BL337" s="19" t="s">
        <v>159</v>
      </c>
      <c r="BM337" s="225" t="s">
        <v>545</v>
      </c>
    </row>
    <row r="338" s="15" customFormat="1">
      <c r="A338" s="15"/>
      <c r="B338" s="250"/>
      <c r="C338" s="251"/>
      <c r="D338" s="229" t="s">
        <v>165</v>
      </c>
      <c r="E338" s="252" t="s">
        <v>19</v>
      </c>
      <c r="F338" s="253" t="s">
        <v>546</v>
      </c>
      <c r="G338" s="251"/>
      <c r="H338" s="252" t="s">
        <v>19</v>
      </c>
      <c r="I338" s="254"/>
      <c r="J338" s="251"/>
      <c r="K338" s="251"/>
      <c r="L338" s="255"/>
      <c r="M338" s="256"/>
      <c r="N338" s="257"/>
      <c r="O338" s="257"/>
      <c r="P338" s="257"/>
      <c r="Q338" s="257"/>
      <c r="R338" s="257"/>
      <c r="S338" s="257"/>
      <c r="T338" s="25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9" t="s">
        <v>165</v>
      </c>
      <c r="AU338" s="259" t="s">
        <v>153</v>
      </c>
      <c r="AV338" s="15" t="s">
        <v>79</v>
      </c>
      <c r="AW338" s="15" t="s">
        <v>33</v>
      </c>
      <c r="AX338" s="15" t="s">
        <v>72</v>
      </c>
      <c r="AY338" s="259" t="s">
        <v>152</v>
      </c>
    </row>
    <row r="339" s="13" customFormat="1">
      <c r="A339" s="13"/>
      <c r="B339" s="227"/>
      <c r="C339" s="228"/>
      <c r="D339" s="229" t="s">
        <v>165</v>
      </c>
      <c r="E339" s="230" t="s">
        <v>19</v>
      </c>
      <c r="F339" s="231" t="s">
        <v>2262</v>
      </c>
      <c r="G339" s="228"/>
      <c r="H339" s="232">
        <v>35508.974999999999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165</v>
      </c>
      <c r="AU339" s="238" t="s">
        <v>153</v>
      </c>
      <c r="AV339" s="13" t="s">
        <v>81</v>
      </c>
      <c r="AW339" s="13" t="s">
        <v>33</v>
      </c>
      <c r="AX339" s="13" t="s">
        <v>72</v>
      </c>
      <c r="AY339" s="238" t="s">
        <v>152</v>
      </c>
    </row>
    <row r="340" s="14" customFormat="1">
      <c r="A340" s="14"/>
      <c r="B340" s="239"/>
      <c r="C340" s="240"/>
      <c r="D340" s="229" t="s">
        <v>165</v>
      </c>
      <c r="E340" s="241" t="s">
        <v>19</v>
      </c>
      <c r="F340" s="242" t="s">
        <v>167</v>
      </c>
      <c r="G340" s="240"/>
      <c r="H340" s="243">
        <v>35508.974999999999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9" t="s">
        <v>165</v>
      </c>
      <c r="AU340" s="249" t="s">
        <v>153</v>
      </c>
      <c r="AV340" s="14" t="s">
        <v>153</v>
      </c>
      <c r="AW340" s="14" t="s">
        <v>33</v>
      </c>
      <c r="AX340" s="14" t="s">
        <v>79</v>
      </c>
      <c r="AY340" s="249" t="s">
        <v>152</v>
      </c>
    </row>
    <row r="341" s="2" customFormat="1">
      <c r="A341" s="40"/>
      <c r="B341" s="41"/>
      <c r="C341" s="214" t="s">
        <v>249</v>
      </c>
      <c r="D341" s="214" t="s">
        <v>155</v>
      </c>
      <c r="E341" s="215" t="s">
        <v>549</v>
      </c>
      <c r="F341" s="216" t="s">
        <v>550</v>
      </c>
      <c r="G341" s="217" t="s">
        <v>176</v>
      </c>
      <c r="H341" s="218">
        <v>473.45299999999997</v>
      </c>
      <c r="I341" s="219"/>
      <c r="J341" s="220">
        <f>ROUND(I341*H341,2)</f>
        <v>0</v>
      </c>
      <c r="K341" s="216" t="s">
        <v>163</v>
      </c>
      <c r="L341" s="46"/>
      <c r="M341" s="221" t="s">
        <v>19</v>
      </c>
      <c r="N341" s="222" t="s">
        <v>43</v>
      </c>
      <c r="O341" s="86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5" t="s">
        <v>159</v>
      </c>
      <c r="AT341" s="225" t="s">
        <v>155</v>
      </c>
      <c r="AU341" s="225" t="s">
        <v>153</v>
      </c>
      <c r="AY341" s="19" t="s">
        <v>152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9" t="s">
        <v>79</v>
      </c>
      <c r="BK341" s="226">
        <f>ROUND(I341*H341,2)</f>
        <v>0</v>
      </c>
      <c r="BL341" s="19" t="s">
        <v>159</v>
      </c>
      <c r="BM341" s="225" t="s">
        <v>551</v>
      </c>
    </row>
    <row r="342" s="2" customFormat="1">
      <c r="A342" s="40"/>
      <c r="B342" s="41"/>
      <c r="C342" s="214" t="s">
        <v>493</v>
      </c>
      <c r="D342" s="214" t="s">
        <v>155</v>
      </c>
      <c r="E342" s="215" t="s">
        <v>552</v>
      </c>
      <c r="F342" s="216" t="s">
        <v>2263</v>
      </c>
      <c r="G342" s="217" t="s">
        <v>235</v>
      </c>
      <c r="H342" s="218">
        <v>24</v>
      </c>
      <c r="I342" s="219"/>
      <c r="J342" s="220">
        <f>ROUND(I342*H342,2)</f>
        <v>0</v>
      </c>
      <c r="K342" s="216" t="s">
        <v>19</v>
      </c>
      <c r="L342" s="46"/>
      <c r="M342" s="221" t="s">
        <v>19</v>
      </c>
      <c r="N342" s="222" t="s">
        <v>43</v>
      </c>
      <c r="O342" s="86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5" t="s">
        <v>159</v>
      </c>
      <c r="AT342" s="225" t="s">
        <v>155</v>
      </c>
      <c r="AU342" s="225" t="s">
        <v>153</v>
      </c>
      <c r="AY342" s="19" t="s">
        <v>152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9" t="s">
        <v>79</v>
      </c>
      <c r="BK342" s="226">
        <f>ROUND(I342*H342,2)</f>
        <v>0</v>
      </c>
      <c r="BL342" s="19" t="s">
        <v>159</v>
      </c>
      <c r="BM342" s="225" t="s">
        <v>554</v>
      </c>
    </row>
    <row r="343" s="13" customFormat="1">
      <c r="A343" s="13"/>
      <c r="B343" s="227"/>
      <c r="C343" s="228"/>
      <c r="D343" s="229" t="s">
        <v>165</v>
      </c>
      <c r="E343" s="230" t="s">
        <v>19</v>
      </c>
      <c r="F343" s="231" t="s">
        <v>555</v>
      </c>
      <c r="G343" s="228"/>
      <c r="H343" s="232">
        <v>24</v>
      </c>
      <c r="I343" s="233"/>
      <c r="J343" s="228"/>
      <c r="K343" s="228"/>
      <c r="L343" s="234"/>
      <c r="M343" s="235"/>
      <c r="N343" s="236"/>
      <c r="O343" s="236"/>
      <c r="P343" s="236"/>
      <c r="Q343" s="236"/>
      <c r="R343" s="236"/>
      <c r="S343" s="236"/>
      <c r="T343" s="237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8" t="s">
        <v>165</v>
      </c>
      <c r="AU343" s="238" t="s">
        <v>153</v>
      </c>
      <c r="AV343" s="13" t="s">
        <v>81</v>
      </c>
      <c r="AW343" s="13" t="s">
        <v>33</v>
      </c>
      <c r="AX343" s="13" t="s">
        <v>72</v>
      </c>
      <c r="AY343" s="238" t="s">
        <v>152</v>
      </c>
    </row>
    <row r="344" s="14" customFormat="1">
      <c r="A344" s="14"/>
      <c r="B344" s="239"/>
      <c r="C344" s="240"/>
      <c r="D344" s="229" t="s">
        <v>165</v>
      </c>
      <c r="E344" s="241" t="s">
        <v>19</v>
      </c>
      <c r="F344" s="242" t="s">
        <v>167</v>
      </c>
      <c r="G344" s="240"/>
      <c r="H344" s="243">
        <v>24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9" t="s">
        <v>165</v>
      </c>
      <c r="AU344" s="249" t="s">
        <v>153</v>
      </c>
      <c r="AV344" s="14" t="s">
        <v>153</v>
      </c>
      <c r="AW344" s="14" t="s">
        <v>33</v>
      </c>
      <c r="AX344" s="14" t="s">
        <v>79</v>
      </c>
      <c r="AY344" s="249" t="s">
        <v>152</v>
      </c>
    </row>
    <row r="345" s="2" customFormat="1" ht="16.5" customHeight="1">
      <c r="A345" s="40"/>
      <c r="B345" s="41"/>
      <c r="C345" s="214" t="s">
        <v>565</v>
      </c>
      <c r="D345" s="214" t="s">
        <v>155</v>
      </c>
      <c r="E345" s="215" t="s">
        <v>570</v>
      </c>
      <c r="F345" s="216" t="s">
        <v>571</v>
      </c>
      <c r="G345" s="217" t="s">
        <v>176</v>
      </c>
      <c r="H345" s="218">
        <v>473.45299999999997</v>
      </c>
      <c r="I345" s="219"/>
      <c r="J345" s="220">
        <f>ROUND(I345*H345,2)</f>
        <v>0</v>
      </c>
      <c r="K345" s="216" t="s">
        <v>163</v>
      </c>
      <c r="L345" s="46"/>
      <c r="M345" s="221" t="s">
        <v>19</v>
      </c>
      <c r="N345" s="222" t="s">
        <v>43</v>
      </c>
      <c r="O345" s="86"/>
      <c r="P345" s="223">
        <f>O345*H345</f>
        <v>0</v>
      </c>
      <c r="Q345" s="223">
        <v>0</v>
      </c>
      <c r="R345" s="223">
        <f>Q345*H345</f>
        <v>0</v>
      </c>
      <c r="S345" s="223">
        <v>0</v>
      </c>
      <c r="T345" s="224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5" t="s">
        <v>159</v>
      </c>
      <c r="AT345" s="225" t="s">
        <v>155</v>
      </c>
      <c r="AU345" s="225" t="s">
        <v>153</v>
      </c>
      <c r="AY345" s="19" t="s">
        <v>152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9" t="s">
        <v>79</v>
      </c>
      <c r="BK345" s="226">
        <f>ROUND(I345*H345,2)</f>
        <v>0</v>
      </c>
      <c r="BL345" s="19" t="s">
        <v>159</v>
      </c>
      <c r="BM345" s="225" t="s">
        <v>572</v>
      </c>
    </row>
    <row r="346" s="13" customFormat="1">
      <c r="A346" s="13"/>
      <c r="B346" s="227"/>
      <c r="C346" s="228"/>
      <c r="D346" s="229" t="s">
        <v>165</v>
      </c>
      <c r="E346" s="230" t="s">
        <v>19</v>
      </c>
      <c r="F346" s="231" t="s">
        <v>2259</v>
      </c>
      <c r="G346" s="228"/>
      <c r="H346" s="232">
        <v>269.85000000000002</v>
      </c>
      <c r="I346" s="233"/>
      <c r="J346" s="228"/>
      <c r="K346" s="228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165</v>
      </c>
      <c r="AU346" s="238" t="s">
        <v>153</v>
      </c>
      <c r="AV346" s="13" t="s">
        <v>81</v>
      </c>
      <c r="AW346" s="13" t="s">
        <v>33</v>
      </c>
      <c r="AX346" s="13" t="s">
        <v>72</v>
      </c>
      <c r="AY346" s="238" t="s">
        <v>152</v>
      </c>
    </row>
    <row r="347" s="13" customFormat="1">
      <c r="A347" s="13"/>
      <c r="B347" s="227"/>
      <c r="C347" s="228"/>
      <c r="D347" s="229" t="s">
        <v>165</v>
      </c>
      <c r="E347" s="230" t="s">
        <v>19</v>
      </c>
      <c r="F347" s="231" t="s">
        <v>2260</v>
      </c>
      <c r="G347" s="228"/>
      <c r="H347" s="232">
        <v>112.312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165</v>
      </c>
      <c r="AU347" s="238" t="s">
        <v>153</v>
      </c>
      <c r="AV347" s="13" t="s">
        <v>81</v>
      </c>
      <c r="AW347" s="13" t="s">
        <v>33</v>
      </c>
      <c r="AX347" s="13" t="s">
        <v>72</v>
      </c>
      <c r="AY347" s="238" t="s">
        <v>152</v>
      </c>
    </row>
    <row r="348" s="13" customFormat="1">
      <c r="A348" s="13"/>
      <c r="B348" s="227"/>
      <c r="C348" s="228"/>
      <c r="D348" s="229" t="s">
        <v>165</v>
      </c>
      <c r="E348" s="230" t="s">
        <v>19</v>
      </c>
      <c r="F348" s="231" t="s">
        <v>2261</v>
      </c>
      <c r="G348" s="228"/>
      <c r="H348" s="232">
        <v>91.290999999999997</v>
      </c>
      <c r="I348" s="233"/>
      <c r="J348" s="228"/>
      <c r="K348" s="228"/>
      <c r="L348" s="234"/>
      <c r="M348" s="235"/>
      <c r="N348" s="236"/>
      <c r="O348" s="236"/>
      <c r="P348" s="236"/>
      <c r="Q348" s="236"/>
      <c r="R348" s="236"/>
      <c r="S348" s="236"/>
      <c r="T348" s="23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8" t="s">
        <v>165</v>
      </c>
      <c r="AU348" s="238" t="s">
        <v>153</v>
      </c>
      <c r="AV348" s="13" t="s">
        <v>81</v>
      </c>
      <c r="AW348" s="13" t="s">
        <v>33</v>
      </c>
      <c r="AX348" s="13" t="s">
        <v>72</v>
      </c>
      <c r="AY348" s="238" t="s">
        <v>152</v>
      </c>
    </row>
    <row r="349" s="14" customFormat="1">
      <c r="A349" s="14"/>
      <c r="B349" s="239"/>
      <c r="C349" s="240"/>
      <c r="D349" s="229" t="s">
        <v>165</v>
      </c>
      <c r="E349" s="241" t="s">
        <v>19</v>
      </c>
      <c r="F349" s="242" t="s">
        <v>167</v>
      </c>
      <c r="G349" s="240"/>
      <c r="H349" s="243">
        <v>473.45299999999997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165</v>
      </c>
      <c r="AU349" s="249" t="s">
        <v>153</v>
      </c>
      <c r="AV349" s="14" t="s">
        <v>153</v>
      </c>
      <c r="AW349" s="14" t="s">
        <v>33</v>
      </c>
      <c r="AX349" s="14" t="s">
        <v>79</v>
      </c>
      <c r="AY349" s="249" t="s">
        <v>152</v>
      </c>
    </row>
    <row r="350" s="2" customFormat="1" ht="16.5" customHeight="1">
      <c r="A350" s="40"/>
      <c r="B350" s="41"/>
      <c r="C350" s="214" t="s">
        <v>569</v>
      </c>
      <c r="D350" s="214" t="s">
        <v>155</v>
      </c>
      <c r="E350" s="215" t="s">
        <v>574</v>
      </c>
      <c r="F350" s="216" t="s">
        <v>575</v>
      </c>
      <c r="G350" s="217" t="s">
        <v>176</v>
      </c>
      <c r="H350" s="218">
        <v>35508.974999999999</v>
      </c>
      <c r="I350" s="219"/>
      <c r="J350" s="220">
        <f>ROUND(I350*H350,2)</f>
        <v>0</v>
      </c>
      <c r="K350" s="216" t="s">
        <v>163</v>
      </c>
      <c r="L350" s="46"/>
      <c r="M350" s="221" t="s">
        <v>19</v>
      </c>
      <c r="N350" s="222" t="s">
        <v>43</v>
      </c>
      <c r="O350" s="86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5" t="s">
        <v>159</v>
      </c>
      <c r="AT350" s="225" t="s">
        <v>155</v>
      </c>
      <c r="AU350" s="225" t="s">
        <v>153</v>
      </c>
      <c r="AY350" s="19" t="s">
        <v>152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9" t="s">
        <v>79</v>
      </c>
      <c r="BK350" s="226">
        <f>ROUND(I350*H350,2)</f>
        <v>0</v>
      </c>
      <c r="BL350" s="19" t="s">
        <v>159</v>
      </c>
      <c r="BM350" s="225" t="s">
        <v>576</v>
      </c>
    </row>
    <row r="351" s="13" customFormat="1">
      <c r="A351" s="13"/>
      <c r="B351" s="227"/>
      <c r="C351" s="228"/>
      <c r="D351" s="229" t="s">
        <v>165</v>
      </c>
      <c r="E351" s="230" t="s">
        <v>19</v>
      </c>
      <c r="F351" s="231" t="s">
        <v>2262</v>
      </c>
      <c r="G351" s="228"/>
      <c r="H351" s="232">
        <v>35508.974999999999</v>
      </c>
      <c r="I351" s="233"/>
      <c r="J351" s="228"/>
      <c r="K351" s="228"/>
      <c r="L351" s="234"/>
      <c r="M351" s="235"/>
      <c r="N351" s="236"/>
      <c r="O351" s="236"/>
      <c r="P351" s="236"/>
      <c r="Q351" s="236"/>
      <c r="R351" s="236"/>
      <c r="S351" s="236"/>
      <c r="T351" s="237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8" t="s">
        <v>165</v>
      </c>
      <c r="AU351" s="238" t="s">
        <v>153</v>
      </c>
      <c r="AV351" s="13" t="s">
        <v>81</v>
      </c>
      <c r="AW351" s="13" t="s">
        <v>33</v>
      </c>
      <c r="AX351" s="13" t="s">
        <v>72</v>
      </c>
      <c r="AY351" s="238" t="s">
        <v>152</v>
      </c>
    </row>
    <row r="352" s="14" customFormat="1">
      <c r="A352" s="14"/>
      <c r="B352" s="239"/>
      <c r="C352" s="240"/>
      <c r="D352" s="229" t="s">
        <v>165</v>
      </c>
      <c r="E352" s="241" t="s">
        <v>19</v>
      </c>
      <c r="F352" s="242" t="s">
        <v>167</v>
      </c>
      <c r="G352" s="240"/>
      <c r="H352" s="243">
        <v>35508.974999999999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9" t="s">
        <v>165</v>
      </c>
      <c r="AU352" s="249" t="s">
        <v>153</v>
      </c>
      <c r="AV352" s="14" t="s">
        <v>153</v>
      </c>
      <c r="AW352" s="14" t="s">
        <v>33</v>
      </c>
      <c r="AX352" s="14" t="s">
        <v>79</v>
      </c>
      <c r="AY352" s="249" t="s">
        <v>152</v>
      </c>
    </row>
    <row r="353" s="2" customFormat="1" ht="16.5" customHeight="1">
      <c r="A353" s="40"/>
      <c r="B353" s="41"/>
      <c r="C353" s="214" t="s">
        <v>573</v>
      </c>
      <c r="D353" s="214" t="s">
        <v>155</v>
      </c>
      <c r="E353" s="215" t="s">
        <v>578</v>
      </c>
      <c r="F353" s="216" t="s">
        <v>579</v>
      </c>
      <c r="G353" s="217" t="s">
        <v>176</v>
      </c>
      <c r="H353" s="218">
        <v>473.45299999999997</v>
      </c>
      <c r="I353" s="219"/>
      <c r="J353" s="220">
        <f>ROUND(I353*H353,2)</f>
        <v>0</v>
      </c>
      <c r="K353" s="216" t="s">
        <v>163</v>
      </c>
      <c r="L353" s="46"/>
      <c r="M353" s="221" t="s">
        <v>19</v>
      </c>
      <c r="N353" s="222" t="s">
        <v>43</v>
      </c>
      <c r="O353" s="86"/>
      <c r="P353" s="223">
        <f>O353*H353</f>
        <v>0</v>
      </c>
      <c r="Q353" s="223">
        <v>0</v>
      </c>
      <c r="R353" s="223">
        <f>Q353*H353</f>
        <v>0</v>
      </c>
      <c r="S353" s="223">
        <v>0</v>
      </c>
      <c r="T353" s="224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5" t="s">
        <v>159</v>
      </c>
      <c r="AT353" s="225" t="s">
        <v>155</v>
      </c>
      <c r="AU353" s="225" t="s">
        <v>153</v>
      </c>
      <c r="AY353" s="19" t="s">
        <v>152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9" t="s">
        <v>79</v>
      </c>
      <c r="BK353" s="226">
        <f>ROUND(I353*H353,2)</f>
        <v>0</v>
      </c>
      <c r="BL353" s="19" t="s">
        <v>159</v>
      </c>
      <c r="BM353" s="225" t="s">
        <v>580</v>
      </c>
    </row>
    <row r="354" s="2" customFormat="1">
      <c r="A354" s="40"/>
      <c r="B354" s="41"/>
      <c r="C354" s="214" t="s">
        <v>577</v>
      </c>
      <c r="D354" s="214" t="s">
        <v>155</v>
      </c>
      <c r="E354" s="215" t="s">
        <v>582</v>
      </c>
      <c r="F354" s="216" t="s">
        <v>583</v>
      </c>
      <c r="G354" s="217" t="s">
        <v>176</v>
      </c>
      <c r="H354" s="218">
        <v>47.299999999999997</v>
      </c>
      <c r="I354" s="219"/>
      <c r="J354" s="220">
        <f>ROUND(I354*H354,2)</f>
        <v>0</v>
      </c>
      <c r="K354" s="216" t="s">
        <v>163</v>
      </c>
      <c r="L354" s="46"/>
      <c r="M354" s="221" t="s">
        <v>19</v>
      </c>
      <c r="N354" s="222" t="s">
        <v>43</v>
      </c>
      <c r="O354" s="86"/>
      <c r="P354" s="223">
        <f>O354*H354</f>
        <v>0</v>
      </c>
      <c r="Q354" s="223">
        <v>0.00012999999999999999</v>
      </c>
      <c r="R354" s="223">
        <f>Q354*H354</f>
        <v>0.0061489999999999991</v>
      </c>
      <c r="S354" s="223">
        <v>0</v>
      </c>
      <c r="T354" s="224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5" t="s">
        <v>159</v>
      </c>
      <c r="AT354" s="225" t="s">
        <v>155</v>
      </c>
      <c r="AU354" s="225" t="s">
        <v>153</v>
      </c>
      <c r="AY354" s="19" t="s">
        <v>152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9" t="s">
        <v>79</v>
      </c>
      <c r="BK354" s="226">
        <f>ROUND(I354*H354,2)</f>
        <v>0</v>
      </c>
      <c r="BL354" s="19" t="s">
        <v>159</v>
      </c>
      <c r="BM354" s="225" t="s">
        <v>584</v>
      </c>
    </row>
    <row r="355" s="15" customFormat="1">
      <c r="A355" s="15"/>
      <c r="B355" s="250"/>
      <c r="C355" s="251"/>
      <c r="D355" s="229" t="s">
        <v>165</v>
      </c>
      <c r="E355" s="252" t="s">
        <v>19</v>
      </c>
      <c r="F355" s="253" t="s">
        <v>2264</v>
      </c>
      <c r="G355" s="251"/>
      <c r="H355" s="252" t="s">
        <v>19</v>
      </c>
      <c r="I355" s="254"/>
      <c r="J355" s="251"/>
      <c r="K355" s="251"/>
      <c r="L355" s="255"/>
      <c r="M355" s="256"/>
      <c r="N355" s="257"/>
      <c r="O355" s="257"/>
      <c r="P355" s="257"/>
      <c r="Q355" s="257"/>
      <c r="R355" s="257"/>
      <c r="S355" s="257"/>
      <c r="T355" s="25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9" t="s">
        <v>165</v>
      </c>
      <c r="AU355" s="259" t="s">
        <v>153</v>
      </c>
      <c r="AV355" s="15" t="s">
        <v>79</v>
      </c>
      <c r="AW355" s="15" t="s">
        <v>33</v>
      </c>
      <c r="AX355" s="15" t="s">
        <v>72</v>
      </c>
      <c r="AY355" s="259" t="s">
        <v>152</v>
      </c>
    </row>
    <row r="356" s="13" customFormat="1">
      <c r="A356" s="13"/>
      <c r="B356" s="227"/>
      <c r="C356" s="228"/>
      <c r="D356" s="229" t="s">
        <v>165</v>
      </c>
      <c r="E356" s="230" t="s">
        <v>19</v>
      </c>
      <c r="F356" s="231" t="s">
        <v>2265</v>
      </c>
      <c r="G356" s="228"/>
      <c r="H356" s="232">
        <v>47.299999999999997</v>
      </c>
      <c r="I356" s="233"/>
      <c r="J356" s="228"/>
      <c r="K356" s="228"/>
      <c r="L356" s="234"/>
      <c r="M356" s="235"/>
      <c r="N356" s="236"/>
      <c r="O356" s="236"/>
      <c r="P356" s="236"/>
      <c r="Q356" s="236"/>
      <c r="R356" s="236"/>
      <c r="S356" s="236"/>
      <c r="T356" s="237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8" t="s">
        <v>165</v>
      </c>
      <c r="AU356" s="238" t="s">
        <v>153</v>
      </c>
      <c r="AV356" s="13" t="s">
        <v>81</v>
      </c>
      <c r="AW356" s="13" t="s">
        <v>33</v>
      </c>
      <c r="AX356" s="13" t="s">
        <v>72</v>
      </c>
      <c r="AY356" s="238" t="s">
        <v>152</v>
      </c>
    </row>
    <row r="357" s="14" customFormat="1">
      <c r="A357" s="14"/>
      <c r="B357" s="239"/>
      <c r="C357" s="240"/>
      <c r="D357" s="229" t="s">
        <v>165</v>
      </c>
      <c r="E357" s="241" t="s">
        <v>19</v>
      </c>
      <c r="F357" s="242" t="s">
        <v>167</v>
      </c>
      <c r="G357" s="240"/>
      <c r="H357" s="243">
        <v>47.299999999999997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9" t="s">
        <v>165</v>
      </c>
      <c r="AU357" s="249" t="s">
        <v>153</v>
      </c>
      <c r="AV357" s="14" t="s">
        <v>153</v>
      </c>
      <c r="AW357" s="14" t="s">
        <v>33</v>
      </c>
      <c r="AX357" s="14" t="s">
        <v>79</v>
      </c>
      <c r="AY357" s="249" t="s">
        <v>152</v>
      </c>
    </row>
    <row r="358" s="2" customFormat="1">
      <c r="A358" s="40"/>
      <c r="B358" s="41"/>
      <c r="C358" s="214" t="s">
        <v>581</v>
      </c>
      <c r="D358" s="214" t="s">
        <v>155</v>
      </c>
      <c r="E358" s="215" t="s">
        <v>2266</v>
      </c>
      <c r="F358" s="216" t="s">
        <v>2267</v>
      </c>
      <c r="G358" s="217" t="s">
        <v>176</v>
      </c>
      <c r="H358" s="218">
        <v>75.799999999999997</v>
      </c>
      <c r="I358" s="219"/>
      <c r="J358" s="220">
        <f>ROUND(I358*H358,2)</f>
        <v>0</v>
      </c>
      <c r="K358" s="216" t="s">
        <v>163</v>
      </c>
      <c r="L358" s="46"/>
      <c r="M358" s="221" t="s">
        <v>19</v>
      </c>
      <c r="N358" s="222" t="s">
        <v>43</v>
      </c>
      <c r="O358" s="86"/>
      <c r="P358" s="223">
        <f>O358*H358</f>
        <v>0</v>
      </c>
      <c r="Q358" s="223">
        <v>0.00021000000000000001</v>
      </c>
      <c r="R358" s="223">
        <f>Q358*H358</f>
        <v>0.015918000000000002</v>
      </c>
      <c r="S358" s="223">
        <v>0</v>
      </c>
      <c r="T358" s="224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5" t="s">
        <v>159</v>
      </c>
      <c r="AT358" s="225" t="s">
        <v>155</v>
      </c>
      <c r="AU358" s="225" t="s">
        <v>153</v>
      </c>
      <c r="AY358" s="19" t="s">
        <v>152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9" t="s">
        <v>79</v>
      </c>
      <c r="BK358" s="226">
        <f>ROUND(I358*H358,2)</f>
        <v>0</v>
      </c>
      <c r="BL358" s="19" t="s">
        <v>159</v>
      </c>
      <c r="BM358" s="225" t="s">
        <v>2268</v>
      </c>
    </row>
    <row r="359" s="15" customFormat="1">
      <c r="A359" s="15"/>
      <c r="B359" s="250"/>
      <c r="C359" s="251"/>
      <c r="D359" s="229" t="s">
        <v>165</v>
      </c>
      <c r="E359" s="252" t="s">
        <v>19</v>
      </c>
      <c r="F359" s="253" t="s">
        <v>2269</v>
      </c>
      <c r="G359" s="251"/>
      <c r="H359" s="252" t="s">
        <v>19</v>
      </c>
      <c r="I359" s="254"/>
      <c r="J359" s="251"/>
      <c r="K359" s="251"/>
      <c r="L359" s="255"/>
      <c r="M359" s="256"/>
      <c r="N359" s="257"/>
      <c r="O359" s="257"/>
      <c r="P359" s="257"/>
      <c r="Q359" s="257"/>
      <c r="R359" s="257"/>
      <c r="S359" s="257"/>
      <c r="T359" s="258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9" t="s">
        <v>165</v>
      </c>
      <c r="AU359" s="259" t="s">
        <v>153</v>
      </c>
      <c r="AV359" s="15" t="s">
        <v>79</v>
      </c>
      <c r="AW359" s="15" t="s">
        <v>33</v>
      </c>
      <c r="AX359" s="15" t="s">
        <v>72</v>
      </c>
      <c r="AY359" s="259" t="s">
        <v>152</v>
      </c>
    </row>
    <row r="360" s="13" customFormat="1">
      <c r="A360" s="13"/>
      <c r="B360" s="227"/>
      <c r="C360" s="228"/>
      <c r="D360" s="229" t="s">
        <v>165</v>
      </c>
      <c r="E360" s="230" t="s">
        <v>19</v>
      </c>
      <c r="F360" s="231" t="s">
        <v>2270</v>
      </c>
      <c r="G360" s="228"/>
      <c r="H360" s="232">
        <v>75.799999999999997</v>
      </c>
      <c r="I360" s="233"/>
      <c r="J360" s="228"/>
      <c r="K360" s="228"/>
      <c r="L360" s="234"/>
      <c r="M360" s="235"/>
      <c r="N360" s="236"/>
      <c r="O360" s="236"/>
      <c r="P360" s="236"/>
      <c r="Q360" s="236"/>
      <c r="R360" s="236"/>
      <c r="S360" s="236"/>
      <c r="T360" s="23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8" t="s">
        <v>165</v>
      </c>
      <c r="AU360" s="238" t="s">
        <v>153</v>
      </c>
      <c r="AV360" s="13" t="s">
        <v>81</v>
      </c>
      <c r="AW360" s="13" t="s">
        <v>33</v>
      </c>
      <c r="AX360" s="13" t="s">
        <v>72</v>
      </c>
      <c r="AY360" s="238" t="s">
        <v>152</v>
      </c>
    </row>
    <row r="361" s="14" customFormat="1">
      <c r="A361" s="14"/>
      <c r="B361" s="239"/>
      <c r="C361" s="240"/>
      <c r="D361" s="229" t="s">
        <v>165</v>
      </c>
      <c r="E361" s="241" t="s">
        <v>19</v>
      </c>
      <c r="F361" s="242" t="s">
        <v>167</v>
      </c>
      <c r="G361" s="240"/>
      <c r="H361" s="243">
        <v>75.799999999999997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9" t="s">
        <v>165</v>
      </c>
      <c r="AU361" s="249" t="s">
        <v>153</v>
      </c>
      <c r="AV361" s="14" t="s">
        <v>153</v>
      </c>
      <c r="AW361" s="14" t="s">
        <v>33</v>
      </c>
      <c r="AX361" s="14" t="s">
        <v>79</v>
      </c>
      <c r="AY361" s="249" t="s">
        <v>152</v>
      </c>
    </row>
    <row r="362" s="12" customFormat="1" ht="20.88" customHeight="1">
      <c r="A362" s="12"/>
      <c r="B362" s="198"/>
      <c r="C362" s="199"/>
      <c r="D362" s="200" t="s">
        <v>71</v>
      </c>
      <c r="E362" s="212" t="s">
        <v>591</v>
      </c>
      <c r="F362" s="212" t="s">
        <v>592</v>
      </c>
      <c r="G362" s="199"/>
      <c r="H362" s="199"/>
      <c r="I362" s="202"/>
      <c r="J362" s="213">
        <f>BK362</f>
        <v>0</v>
      </c>
      <c r="K362" s="199"/>
      <c r="L362" s="204"/>
      <c r="M362" s="205"/>
      <c r="N362" s="206"/>
      <c r="O362" s="206"/>
      <c r="P362" s="207">
        <f>SUM(P363:P387)</f>
        <v>0</v>
      </c>
      <c r="Q362" s="206"/>
      <c r="R362" s="207">
        <f>SUM(R363:R387)</f>
        <v>0.026334759999999999</v>
      </c>
      <c r="S362" s="206"/>
      <c r="T362" s="208">
        <f>SUM(T363:T387)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9" t="s">
        <v>79</v>
      </c>
      <c r="AT362" s="210" t="s">
        <v>71</v>
      </c>
      <c r="AU362" s="210" t="s">
        <v>81</v>
      </c>
      <c r="AY362" s="209" t="s">
        <v>152</v>
      </c>
      <c r="BK362" s="211">
        <f>SUM(BK363:BK387)</f>
        <v>0</v>
      </c>
    </row>
    <row r="363" s="2" customFormat="1">
      <c r="A363" s="40"/>
      <c r="B363" s="41"/>
      <c r="C363" s="214" t="s">
        <v>593</v>
      </c>
      <c r="D363" s="214" t="s">
        <v>155</v>
      </c>
      <c r="E363" s="215" t="s">
        <v>594</v>
      </c>
      <c r="F363" s="216" t="s">
        <v>595</v>
      </c>
      <c r="G363" s="217" t="s">
        <v>176</v>
      </c>
      <c r="H363" s="218">
        <v>195.369</v>
      </c>
      <c r="I363" s="219"/>
      <c r="J363" s="220">
        <f>ROUND(I363*H363,2)</f>
        <v>0</v>
      </c>
      <c r="K363" s="216" t="s">
        <v>163</v>
      </c>
      <c r="L363" s="46"/>
      <c r="M363" s="221" t="s">
        <v>19</v>
      </c>
      <c r="N363" s="222" t="s">
        <v>43</v>
      </c>
      <c r="O363" s="86"/>
      <c r="P363" s="223">
        <f>O363*H363</f>
        <v>0</v>
      </c>
      <c r="Q363" s="223">
        <v>4.0000000000000003E-05</v>
      </c>
      <c r="R363" s="223">
        <f>Q363*H363</f>
        <v>0.0078147600000000005</v>
      </c>
      <c r="S363" s="223">
        <v>0</v>
      </c>
      <c r="T363" s="224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5" t="s">
        <v>159</v>
      </c>
      <c r="AT363" s="225" t="s">
        <v>155</v>
      </c>
      <c r="AU363" s="225" t="s">
        <v>153</v>
      </c>
      <c r="AY363" s="19" t="s">
        <v>152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9" t="s">
        <v>79</v>
      </c>
      <c r="BK363" s="226">
        <f>ROUND(I363*H363,2)</f>
        <v>0</v>
      </c>
      <c r="BL363" s="19" t="s">
        <v>159</v>
      </c>
      <c r="BM363" s="225" t="s">
        <v>596</v>
      </c>
    </row>
    <row r="364" s="15" customFormat="1">
      <c r="A364" s="15"/>
      <c r="B364" s="250"/>
      <c r="C364" s="251"/>
      <c r="D364" s="229" t="s">
        <v>165</v>
      </c>
      <c r="E364" s="252" t="s">
        <v>19</v>
      </c>
      <c r="F364" s="253" t="s">
        <v>2271</v>
      </c>
      <c r="G364" s="251"/>
      <c r="H364" s="252" t="s">
        <v>19</v>
      </c>
      <c r="I364" s="254"/>
      <c r="J364" s="251"/>
      <c r="K364" s="251"/>
      <c r="L364" s="255"/>
      <c r="M364" s="256"/>
      <c r="N364" s="257"/>
      <c r="O364" s="257"/>
      <c r="P364" s="257"/>
      <c r="Q364" s="257"/>
      <c r="R364" s="257"/>
      <c r="S364" s="257"/>
      <c r="T364" s="258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9" t="s">
        <v>165</v>
      </c>
      <c r="AU364" s="259" t="s">
        <v>153</v>
      </c>
      <c r="AV364" s="15" t="s">
        <v>79</v>
      </c>
      <c r="AW364" s="15" t="s">
        <v>33</v>
      </c>
      <c r="AX364" s="15" t="s">
        <v>72</v>
      </c>
      <c r="AY364" s="259" t="s">
        <v>152</v>
      </c>
    </row>
    <row r="365" s="13" customFormat="1">
      <c r="A365" s="13"/>
      <c r="B365" s="227"/>
      <c r="C365" s="228"/>
      <c r="D365" s="229" t="s">
        <v>165</v>
      </c>
      <c r="E365" s="230" t="s">
        <v>19</v>
      </c>
      <c r="F365" s="231" t="s">
        <v>2272</v>
      </c>
      <c r="G365" s="228"/>
      <c r="H365" s="232">
        <v>195.369</v>
      </c>
      <c r="I365" s="233"/>
      <c r="J365" s="228"/>
      <c r="K365" s="228"/>
      <c r="L365" s="234"/>
      <c r="M365" s="235"/>
      <c r="N365" s="236"/>
      <c r="O365" s="236"/>
      <c r="P365" s="236"/>
      <c r="Q365" s="236"/>
      <c r="R365" s="236"/>
      <c r="S365" s="236"/>
      <c r="T365" s="23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8" t="s">
        <v>165</v>
      </c>
      <c r="AU365" s="238" t="s">
        <v>153</v>
      </c>
      <c r="AV365" s="13" t="s">
        <v>81</v>
      </c>
      <c r="AW365" s="13" t="s">
        <v>33</v>
      </c>
      <c r="AX365" s="13" t="s">
        <v>72</v>
      </c>
      <c r="AY365" s="238" t="s">
        <v>152</v>
      </c>
    </row>
    <row r="366" s="14" customFormat="1">
      <c r="A366" s="14"/>
      <c r="B366" s="239"/>
      <c r="C366" s="240"/>
      <c r="D366" s="229" t="s">
        <v>165</v>
      </c>
      <c r="E366" s="241" t="s">
        <v>19</v>
      </c>
      <c r="F366" s="242" t="s">
        <v>167</v>
      </c>
      <c r="G366" s="240"/>
      <c r="H366" s="243">
        <v>195.369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9" t="s">
        <v>165</v>
      </c>
      <c r="AU366" s="249" t="s">
        <v>153</v>
      </c>
      <c r="AV366" s="14" t="s">
        <v>153</v>
      </c>
      <c r="AW366" s="14" t="s">
        <v>33</v>
      </c>
      <c r="AX366" s="14" t="s">
        <v>79</v>
      </c>
      <c r="AY366" s="249" t="s">
        <v>152</v>
      </c>
    </row>
    <row r="367" s="2" customFormat="1" ht="21.75" customHeight="1">
      <c r="A367" s="40"/>
      <c r="B367" s="41"/>
      <c r="C367" s="214" t="s">
        <v>600</v>
      </c>
      <c r="D367" s="214" t="s">
        <v>155</v>
      </c>
      <c r="E367" s="215" t="s">
        <v>601</v>
      </c>
      <c r="F367" s="216" t="s">
        <v>2273</v>
      </c>
      <c r="G367" s="217" t="s">
        <v>158</v>
      </c>
      <c r="H367" s="218">
        <v>2</v>
      </c>
      <c r="I367" s="219"/>
      <c r="J367" s="220">
        <f>ROUND(I367*H367,2)</f>
        <v>0</v>
      </c>
      <c r="K367" s="216" t="s">
        <v>19</v>
      </c>
      <c r="L367" s="46"/>
      <c r="M367" s="221" t="s">
        <v>19</v>
      </c>
      <c r="N367" s="222" t="s">
        <v>43</v>
      </c>
      <c r="O367" s="86"/>
      <c r="P367" s="223">
        <f>O367*H367</f>
        <v>0</v>
      </c>
      <c r="Q367" s="223">
        <v>0</v>
      </c>
      <c r="R367" s="223">
        <f>Q367*H367</f>
        <v>0</v>
      </c>
      <c r="S367" s="223">
        <v>0</v>
      </c>
      <c r="T367" s="224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5" t="s">
        <v>159</v>
      </c>
      <c r="AT367" s="225" t="s">
        <v>155</v>
      </c>
      <c r="AU367" s="225" t="s">
        <v>153</v>
      </c>
      <c r="AY367" s="19" t="s">
        <v>152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9" t="s">
        <v>79</v>
      </c>
      <c r="BK367" s="226">
        <f>ROUND(I367*H367,2)</f>
        <v>0</v>
      </c>
      <c r="BL367" s="19" t="s">
        <v>159</v>
      </c>
      <c r="BM367" s="225" t="s">
        <v>603</v>
      </c>
    </row>
    <row r="368" s="2" customFormat="1" ht="21.75" customHeight="1">
      <c r="A368" s="40"/>
      <c r="B368" s="41"/>
      <c r="C368" s="214" t="s">
        <v>604</v>
      </c>
      <c r="D368" s="214" t="s">
        <v>155</v>
      </c>
      <c r="E368" s="215" t="s">
        <v>605</v>
      </c>
      <c r="F368" s="216" t="s">
        <v>2274</v>
      </c>
      <c r="G368" s="217" t="s">
        <v>158</v>
      </c>
      <c r="H368" s="218">
        <v>1</v>
      </c>
      <c r="I368" s="219"/>
      <c r="J368" s="220">
        <f>ROUND(I368*H368,2)</f>
        <v>0</v>
      </c>
      <c r="K368" s="216" t="s">
        <v>19</v>
      </c>
      <c r="L368" s="46"/>
      <c r="M368" s="221" t="s">
        <v>19</v>
      </c>
      <c r="N368" s="222" t="s">
        <v>43</v>
      </c>
      <c r="O368" s="86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25" t="s">
        <v>159</v>
      </c>
      <c r="AT368" s="225" t="s">
        <v>155</v>
      </c>
      <c r="AU368" s="225" t="s">
        <v>153</v>
      </c>
      <c r="AY368" s="19" t="s">
        <v>152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9" t="s">
        <v>79</v>
      </c>
      <c r="BK368" s="226">
        <f>ROUND(I368*H368,2)</f>
        <v>0</v>
      </c>
      <c r="BL368" s="19" t="s">
        <v>159</v>
      </c>
      <c r="BM368" s="225" t="s">
        <v>607</v>
      </c>
    </row>
    <row r="369" s="2" customFormat="1" ht="21.75" customHeight="1">
      <c r="A369" s="40"/>
      <c r="B369" s="41"/>
      <c r="C369" s="214" t="s">
        <v>608</v>
      </c>
      <c r="D369" s="214" t="s">
        <v>155</v>
      </c>
      <c r="E369" s="215" t="s">
        <v>609</v>
      </c>
      <c r="F369" s="216" t="s">
        <v>2275</v>
      </c>
      <c r="G369" s="217" t="s">
        <v>158</v>
      </c>
      <c r="H369" s="218">
        <v>2</v>
      </c>
      <c r="I369" s="219"/>
      <c r="J369" s="220">
        <f>ROUND(I369*H369,2)</f>
        <v>0</v>
      </c>
      <c r="K369" s="216" t="s">
        <v>19</v>
      </c>
      <c r="L369" s="46"/>
      <c r="M369" s="221" t="s">
        <v>19</v>
      </c>
      <c r="N369" s="222" t="s">
        <v>43</v>
      </c>
      <c r="O369" s="86"/>
      <c r="P369" s="223">
        <f>O369*H369</f>
        <v>0</v>
      </c>
      <c r="Q369" s="223">
        <v>0</v>
      </c>
      <c r="R369" s="223">
        <f>Q369*H369</f>
        <v>0</v>
      </c>
      <c r="S369" s="223">
        <v>0</v>
      </c>
      <c r="T369" s="224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5" t="s">
        <v>159</v>
      </c>
      <c r="AT369" s="225" t="s">
        <v>155</v>
      </c>
      <c r="AU369" s="225" t="s">
        <v>153</v>
      </c>
      <c r="AY369" s="19" t="s">
        <v>152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9" t="s">
        <v>79</v>
      </c>
      <c r="BK369" s="226">
        <f>ROUND(I369*H369,2)</f>
        <v>0</v>
      </c>
      <c r="BL369" s="19" t="s">
        <v>159</v>
      </c>
      <c r="BM369" s="225" t="s">
        <v>611</v>
      </c>
    </row>
    <row r="370" s="2" customFormat="1" ht="21.75" customHeight="1">
      <c r="A370" s="40"/>
      <c r="B370" s="41"/>
      <c r="C370" s="214" t="s">
        <v>612</v>
      </c>
      <c r="D370" s="214" t="s">
        <v>155</v>
      </c>
      <c r="E370" s="215" t="s">
        <v>2276</v>
      </c>
      <c r="F370" s="216" t="s">
        <v>2277</v>
      </c>
      <c r="G370" s="217" t="s">
        <v>158</v>
      </c>
      <c r="H370" s="218">
        <v>2</v>
      </c>
      <c r="I370" s="219"/>
      <c r="J370" s="220">
        <f>ROUND(I370*H370,2)</f>
        <v>0</v>
      </c>
      <c r="K370" s="216" t="s">
        <v>19</v>
      </c>
      <c r="L370" s="46"/>
      <c r="M370" s="221" t="s">
        <v>19</v>
      </c>
      <c r="N370" s="222" t="s">
        <v>43</v>
      </c>
      <c r="O370" s="86"/>
      <c r="P370" s="223">
        <f>O370*H370</f>
        <v>0</v>
      </c>
      <c r="Q370" s="223">
        <v>0</v>
      </c>
      <c r="R370" s="223">
        <f>Q370*H370</f>
        <v>0</v>
      </c>
      <c r="S370" s="223">
        <v>0</v>
      </c>
      <c r="T370" s="224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25" t="s">
        <v>159</v>
      </c>
      <c r="AT370" s="225" t="s">
        <v>155</v>
      </c>
      <c r="AU370" s="225" t="s">
        <v>153</v>
      </c>
      <c r="AY370" s="19" t="s">
        <v>152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9" t="s">
        <v>79</v>
      </c>
      <c r="BK370" s="226">
        <f>ROUND(I370*H370,2)</f>
        <v>0</v>
      </c>
      <c r="BL370" s="19" t="s">
        <v>159</v>
      </c>
      <c r="BM370" s="225" t="s">
        <v>2278</v>
      </c>
    </row>
    <row r="371" s="2" customFormat="1" ht="16.5" customHeight="1">
      <c r="A371" s="40"/>
      <c r="B371" s="41"/>
      <c r="C371" s="214" t="s">
        <v>618</v>
      </c>
      <c r="D371" s="214" t="s">
        <v>155</v>
      </c>
      <c r="E371" s="215" t="s">
        <v>613</v>
      </c>
      <c r="F371" s="216" t="s">
        <v>614</v>
      </c>
      <c r="G371" s="217" t="s">
        <v>158</v>
      </c>
      <c r="H371" s="218">
        <v>4</v>
      </c>
      <c r="I371" s="219"/>
      <c r="J371" s="220">
        <f>ROUND(I371*H371,2)</f>
        <v>0</v>
      </c>
      <c r="K371" s="216" t="s">
        <v>163</v>
      </c>
      <c r="L371" s="46"/>
      <c r="M371" s="221" t="s">
        <v>19</v>
      </c>
      <c r="N371" s="222" t="s">
        <v>43</v>
      </c>
      <c r="O371" s="86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5" t="s">
        <v>159</v>
      </c>
      <c r="AT371" s="225" t="s">
        <v>155</v>
      </c>
      <c r="AU371" s="225" t="s">
        <v>153</v>
      </c>
      <c r="AY371" s="19" t="s">
        <v>152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9" t="s">
        <v>79</v>
      </c>
      <c r="BK371" s="226">
        <f>ROUND(I371*H371,2)</f>
        <v>0</v>
      </c>
      <c r="BL371" s="19" t="s">
        <v>159</v>
      </c>
      <c r="BM371" s="225" t="s">
        <v>615</v>
      </c>
    </row>
    <row r="372" s="13" customFormat="1">
      <c r="A372" s="13"/>
      <c r="B372" s="227"/>
      <c r="C372" s="228"/>
      <c r="D372" s="229" t="s">
        <v>165</v>
      </c>
      <c r="E372" s="230" t="s">
        <v>19</v>
      </c>
      <c r="F372" s="231" t="s">
        <v>2279</v>
      </c>
      <c r="G372" s="228"/>
      <c r="H372" s="232">
        <v>4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165</v>
      </c>
      <c r="AU372" s="238" t="s">
        <v>153</v>
      </c>
      <c r="AV372" s="13" t="s">
        <v>81</v>
      </c>
      <c r="AW372" s="13" t="s">
        <v>33</v>
      </c>
      <c r="AX372" s="13" t="s">
        <v>72</v>
      </c>
      <c r="AY372" s="238" t="s">
        <v>152</v>
      </c>
    </row>
    <row r="373" s="14" customFormat="1">
      <c r="A373" s="14"/>
      <c r="B373" s="239"/>
      <c r="C373" s="240"/>
      <c r="D373" s="229" t="s">
        <v>165</v>
      </c>
      <c r="E373" s="241" t="s">
        <v>19</v>
      </c>
      <c r="F373" s="242" t="s">
        <v>167</v>
      </c>
      <c r="G373" s="240"/>
      <c r="H373" s="243">
        <v>4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165</v>
      </c>
      <c r="AU373" s="249" t="s">
        <v>153</v>
      </c>
      <c r="AV373" s="14" t="s">
        <v>153</v>
      </c>
      <c r="AW373" s="14" t="s">
        <v>33</v>
      </c>
      <c r="AX373" s="14" t="s">
        <v>79</v>
      </c>
      <c r="AY373" s="249" t="s">
        <v>152</v>
      </c>
    </row>
    <row r="374" s="2" customFormat="1" ht="16.5" customHeight="1">
      <c r="A374" s="40"/>
      <c r="B374" s="41"/>
      <c r="C374" s="271" t="s">
        <v>622</v>
      </c>
      <c r="D374" s="271" t="s">
        <v>261</v>
      </c>
      <c r="E374" s="272" t="s">
        <v>2280</v>
      </c>
      <c r="F374" s="273" t="s">
        <v>2281</v>
      </c>
      <c r="G374" s="274" t="s">
        <v>158</v>
      </c>
      <c r="H374" s="275">
        <v>2</v>
      </c>
      <c r="I374" s="276"/>
      <c r="J374" s="277">
        <f>ROUND(I374*H374,2)</f>
        <v>0</v>
      </c>
      <c r="K374" s="273" t="s">
        <v>163</v>
      </c>
      <c r="L374" s="278"/>
      <c r="M374" s="279" t="s">
        <v>19</v>
      </c>
      <c r="N374" s="280" t="s">
        <v>43</v>
      </c>
      <c r="O374" s="86"/>
      <c r="P374" s="223">
        <f>O374*H374</f>
        <v>0</v>
      </c>
      <c r="Q374" s="223">
        <v>0.0025999999999999999</v>
      </c>
      <c r="R374" s="223">
        <f>Q374*H374</f>
        <v>0.0051999999999999998</v>
      </c>
      <c r="S374" s="223">
        <v>0</v>
      </c>
      <c r="T374" s="224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5" t="s">
        <v>208</v>
      </c>
      <c r="AT374" s="225" t="s">
        <v>261</v>
      </c>
      <c r="AU374" s="225" t="s">
        <v>153</v>
      </c>
      <c r="AY374" s="19" t="s">
        <v>152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9" t="s">
        <v>79</v>
      </c>
      <c r="BK374" s="226">
        <f>ROUND(I374*H374,2)</f>
        <v>0</v>
      </c>
      <c r="BL374" s="19" t="s">
        <v>159</v>
      </c>
      <c r="BM374" s="225" t="s">
        <v>2282</v>
      </c>
    </row>
    <row r="375" s="2" customFormat="1" ht="16.5" customHeight="1">
      <c r="A375" s="40"/>
      <c r="B375" s="41"/>
      <c r="C375" s="271" t="s">
        <v>626</v>
      </c>
      <c r="D375" s="271" t="s">
        <v>261</v>
      </c>
      <c r="E375" s="272" t="s">
        <v>623</v>
      </c>
      <c r="F375" s="273" t="s">
        <v>2283</v>
      </c>
      <c r="G375" s="274" t="s">
        <v>158</v>
      </c>
      <c r="H375" s="275">
        <v>2</v>
      </c>
      <c r="I375" s="276"/>
      <c r="J375" s="277">
        <f>ROUND(I375*H375,2)</f>
        <v>0</v>
      </c>
      <c r="K375" s="273" t="s">
        <v>163</v>
      </c>
      <c r="L375" s="278"/>
      <c r="M375" s="279" t="s">
        <v>19</v>
      </c>
      <c r="N375" s="280" t="s">
        <v>43</v>
      </c>
      <c r="O375" s="86"/>
      <c r="P375" s="223">
        <f>O375*H375</f>
        <v>0</v>
      </c>
      <c r="Q375" s="223">
        <v>0.00046000000000000001</v>
      </c>
      <c r="R375" s="223">
        <f>Q375*H375</f>
        <v>0.00092000000000000003</v>
      </c>
      <c r="S375" s="223">
        <v>0</v>
      </c>
      <c r="T375" s="224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5" t="s">
        <v>208</v>
      </c>
      <c r="AT375" s="225" t="s">
        <v>261</v>
      </c>
      <c r="AU375" s="225" t="s">
        <v>153</v>
      </c>
      <c r="AY375" s="19" t="s">
        <v>152</v>
      </c>
      <c r="BE375" s="226">
        <f>IF(N375="základní",J375,0)</f>
        <v>0</v>
      </c>
      <c r="BF375" s="226">
        <f>IF(N375="snížená",J375,0)</f>
        <v>0</v>
      </c>
      <c r="BG375" s="226">
        <f>IF(N375="zákl. přenesená",J375,0)</f>
        <v>0</v>
      </c>
      <c r="BH375" s="226">
        <f>IF(N375="sníž. přenesená",J375,0)</f>
        <v>0</v>
      </c>
      <c r="BI375" s="226">
        <f>IF(N375="nulová",J375,0)</f>
        <v>0</v>
      </c>
      <c r="BJ375" s="19" t="s">
        <v>79</v>
      </c>
      <c r="BK375" s="226">
        <f>ROUND(I375*H375,2)</f>
        <v>0</v>
      </c>
      <c r="BL375" s="19" t="s">
        <v>159</v>
      </c>
      <c r="BM375" s="225" t="s">
        <v>621</v>
      </c>
    </row>
    <row r="376" s="2" customFormat="1" ht="21.75" customHeight="1">
      <c r="A376" s="40"/>
      <c r="B376" s="41"/>
      <c r="C376" s="214" t="s">
        <v>630</v>
      </c>
      <c r="D376" s="214" t="s">
        <v>155</v>
      </c>
      <c r="E376" s="215" t="s">
        <v>2284</v>
      </c>
      <c r="F376" s="216" t="s">
        <v>2285</v>
      </c>
      <c r="G376" s="217" t="s">
        <v>158</v>
      </c>
      <c r="H376" s="218">
        <v>1</v>
      </c>
      <c r="I376" s="219"/>
      <c r="J376" s="220">
        <f>ROUND(I376*H376,2)</f>
        <v>0</v>
      </c>
      <c r="K376" s="216" t="s">
        <v>19</v>
      </c>
      <c r="L376" s="46"/>
      <c r="M376" s="221" t="s">
        <v>19</v>
      </c>
      <c r="N376" s="222" t="s">
        <v>43</v>
      </c>
      <c r="O376" s="86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5" t="s">
        <v>159</v>
      </c>
      <c r="AT376" s="225" t="s">
        <v>155</v>
      </c>
      <c r="AU376" s="225" t="s">
        <v>153</v>
      </c>
      <c r="AY376" s="19" t="s">
        <v>152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9" t="s">
        <v>79</v>
      </c>
      <c r="BK376" s="226">
        <f>ROUND(I376*H376,2)</f>
        <v>0</v>
      </c>
      <c r="BL376" s="19" t="s">
        <v>159</v>
      </c>
      <c r="BM376" s="225" t="s">
        <v>2286</v>
      </c>
    </row>
    <row r="377" s="2" customFormat="1" ht="16.5" customHeight="1">
      <c r="A377" s="40"/>
      <c r="B377" s="41"/>
      <c r="C377" s="214" t="s">
        <v>634</v>
      </c>
      <c r="D377" s="214" t="s">
        <v>155</v>
      </c>
      <c r="E377" s="215" t="s">
        <v>2287</v>
      </c>
      <c r="F377" s="216" t="s">
        <v>2288</v>
      </c>
      <c r="G377" s="217" t="s">
        <v>158</v>
      </c>
      <c r="H377" s="218">
        <v>8</v>
      </c>
      <c r="I377" s="219"/>
      <c r="J377" s="220">
        <f>ROUND(I377*H377,2)</f>
        <v>0</v>
      </c>
      <c r="K377" s="216" t="s">
        <v>163</v>
      </c>
      <c r="L377" s="46"/>
      <c r="M377" s="221" t="s">
        <v>19</v>
      </c>
      <c r="N377" s="222" t="s">
        <v>43</v>
      </c>
      <c r="O377" s="86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5" t="s">
        <v>159</v>
      </c>
      <c r="AT377" s="225" t="s">
        <v>155</v>
      </c>
      <c r="AU377" s="225" t="s">
        <v>153</v>
      </c>
      <c r="AY377" s="19" t="s">
        <v>152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9" t="s">
        <v>79</v>
      </c>
      <c r="BK377" s="226">
        <f>ROUND(I377*H377,2)</f>
        <v>0</v>
      </c>
      <c r="BL377" s="19" t="s">
        <v>159</v>
      </c>
      <c r="BM377" s="225" t="s">
        <v>2289</v>
      </c>
    </row>
    <row r="378" s="15" customFormat="1">
      <c r="A378" s="15"/>
      <c r="B378" s="250"/>
      <c r="C378" s="251"/>
      <c r="D378" s="229" t="s">
        <v>165</v>
      </c>
      <c r="E378" s="252" t="s">
        <v>19</v>
      </c>
      <c r="F378" s="253" t="s">
        <v>2290</v>
      </c>
      <c r="G378" s="251"/>
      <c r="H378" s="252" t="s">
        <v>19</v>
      </c>
      <c r="I378" s="254"/>
      <c r="J378" s="251"/>
      <c r="K378" s="251"/>
      <c r="L378" s="255"/>
      <c r="M378" s="256"/>
      <c r="N378" s="257"/>
      <c r="O378" s="257"/>
      <c r="P378" s="257"/>
      <c r="Q378" s="257"/>
      <c r="R378" s="257"/>
      <c r="S378" s="257"/>
      <c r="T378" s="25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9" t="s">
        <v>165</v>
      </c>
      <c r="AU378" s="259" t="s">
        <v>153</v>
      </c>
      <c r="AV378" s="15" t="s">
        <v>79</v>
      </c>
      <c r="AW378" s="15" t="s">
        <v>33</v>
      </c>
      <c r="AX378" s="15" t="s">
        <v>72</v>
      </c>
      <c r="AY378" s="259" t="s">
        <v>152</v>
      </c>
    </row>
    <row r="379" s="13" customFormat="1">
      <c r="A379" s="13"/>
      <c r="B379" s="227"/>
      <c r="C379" s="228"/>
      <c r="D379" s="229" t="s">
        <v>165</v>
      </c>
      <c r="E379" s="230" t="s">
        <v>19</v>
      </c>
      <c r="F379" s="231" t="s">
        <v>208</v>
      </c>
      <c r="G379" s="228"/>
      <c r="H379" s="232">
        <v>8</v>
      </c>
      <c r="I379" s="233"/>
      <c r="J379" s="228"/>
      <c r="K379" s="228"/>
      <c r="L379" s="234"/>
      <c r="M379" s="235"/>
      <c r="N379" s="236"/>
      <c r="O379" s="236"/>
      <c r="P379" s="236"/>
      <c r="Q379" s="236"/>
      <c r="R379" s="236"/>
      <c r="S379" s="236"/>
      <c r="T379" s="237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8" t="s">
        <v>165</v>
      </c>
      <c r="AU379" s="238" t="s">
        <v>153</v>
      </c>
      <c r="AV379" s="13" t="s">
        <v>81</v>
      </c>
      <c r="AW379" s="13" t="s">
        <v>33</v>
      </c>
      <c r="AX379" s="13" t="s">
        <v>72</v>
      </c>
      <c r="AY379" s="238" t="s">
        <v>152</v>
      </c>
    </row>
    <row r="380" s="14" customFormat="1">
      <c r="A380" s="14"/>
      <c r="B380" s="239"/>
      <c r="C380" s="240"/>
      <c r="D380" s="229" t="s">
        <v>165</v>
      </c>
      <c r="E380" s="241" t="s">
        <v>19</v>
      </c>
      <c r="F380" s="242" t="s">
        <v>167</v>
      </c>
      <c r="G380" s="240"/>
      <c r="H380" s="243">
        <v>8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9" t="s">
        <v>165</v>
      </c>
      <c r="AU380" s="249" t="s">
        <v>153</v>
      </c>
      <c r="AV380" s="14" t="s">
        <v>153</v>
      </c>
      <c r="AW380" s="14" t="s">
        <v>33</v>
      </c>
      <c r="AX380" s="14" t="s">
        <v>79</v>
      </c>
      <c r="AY380" s="249" t="s">
        <v>152</v>
      </c>
    </row>
    <row r="381" s="2" customFormat="1" ht="16.5" customHeight="1">
      <c r="A381" s="40"/>
      <c r="B381" s="41"/>
      <c r="C381" s="271" t="s">
        <v>640</v>
      </c>
      <c r="D381" s="271" t="s">
        <v>261</v>
      </c>
      <c r="E381" s="272" t="s">
        <v>619</v>
      </c>
      <c r="F381" s="273" t="s">
        <v>2291</v>
      </c>
      <c r="G381" s="274" t="s">
        <v>158</v>
      </c>
      <c r="H381" s="275">
        <v>8</v>
      </c>
      <c r="I381" s="276"/>
      <c r="J381" s="277">
        <f>ROUND(I381*H381,2)</f>
        <v>0</v>
      </c>
      <c r="K381" s="273" t="s">
        <v>163</v>
      </c>
      <c r="L381" s="278"/>
      <c r="M381" s="279" t="s">
        <v>19</v>
      </c>
      <c r="N381" s="280" t="s">
        <v>43</v>
      </c>
      <c r="O381" s="86"/>
      <c r="P381" s="223">
        <f>O381*H381</f>
        <v>0</v>
      </c>
      <c r="Q381" s="223">
        <v>0.00035</v>
      </c>
      <c r="R381" s="223">
        <f>Q381*H381</f>
        <v>0.0028</v>
      </c>
      <c r="S381" s="223">
        <v>0</v>
      </c>
      <c r="T381" s="224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5" t="s">
        <v>208</v>
      </c>
      <c r="AT381" s="225" t="s">
        <v>261</v>
      </c>
      <c r="AU381" s="225" t="s">
        <v>153</v>
      </c>
      <c r="AY381" s="19" t="s">
        <v>152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9" t="s">
        <v>79</v>
      </c>
      <c r="BK381" s="226">
        <f>ROUND(I381*H381,2)</f>
        <v>0</v>
      </c>
      <c r="BL381" s="19" t="s">
        <v>159</v>
      </c>
      <c r="BM381" s="225" t="s">
        <v>2292</v>
      </c>
    </row>
    <row r="382" s="2" customFormat="1" ht="16.5" customHeight="1">
      <c r="A382" s="40"/>
      <c r="B382" s="41"/>
      <c r="C382" s="214" t="s">
        <v>646</v>
      </c>
      <c r="D382" s="214" t="s">
        <v>155</v>
      </c>
      <c r="E382" s="215" t="s">
        <v>2293</v>
      </c>
      <c r="F382" s="216" t="s">
        <v>2294</v>
      </c>
      <c r="G382" s="217" t="s">
        <v>158</v>
      </c>
      <c r="H382" s="218">
        <v>1</v>
      </c>
      <c r="I382" s="219"/>
      <c r="J382" s="220">
        <f>ROUND(I382*H382,2)</f>
        <v>0</v>
      </c>
      <c r="K382" s="216" t="s">
        <v>19</v>
      </c>
      <c r="L382" s="46"/>
      <c r="M382" s="221" t="s">
        <v>19</v>
      </c>
      <c r="N382" s="222" t="s">
        <v>43</v>
      </c>
      <c r="O382" s="86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5" t="s">
        <v>159</v>
      </c>
      <c r="AT382" s="225" t="s">
        <v>155</v>
      </c>
      <c r="AU382" s="225" t="s">
        <v>153</v>
      </c>
      <c r="AY382" s="19" t="s">
        <v>152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9" t="s">
        <v>79</v>
      </c>
      <c r="BK382" s="226">
        <f>ROUND(I382*H382,2)</f>
        <v>0</v>
      </c>
      <c r="BL382" s="19" t="s">
        <v>159</v>
      </c>
      <c r="BM382" s="225" t="s">
        <v>2295</v>
      </c>
    </row>
    <row r="383" s="2" customFormat="1">
      <c r="A383" s="40"/>
      <c r="B383" s="41"/>
      <c r="C383" s="214" t="s">
        <v>650</v>
      </c>
      <c r="D383" s="214" t="s">
        <v>155</v>
      </c>
      <c r="E383" s="215" t="s">
        <v>627</v>
      </c>
      <c r="F383" s="216" t="s">
        <v>628</v>
      </c>
      <c r="G383" s="217" t="s">
        <v>158</v>
      </c>
      <c r="H383" s="218">
        <v>2</v>
      </c>
      <c r="I383" s="219"/>
      <c r="J383" s="220">
        <f>ROUND(I383*H383,2)</f>
        <v>0</v>
      </c>
      <c r="K383" s="216" t="s">
        <v>163</v>
      </c>
      <c r="L383" s="46"/>
      <c r="M383" s="221" t="s">
        <v>19</v>
      </c>
      <c r="N383" s="222" t="s">
        <v>43</v>
      </c>
      <c r="O383" s="86"/>
      <c r="P383" s="223">
        <f>O383*H383</f>
        <v>0</v>
      </c>
      <c r="Q383" s="223">
        <v>0</v>
      </c>
      <c r="R383" s="223">
        <f>Q383*H383</f>
        <v>0</v>
      </c>
      <c r="S383" s="223">
        <v>0</v>
      </c>
      <c r="T383" s="224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25" t="s">
        <v>159</v>
      </c>
      <c r="AT383" s="225" t="s">
        <v>155</v>
      </c>
      <c r="AU383" s="225" t="s">
        <v>153</v>
      </c>
      <c r="AY383" s="19" t="s">
        <v>152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9" t="s">
        <v>79</v>
      </c>
      <c r="BK383" s="226">
        <f>ROUND(I383*H383,2)</f>
        <v>0</v>
      </c>
      <c r="BL383" s="19" t="s">
        <v>159</v>
      </c>
      <c r="BM383" s="225" t="s">
        <v>629</v>
      </c>
    </row>
    <row r="384" s="15" customFormat="1">
      <c r="A384" s="15"/>
      <c r="B384" s="250"/>
      <c r="C384" s="251"/>
      <c r="D384" s="229" t="s">
        <v>165</v>
      </c>
      <c r="E384" s="252" t="s">
        <v>19</v>
      </c>
      <c r="F384" s="253" t="s">
        <v>2296</v>
      </c>
      <c r="G384" s="251"/>
      <c r="H384" s="252" t="s">
        <v>19</v>
      </c>
      <c r="I384" s="254"/>
      <c r="J384" s="251"/>
      <c r="K384" s="251"/>
      <c r="L384" s="255"/>
      <c r="M384" s="256"/>
      <c r="N384" s="257"/>
      <c r="O384" s="257"/>
      <c r="P384" s="257"/>
      <c r="Q384" s="257"/>
      <c r="R384" s="257"/>
      <c r="S384" s="257"/>
      <c r="T384" s="25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9" t="s">
        <v>165</v>
      </c>
      <c r="AU384" s="259" t="s">
        <v>153</v>
      </c>
      <c r="AV384" s="15" t="s">
        <v>79</v>
      </c>
      <c r="AW384" s="15" t="s">
        <v>33</v>
      </c>
      <c r="AX384" s="15" t="s">
        <v>72</v>
      </c>
      <c r="AY384" s="259" t="s">
        <v>152</v>
      </c>
    </row>
    <row r="385" s="13" customFormat="1">
      <c r="A385" s="13"/>
      <c r="B385" s="227"/>
      <c r="C385" s="228"/>
      <c r="D385" s="229" t="s">
        <v>165</v>
      </c>
      <c r="E385" s="230" t="s">
        <v>19</v>
      </c>
      <c r="F385" s="231" t="s">
        <v>81</v>
      </c>
      <c r="G385" s="228"/>
      <c r="H385" s="232">
        <v>2</v>
      </c>
      <c r="I385" s="233"/>
      <c r="J385" s="228"/>
      <c r="K385" s="228"/>
      <c r="L385" s="234"/>
      <c r="M385" s="235"/>
      <c r="N385" s="236"/>
      <c r="O385" s="236"/>
      <c r="P385" s="236"/>
      <c r="Q385" s="236"/>
      <c r="R385" s="236"/>
      <c r="S385" s="236"/>
      <c r="T385" s="23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8" t="s">
        <v>165</v>
      </c>
      <c r="AU385" s="238" t="s">
        <v>153</v>
      </c>
      <c r="AV385" s="13" t="s">
        <v>81</v>
      </c>
      <c r="AW385" s="13" t="s">
        <v>33</v>
      </c>
      <c r="AX385" s="13" t="s">
        <v>72</v>
      </c>
      <c r="AY385" s="238" t="s">
        <v>152</v>
      </c>
    </row>
    <row r="386" s="14" customFormat="1">
      <c r="A386" s="14"/>
      <c r="B386" s="239"/>
      <c r="C386" s="240"/>
      <c r="D386" s="229" t="s">
        <v>165</v>
      </c>
      <c r="E386" s="241" t="s">
        <v>19</v>
      </c>
      <c r="F386" s="242" t="s">
        <v>167</v>
      </c>
      <c r="G386" s="240"/>
      <c r="H386" s="243">
        <v>2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9" t="s">
        <v>165</v>
      </c>
      <c r="AU386" s="249" t="s">
        <v>153</v>
      </c>
      <c r="AV386" s="14" t="s">
        <v>153</v>
      </c>
      <c r="AW386" s="14" t="s">
        <v>33</v>
      </c>
      <c r="AX386" s="14" t="s">
        <v>79</v>
      </c>
      <c r="AY386" s="249" t="s">
        <v>152</v>
      </c>
    </row>
    <row r="387" s="2" customFormat="1" ht="16.5" customHeight="1">
      <c r="A387" s="40"/>
      <c r="B387" s="41"/>
      <c r="C387" s="271" t="s">
        <v>655</v>
      </c>
      <c r="D387" s="271" t="s">
        <v>261</v>
      </c>
      <c r="E387" s="272" t="s">
        <v>631</v>
      </c>
      <c r="F387" s="273" t="s">
        <v>632</v>
      </c>
      <c r="G387" s="274" t="s">
        <v>158</v>
      </c>
      <c r="H387" s="275">
        <v>2</v>
      </c>
      <c r="I387" s="276"/>
      <c r="J387" s="277">
        <f>ROUND(I387*H387,2)</f>
        <v>0</v>
      </c>
      <c r="K387" s="273" t="s">
        <v>163</v>
      </c>
      <c r="L387" s="278"/>
      <c r="M387" s="279" t="s">
        <v>19</v>
      </c>
      <c r="N387" s="280" t="s">
        <v>43</v>
      </c>
      <c r="O387" s="86"/>
      <c r="P387" s="223">
        <f>O387*H387</f>
        <v>0</v>
      </c>
      <c r="Q387" s="223">
        <v>0.0047999999999999996</v>
      </c>
      <c r="R387" s="223">
        <f>Q387*H387</f>
        <v>0.0095999999999999992</v>
      </c>
      <c r="S387" s="223">
        <v>0</v>
      </c>
      <c r="T387" s="224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25" t="s">
        <v>208</v>
      </c>
      <c r="AT387" s="225" t="s">
        <v>261</v>
      </c>
      <c r="AU387" s="225" t="s">
        <v>153</v>
      </c>
      <c r="AY387" s="19" t="s">
        <v>152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9" t="s">
        <v>79</v>
      </c>
      <c r="BK387" s="226">
        <f>ROUND(I387*H387,2)</f>
        <v>0</v>
      </c>
      <c r="BL387" s="19" t="s">
        <v>159</v>
      </c>
      <c r="BM387" s="225" t="s">
        <v>633</v>
      </c>
    </row>
    <row r="388" s="12" customFormat="1" ht="20.88" customHeight="1">
      <c r="A388" s="12"/>
      <c r="B388" s="198"/>
      <c r="C388" s="199"/>
      <c r="D388" s="200" t="s">
        <v>71</v>
      </c>
      <c r="E388" s="212" t="s">
        <v>638</v>
      </c>
      <c r="F388" s="212" t="s">
        <v>639</v>
      </c>
      <c r="G388" s="199"/>
      <c r="H388" s="199"/>
      <c r="I388" s="202"/>
      <c r="J388" s="213">
        <f>BK388</f>
        <v>0</v>
      </c>
      <c r="K388" s="199"/>
      <c r="L388" s="204"/>
      <c r="M388" s="205"/>
      <c r="N388" s="206"/>
      <c r="O388" s="206"/>
      <c r="P388" s="207">
        <f>SUM(P389:P473)</f>
        <v>0</v>
      </c>
      <c r="Q388" s="206"/>
      <c r="R388" s="207">
        <f>SUM(R389:R473)</f>
        <v>0.0028960000000000006</v>
      </c>
      <c r="S388" s="206"/>
      <c r="T388" s="208">
        <f>SUM(T389:T473)</f>
        <v>38.231256499999994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9" t="s">
        <v>79</v>
      </c>
      <c r="AT388" s="210" t="s">
        <v>71</v>
      </c>
      <c r="AU388" s="210" t="s">
        <v>81</v>
      </c>
      <c r="AY388" s="209" t="s">
        <v>152</v>
      </c>
      <c r="BK388" s="211">
        <f>SUM(BK389:BK473)</f>
        <v>0</v>
      </c>
    </row>
    <row r="389" s="2" customFormat="1">
      <c r="A389" s="40"/>
      <c r="B389" s="41"/>
      <c r="C389" s="214" t="s">
        <v>658</v>
      </c>
      <c r="D389" s="214" t="s">
        <v>155</v>
      </c>
      <c r="E389" s="215" t="s">
        <v>2297</v>
      </c>
      <c r="F389" s="216" t="s">
        <v>2298</v>
      </c>
      <c r="G389" s="217" t="s">
        <v>176</v>
      </c>
      <c r="H389" s="218">
        <v>16</v>
      </c>
      <c r="I389" s="219"/>
      <c r="J389" s="220">
        <f>ROUND(I389*H389,2)</f>
        <v>0</v>
      </c>
      <c r="K389" s="216" t="s">
        <v>163</v>
      </c>
      <c r="L389" s="46"/>
      <c r="M389" s="221" t="s">
        <v>19</v>
      </c>
      <c r="N389" s="222" t="s">
        <v>43</v>
      </c>
      <c r="O389" s="86"/>
      <c r="P389" s="223">
        <f>O389*H389</f>
        <v>0</v>
      </c>
      <c r="Q389" s="223">
        <v>0</v>
      </c>
      <c r="R389" s="223">
        <f>Q389*H389</f>
        <v>0</v>
      </c>
      <c r="S389" s="223">
        <v>0.255</v>
      </c>
      <c r="T389" s="224">
        <f>S389*H389</f>
        <v>4.0800000000000001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25" t="s">
        <v>159</v>
      </c>
      <c r="AT389" s="225" t="s">
        <v>155</v>
      </c>
      <c r="AU389" s="225" t="s">
        <v>153</v>
      </c>
      <c r="AY389" s="19" t="s">
        <v>152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9" t="s">
        <v>79</v>
      </c>
      <c r="BK389" s="226">
        <f>ROUND(I389*H389,2)</f>
        <v>0</v>
      </c>
      <c r="BL389" s="19" t="s">
        <v>159</v>
      </c>
      <c r="BM389" s="225" t="s">
        <v>2299</v>
      </c>
    </row>
    <row r="390" s="13" customFormat="1">
      <c r="A390" s="13"/>
      <c r="B390" s="227"/>
      <c r="C390" s="228"/>
      <c r="D390" s="229" t="s">
        <v>165</v>
      </c>
      <c r="E390" s="230" t="s">
        <v>19</v>
      </c>
      <c r="F390" s="231" t="s">
        <v>2300</v>
      </c>
      <c r="G390" s="228"/>
      <c r="H390" s="232">
        <v>16</v>
      </c>
      <c r="I390" s="233"/>
      <c r="J390" s="228"/>
      <c r="K390" s="228"/>
      <c r="L390" s="234"/>
      <c r="M390" s="235"/>
      <c r="N390" s="236"/>
      <c r="O390" s="236"/>
      <c r="P390" s="236"/>
      <c r="Q390" s="236"/>
      <c r="R390" s="236"/>
      <c r="S390" s="236"/>
      <c r="T390" s="23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8" t="s">
        <v>165</v>
      </c>
      <c r="AU390" s="238" t="s">
        <v>153</v>
      </c>
      <c r="AV390" s="13" t="s">
        <v>81</v>
      </c>
      <c r="AW390" s="13" t="s">
        <v>33</v>
      </c>
      <c r="AX390" s="13" t="s">
        <v>72</v>
      </c>
      <c r="AY390" s="238" t="s">
        <v>152</v>
      </c>
    </row>
    <row r="391" s="14" customFormat="1">
      <c r="A391" s="14"/>
      <c r="B391" s="239"/>
      <c r="C391" s="240"/>
      <c r="D391" s="229" t="s">
        <v>165</v>
      </c>
      <c r="E391" s="241" t="s">
        <v>19</v>
      </c>
      <c r="F391" s="242" t="s">
        <v>167</v>
      </c>
      <c r="G391" s="240"/>
      <c r="H391" s="243">
        <v>16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9" t="s">
        <v>165</v>
      </c>
      <c r="AU391" s="249" t="s">
        <v>153</v>
      </c>
      <c r="AV391" s="14" t="s">
        <v>153</v>
      </c>
      <c r="AW391" s="14" t="s">
        <v>33</v>
      </c>
      <c r="AX391" s="14" t="s">
        <v>79</v>
      </c>
      <c r="AY391" s="249" t="s">
        <v>152</v>
      </c>
    </row>
    <row r="392" s="2" customFormat="1" ht="16.5" customHeight="1">
      <c r="A392" s="40"/>
      <c r="B392" s="41"/>
      <c r="C392" s="214" t="s">
        <v>662</v>
      </c>
      <c r="D392" s="214" t="s">
        <v>155</v>
      </c>
      <c r="E392" s="215" t="s">
        <v>689</v>
      </c>
      <c r="F392" s="216" t="s">
        <v>690</v>
      </c>
      <c r="G392" s="217" t="s">
        <v>235</v>
      </c>
      <c r="H392" s="218">
        <v>22.100000000000001</v>
      </c>
      <c r="I392" s="219"/>
      <c r="J392" s="220">
        <f>ROUND(I392*H392,2)</f>
        <v>0</v>
      </c>
      <c r="K392" s="216" t="s">
        <v>163</v>
      </c>
      <c r="L392" s="46"/>
      <c r="M392" s="221" t="s">
        <v>19</v>
      </c>
      <c r="N392" s="222" t="s">
        <v>43</v>
      </c>
      <c r="O392" s="86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5" t="s">
        <v>159</v>
      </c>
      <c r="AT392" s="225" t="s">
        <v>155</v>
      </c>
      <c r="AU392" s="225" t="s">
        <v>153</v>
      </c>
      <c r="AY392" s="19" t="s">
        <v>152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9" t="s">
        <v>79</v>
      </c>
      <c r="BK392" s="226">
        <f>ROUND(I392*H392,2)</f>
        <v>0</v>
      </c>
      <c r="BL392" s="19" t="s">
        <v>159</v>
      </c>
      <c r="BM392" s="225" t="s">
        <v>691</v>
      </c>
    </row>
    <row r="393" s="13" customFormat="1">
      <c r="A393" s="13"/>
      <c r="B393" s="227"/>
      <c r="C393" s="228"/>
      <c r="D393" s="229" t="s">
        <v>165</v>
      </c>
      <c r="E393" s="230" t="s">
        <v>19</v>
      </c>
      <c r="F393" s="231" t="s">
        <v>2301</v>
      </c>
      <c r="G393" s="228"/>
      <c r="H393" s="232">
        <v>22.100000000000001</v>
      </c>
      <c r="I393" s="233"/>
      <c r="J393" s="228"/>
      <c r="K393" s="228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165</v>
      </c>
      <c r="AU393" s="238" t="s">
        <v>153</v>
      </c>
      <c r="AV393" s="13" t="s">
        <v>81</v>
      </c>
      <c r="AW393" s="13" t="s">
        <v>33</v>
      </c>
      <c r="AX393" s="13" t="s">
        <v>72</v>
      </c>
      <c r="AY393" s="238" t="s">
        <v>152</v>
      </c>
    </row>
    <row r="394" s="14" customFormat="1">
      <c r="A394" s="14"/>
      <c r="B394" s="239"/>
      <c r="C394" s="240"/>
      <c r="D394" s="229" t="s">
        <v>165</v>
      </c>
      <c r="E394" s="241" t="s">
        <v>19</v>
      </c>
      <c r="F394" s="242" t="s">
        <v>167</v>
      </c>
      <c r="G394" s="240"/>
      <c r="H394" s="243">
        <v>22.100000000000001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9" t="s">
        <v>165</v>
      </c>
      <c r="AU394" s="249" t="s">
        <v>153</v>
      </c>
      <c r="AV394" s="14" t="s">
        <v>153</v>
      </c>
      <c r="AW394" s="14" t="s">
        <v>33</v>
      </c>
      <c r="AX394" s="14" t="s">
        <v>79</v>
      </c>
      <c r="AY394" s="249" t="s">
        <v>152</v>
      </c>
    </row>
    <row r="395" s="2" customFormat="1">
      <c r="A395" s="40"/>
      <c r="B395" s="41"/>
      <c r="C395" s="214" t="s">
        <v>668</v>
      </c>
      <c r="D395" s="214" t="s">
        <v>155</v>
      </c>
      <c r="E395" s="215" t="s">
        <v>694</v>
      </c>
      <c r="F395" s="216" t="s">
        <v>695</v>
      </c>
      <c r="G395" s="217" t="s">
        <v>176</v>
      </c>
      <c r="H395" s="218">
        <v>5.7300000000000004</v>
      </c>
      <c r="I395" s="219"/>
      <c r="J395" s="220">
        <f>ROUND(I395*H395,2)</f>
        <v>0</v>
      </c>
      <c r="K395" s="216" t="s">
        <v>163</v>
      </c>
      <c r="L395" s="46"/>
      <c r="M395" s="221" t="s">
        <v>19</v>
      </c>
      <c r="N395" s="222" t="s">
        <v>43</v>
      </c>
      <c r="O395" s="86"/>
      <c r="P395" s="223">
        <f>O395*H395</f>
        <v>0</v>
      </c>
      <c r="Q395" s="223">
        <v>0</v>
      </c>
      <c r="R395" s="223">
        <f>Q395*H395</f>
        <v>0</v>
      </c>
      <c r="S395" s="223">
        <v>0.22</v>
      </c>
      <c r="T395" s="224">
        <f>S395*H395</f>
        <v>1.2606000000000002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5" t="s">
        <v>159</v>
      </c>
      <c r="AT395" s="225" t="s">
        <v>155</v>
      </c>
      <c r="AU395" s="225" t="s">
        <v>153</v>
      </c>
      <c r="AY395" s="19" t="s">
        <v>152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9" t="s">
        <v>79</v>
      </c>
      <c r="BK395" s="226">
        <f>ROUND(I395*H395,2)</f>
        <v>0</v>
      </c>
      <c r="BL395" s="19" t="s">
        <v>159</v>
      </c>
      <c r="BM395" s="225" t="s">
        <v>696</v>
      </c>
    </row>
    <row r="396" s="15" customFormat="1">
      <c r="A396" s="15"/>
      <c r="B396" s="250"/>
      <c r="C396" s="251"/>
      <c r="D396" s="229" t="s">
        <v>165</v>
      </c>
      <c r="E396" s="252" t="s">
        <v>19</v>
      </c>
      <c r="F396" s="253" t="s">
        <v>697</v>
      </c>
      <c r="G396" s="251"/>
      <c r="H396" s="252" t="s">
        <v>19</v>
      </c>
      <c r="I396" s="254"/>
      <c r="J396" s="251"/>
      <c r="K396" s="251"/>
      <c r="L396" s="255"/>
      <c r="M396" s="256"/>
      <c r="N396" s="257"/>
      <c r="O396" s="257"/>
      <c r="P396" s="257"/>
      <c r="Q396" s="257"/>
      <c r="R396" s="257"/>
      <c r="S396" s="257"/>
      <c r="T396" s="25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9" t="s">
        <v>165</v>
      </c>
      <c r="AU396" s="259" t="s">
        <v>153</v>
      </c>
      <c r="AV396" s="15" t="s">
        <v>79</v>
      </c>
      <c r="AW396" s="15" t="s">
        <v>33</v>
      </c>
      <c r="AX396" s="15" t="s">
        <v>72</v>
      </c>
      <c r="AY396" s="259" t="s">
        <v>152</v>
      </c>
    </row>
    <row r="397" s="13" customFormat="1">
      <c r="A397" s="13"/>
      <c r="B397" s="227"/>
      <c r="C397" s="228"/>
      <c r="D397" s="229" t="s">
        <v>165</v>
      </c>
      <c r="E397" s="230" t="s">
        <v>19</v>
      </c>
      <c r="F397" s="231" t="s">
        <v>2302</v>
      </c>
      <c r="G397" s="228"/>
      <c r="H397" s="232">
        <v>5.7300000000000004</v>
      </c>
      <c r="I397" s="233"/>
      <c r="J397" s="228"/>
      <c r="K397" s="228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165</v>
      </c>
      <c r="AU397" s="238" t="s">
        <v>153</v>
      </c>
      <c r="AV397" s="13" t="s">
        <v>81</v>
      </c>
      <c r="AW397" s="13" t="s">
        <v>33</v>
      </c>
      <c r="AX397" s="13" t="s">
        <v>72</v>
      </c>
      <c r="AY397" s="238" t="s">
        <v>152</v>
      </c>
    </row>
    <row r="398" s="14" customFormat="1">
      <c r="A398" s="14"/>
      <c r="B398" s="239"/>
      <c r="C398" s="240"/>
      <c r="D398" s="229" t="s">
        <v>165</v>
      </c>
      <c r="E398" s="241" t="s">
        <v>19</v>
      </c>
      <c r="F398" s="242" t="s">
        <v>167</v>
      </c>
      <c r="G398" s="240"/>
      <c r="H398" s="243">
        <v>5.7300000000000004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9" t="s">
        <v>165</v>
      </c>
      <c r="AU398" s="249" t="s">
        <v>153</v>
      </c>
      <c r="AV398" s="14" t="s">
        <v>153</v>
      </c>
      <c r="AW398" s="14" t="s">
        <v>33</v>
      </c>
      <c r="AX398" s="14" t="s">
        <v>79</v>
      </c>
      <c r="AY398" s="249" t="s">
        <v>152</v>
      </c>
    </row>
    <row r="399" s="2" customFormat="1">
      <c r="A399" s="40"/>
      <c r="B399" s="41"/>
      <c r="C399" s="214" t="s">
        <v>673</v>
      </c>
      <c r="D399" s="214" t="s">
        <v>155</v>
      </c>
      <c r="E399" s="215" t="s">
        <v>700</v>
      </c>
      <c r="F399" s="216" t="s">
        <v>701</v>
      </c>
      <c r="G399" s="217" t="s">
        <v>176</v>
      </c>
      <c r="H399" s="218">
        <v>21.73</v>
      </c>
      <c r="I399" s="219"/>
      <c r="J399" s="220">
        <f>ROUND(I399*H399,2)</f>
        <v>0</v>
      </c>
      <c r="K399" s="216" t="s">
        <v>163</v>
      </c>
      <c r="L399" s="46"/>
      <c r="M399" s="221" t="s">
        <v>19</v>
      </c>
      <c r="N399" s="222" t="s">
        <v>43</v>
      </c>
      <c r="O399" s="86"/>
      <c r="P399" s="223">
        <f>O399*H399</f>
        <v>0</v>
      </c>
      <c r="Q399" s="223">
        <v>0</v>
      </c>
      <c r="R399" s="223">
        <f>Q399*H399</f>
        <v>0</v>
      </c>
      <c r="S399" s="223">
        <v>0.17000000000000001</v>
      </c>
      <c r="T399" s="224">
        <f>S399*H399</f>
        <v>3.6941000000000002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5" t="s">
        <v>159</v>
      </c>
      <c r="AT399" s="225" t="s">
        <v>155</v>
      </c>
      <c r="AU399" s="225" t="s">
        <v>153</v>
      </c>
      <c r="AY399" s="19" t="s">
        <v>152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9" t="s">
        <v>79</v>
      </c>
      <c r="BK399" s="226">
        <f>ROUND(I399*H399,2)</f>
        <v>0</v>
      </c>
      <c r="BL399" s="19" t="s">
        <v>159</v>
      </c>
      <c r="BM399" s="225" t="s">
        <v>702</v>
      </c>
    </row>
    <row r="400" s="15" customFormat="1">
      <c r="A400" s="15"/>
      <c r="B400" s="250"/>
      <c r="C400" s="251"/>
      <c r="D400" s="229" t="s">
        <v>165</v>
      </c>
      <c r="E400" s="252" t="s">
        <v>19</v>
      </c>
      <c r="F400" s="253" t="s">
        <v>2303</v>
      </c>
      <c r="G400" s="251"/>
      <c r="H400" s="252" t="s">
        <v>19</v>
      </c>
      <c r="I400" s="254"/>
      <c r="J400" s="251"/>
      <c r="K400" s="251"/>
      <c r="L400" s="255"/>
      <c r="M400" s="256"/>
      <c r="N400" s="257"/>
      <c r="O400" s="257"/>
      <c r="P400" s="257"/>
      <c r="Q400" s="257"/>
      <c r="R400" s="257"/>
      <c r="S400" s="257"/>
      <c r="T400" s="258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9" t="s">
        <v>165</v>
      </c>
      <c r="AU400" s="259" t="s">
        <v>153</v>
      </c>
      <c r="AV400" s="15" t="s">
        <v>79</v>
      </c>
      <c r="AW400" s="15" t="s">
        <v>33</v>
      </c>
      <c r="AX400" s="15" t="s">
        <v>72</v>
      </c>
      <c r="AY400" s="259" t="s">
        <v>152</v>
      </c>
    </row>
    <row r="401" s="13" customFormat="1">
      <c r="A401" s="13"/>
      <c r="B401" s="227"/>
      <c r="C401" s="228"/>
      <c r="D401" s="229" t="s">
        <v>165</v>
      </c>
      <c r="E401" s="230" t="s">
        <v>19</v>
      </c>
      <c r="F401" s="231" t="s">
        <v>2304</v>
      </c>
      <c r="G401" s="228"/>
      <c r="H401" s="232">
        <v>16</v>
      </c>
      <c r="I401" s="233"/>
      <c r="J401" s="228"/>
      <c r="K401" s="228"/>
      <c r="L401" s="234"/>
      <c r="M401" s="235"/>
      <c r="N401" s="236"/>
      <c r="O401" s="236"/>
      <c r="P401" s="236"/>
      <c r="Q401" s="236"/>
      <c r="R401" s="236"/>
      <c r="S401" s="236"/>
      <c r="T401" s="23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8" t="s">
        <v>165</v>
      </c>
      <c r="AU401" s="238" t="s">
        <v>153</v>
      </c>
      <c r="AV401" s="13" t="s">
        <v>81</v>
      </c>
      <c r="AW401" s="13" t="s">
        <v>33</v>
      </c>
      <c r="AX401" s="13" t="s">
        <v>72</v>
      </c>
      <c r="AY401" s="238" t="s">
        <v>152</v>
      </c>
    </row>
    <row r="402" s="15" customFormat="1">
      <c r="A402" s="15"/>
      <c r="B402" s="250"/>
      <c r="C402" s="251"/>
      <c r="D402" s="229" t="s">
        <v>165</v>
      </c>
      <c r="E402" s="252" t="s">
        <v>19</v>
      </c>
      <c r="F402" s="253" t="s">
        <v>697</v>
      </c>
      <c r="G402" s="251"/>
      <c r="H402" s="252" t="s">
        <v>19</v>
      </c>
      <c r="I402" s="254"/>
      <c r="J402" s="251"/>
      <c r="K402" s="251"/>
      <c r="L402" s="255"/>
      <c r="M402" s="256"/>
      <c r="N402" s="257"/>
      <c r="O402" s="257"/>
      <c r="P402" s="257"/>
      <c r="Q402" s="257"/>
      <c r="R402" s="257"/>
      <c r="S402" s="257"/>
      <c r="T402" s="258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9" t="s">
        <v>165</v>
      </c>
      <c r="AU402" s="259" t="s">
        <v>153</v>
      </c>
      <c r="AV402" s="15" t="s">
        <v>79</v>
      </c>
      <c r="AW402" s="15" t="s">
        <v>33</v>
      </c>
      <c r="AX402" s="15" t="s">
        <v>72</v>
      </c>
      <c r="AY402" s="259" t="s">
        <v>152</v>
      </c>
    </row>
    <row r="403" s="13" customFormat="1">
      <c r="A403" s="13"/>
      <c r="B403" s="227"/>
      <c r="C403" s="228"/>
      <c r="D403" s="229" t="s">
        <v>165</v>
      </c>
      <c r="E403" s="230" t="s">
        <v>19</v>
      </c>
      <c r="F403" s="231" t="s">
        <v>2302</v>
      </c>
      <c r="G403" s="228"/>
      <c r="H403" s="232">
        <v>5.7300000000000004</v>
      </c>
      <c r="I403" s="233"/>
      <c r="J403" s="228"/>
      <c r="K403" s="228"/>
      <c r="L403" s="234"/>
      <c r="M403" s="235"/>
      <c r="N403" s="236"/>
      <c r="O403" s="236"/>
      <c r="P403" s="236"/>
      <c r="Q403" s="236"/>
      <c r="R403" s="236"/>
      <c r="S403" s="236"/>
      <c r="T403" s="237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8" t="s">
        <v>165</v>
      </c>
      <c r="AU403" s="238" t="s">
        <v>153</v>
      </c>
      <c r="AV403" s="13" t="s">
        <v>81</v>
      </c>
      <c r="AW403" s="13" t="s">
        <v>33</v>
      </c>
      <c r="AX403" s="13" t="s">
        <v>72</v>
      </c>
      <c r="AY403" s="238" t="s">
        <v>152</v>
      </c>
    </row>
    <row r="404" s="14" customFormat="1">
      <c r="A404" s="14"/>
      <c r="B404" s="239"/>
      <c r="C404" s="240"/>
      <c r="D404" s="229" t="s">
        <v>165</v>
      </c>
      <c r="E404" s="241" t="s">
        <v>19</v>
      </c>
      <c r="F404" s="242" t="s">
        <v>167</v>
      </c>
      <c r="G404" s="240"/>
      <c r="H404" s="243">
        <v>21.73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9" t="s">
        <v>165</v>
      </c>
      <c r="AU404" s="249" t="s">
        <v>153</v>
      </c>
      <c r="AV404" s="14" t="s">
        <v>153</v>
      </c>
      <c r="AW404" s="14" t="s">
        <v>33</v>
      </c>
      <c r="AX404" s="14" t="s">
        <v>79</v>
      </c>
      <c r="AY404" s="249" t="s">
        <v>152</v>
      </c>
    </row>
    <row r="405" s="2" customFormat="1" ht="16.5" customHeight="1">
      <c r="A405" s="40"/>
      <c r="B405" s="41"/>
      <c r="C405" s="214" t="s">
        <v>679</v>
      </c>
      <c r="D405" s="214" t="s">
        <v>155</v>
      </c>
      <c r="E405" s="215" t="s">
        <v>704</v>
      </c>
      <c r="F405" s="216" t="s">
        <v>705</v>
      </c>
      <c r="G405" s="217" t="s">
        <v>235</v>
      </c>
      <c r="H405" s="218">
        <v>26.75</v>
      </c>
      <c r="I405" s="219"/>
      <c r="J405" s="220">
        <f>ROUND(I405*H405,2)</f>
        <v>0</v>
      </c>
      <c r="K405" s="216" t="s">
        <v>163</v>
      </c>
      <c r="L405" s="46"/>
      <c r="M405" s="221" t="s">
        <v>19</v>
      </c>
      <c r="N405" s="222" t="s">
        <v>43</v>
      </c>
      <c r="O405" s="86"/>
      <c r="P405" s="223">
        <f>O405*H405</f>
        <v>0</v>
      </c>
      <c r="Q405" s="223">
        <v>0</v>
      </c>
      <c r="R405" s="223">
        <f>Q405*H405</f>
        <v>0</v>
      </c>
      <c r="S405" s="223">
        <v>0.00167</v>
      </c>
      <c r="T405" s="224">
        <f>S405*H405</f>
        <v>0.044672500000000004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5" t="s">
        <v>159</v>
      </c>
      <c r="AT405" s="225" t="s">
        <v>155</v>
      </c>
      <c r="AU405" s="225" t="s">
        <v>153</v>
      </c>
      <c r="AY405" s="19" t="s">
        <v>152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9" t="s">
        <v>79</v>
      </c>
      <c r="BK405" s="226">
        <f>ROUND(I405*H405,2)</f>
        <v>0</v>
      </c>
      <c r="BL405" s="19" t="s">
        <v>159</v>
      </c>
      <c r="BM405" s="225" t="s">
        <v>706</v>
      </c>
    </row>
    <row r="406" s="13" customFormat="1">
      <c r="A406" s="13"/>
      <c r="B406" s="227"/>
      <c r="C406" s="228"/>
      <c r="D406" s="229" t="s">
        <v>165</v>
      </c>
      <c r="E406" s="230" t="s">
        <v>19</v>
      </c>
      <c r="F406" s="231" t="s">
        <v>2305</v>
      </c>
      <c r="G406" s="228"/>
      <c r="H406" s="232">
        <v>26.75</v>
      </c>
      <c r="I406" s="233"/>
      <c r="J406" s="228"/>
      <c r="K406" s="228"/>
      <c r="L406" s="234"/>
      <c r="M406" s="235"/>
      <c r="N406" s="236"/>
      <c r="O406" s="236"/>
      <c r="P406" s="236"/>
      <c r="Q406" s="236"/>
      <c r="R406" s="236"/>
      <c r="S406" s="236"/>
      <c r="T406" s="237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8" t="s">
        <v>165</v>
      </c>
      <c r="AU406" s="238" t="s">
        <v>153</v>
      </c>
      <c r="AV406" s="13" t="s">
        <v>81</v>
      </c>
      <c r="AW406" s="13" t="s">
        <v>33</v>
      </c>
      <c r="AX406" s="13" t="s">
        <v>72</v>
      </c>
      <c r="AY406" s="238" t="s">
        <v>152</v>
      </c>
    </row>
    <row r="407" s="14" customFormat="1">
      <c r="A407" s="14"/>
      <c r="B407" s="239"/>
      <c r="C407" s="240"/>
      <c r="D407" s="229" t="s">
        <v>165</v>
      </c>
      <c r="E407" s="241" t="s">
        <v>19</v>
      </c>
      <c r="F407" s="242" t="s">
        <v>167</v>
      </c>
      <c r="G407" s="240"/>
      <c r="H407" s="243">
        <v>26.75</v>
      </c>
      <c r="I407" s="244"/>
      <c r="J407" s="240"/>
      <c r="K407" s="240"/>
      <c r="L407" s="245"/>
      <c r="M407" s="246"/>
      <c r="N407" s="247"/>
      <c r="O407" s="247"/>
      <c r="P407" s="247"/>
      <c r="Q407" s="247"/>
      <c r="R407" s="247"/>
      <c r="S407" s="247"/>
      <c r="T407" s="248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9" t="s">
        <v>165</v>
      </c>
      <c r="AU407" s="249" t="s">
        <v>153</v>
      </c>
      <c r="AV407" s="14" t="s">
        <v>153</v>
      </c>
      <c r="AW407" s="14" t="s">
        <v>33</v>
      </c>
      <c r="AX407" s="14" t="s">
        <v>79</v>
      </c>
      <c r="AY407" s="249" t="s">
        <v>152</v>
      </c>
    </row>
    <row r="408" s="2" customFormat="1" ht="16.5" customHeight="1">
      <c r="A408" s="40"/>
      <c r="B408" s="41"/>
      <c r="C408" s="214" t="s">
        <v>684</v>
      </c>
      <c r="D408" s="214" t="s">
        <v>155</v>
      </c>
      <c r="E408" s="215" t="s">
        <v>710</v>
      </c>
      <c r="F408" s="216" t="s">
        <v>711</v>
      </c>
      <c r="G408" s="217" t="s">
        <v>158</v>
      </c>
      <c r="H408" s="218">
        <v>1</v>
      </c>
      <c r="I408" s="219"/>
      <c r="J408" s="220">
        <f>ROUND(I408*H408,2)</f>
        <v>0</v>
      </c>
      <c r="K408" s="216" t="s">
        <v>163</v>
      </c>
      <c r="L408" s="46"/>
      <c r="M408" s="221" t="s">
        <v>19</v>
      </c>
      <c r="N408" s="222" t="s">
        <v>43</v>
      </c>
      <c r="O408" s="86"/>
      <c r="P408" s="223">
        <f>O408*H408</f>
        <v>0</v>
      </c>
      <c r="Q408" s="223">
        <v>0</v>
      </c>
      <c r="R408" s="223">
        <f>Q408*H408</f>
        <v>0</v>
      </c>
      <c r="S408" s="223">
        <v>0.0030000000000000001</v>
      </c>
      <c r="T408" s="224">
        <f>S408*H408</f>
        <v>0.0030000000000000001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5" t="s">
        <v>159</v>
      </c>
      <c r="AT408" s="225" t="s">
        <v>155</v>
      </c>
      <c r="AU408" s="225" t="s">
        <v>153</v>
      </c>
      <c r="AY408" s="19" t="s">
        <v>152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9" t="s">
        <v>79</v>
      </c>
      <c r="BK408" s="226">
        <f>ROUND(I408*H408,2)</f>
        <v>0</v>
      </c>
      <c r="BL408" s="19" t="s">
        <v>159</v>
      </c>
      <c r="BM408" s="225" t="s">
        <v>712</v>
      </c>
    </row>
    <row r="409" s="2" customFormat="1" ht="16.5" customHeight="1">
      <c r="A409" s="40"/>
      <c r="B409" s="41"/>
      <c r="C409" s="214" t="s">
        <v>688</v>
      </c>
      <c r="D409" s="214" t="s">
        <v>155</v>
      </c>
      <c r="E409" s="215" t="s">
        <v>713</v>
      </c>
      <c r="F409" s="216" t="s">
        <v>714</v>
      </c>
      <c r="G409" s="217" t="s">
        <v>158</v>
      </c>
      <c r="H409" s="218">
        <v>2</v>
      </c>
      <c r="I409" s="219"/>
      <c r="J409" s="220">
        <f>ROUND(I409*H409,2)</f>
        <v>0</v>
      </c>
      <c r="K409" s="216" t="s">
        <v>163</v>
      </c>
      <c r="L409" s="46"/>
      <c r="M409" s="221" t="s">
        <v>19</v>
      </c>
      <c r="N409" s="222" t="s">
        <v>43</v>
      </c>
      <c r="O409" s="86"/>
      <c r="P409" s="223">
        <f>O409*H409</f>
        <v>0</v>
      </c>
      <c r="Q409" s="223">
        <v>0</v>
      </c>
      <c r="R409" s="223">
        <f>Q409*H409</f>
        <v>0</v>
      </c>
      <c r="S409" s="223">
        <v>0.0050000000000000001</v>
      </c>
      <c r="T409" s="224">
        <f>S409*H409</f>
        <v>0.01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5" t="s">
        <v>159</v>
      </c>
      <c r="AT409" s="225" t="s">
        <v>155</v>
      </c>
      <c r="AU409" s="225" t="s">
        <v>153</v>
      </c>
      <c r="AY409" s="19" t="s">
        <v>152</v>
      </c>
      <c r="BE409" s="226">
        <f>IF(N409="základní",J409,0)</f>
        <v>0</v>
      </c>
      <c r="BF409" s="226">
        <f>IF(N409="snížená",J409,0)</f>
        <v>0</v>
      </c>
      <c r="BG409" s="226">
        <f>IF(N409="zákl. přenesená",J409,0)</f>
        <v>0</v>
      </c>
      <c r="BH409" s="226">
        <f>IF(N409="sníž. přenesená",J409,0)</f>
        <v>0</v>
      </c>
      <c r="BI409" s="226">
        <f>IF(N409="nulová",J409,0)</f>
        <v>0</v>
      </c>
      <c r="BJ409" s="19" t="s">
        <v>79</v>
      </c>
      <c r="BK409" s="226">
        <f>ROUND(I409*H409,2)</f>
        <v>0</v>
      </c>
      <c r="BL409" s="19" t="s">
        <v>159</v>
      </c>
      <c r="BM409" s="225" t="s">
        <v>715</v>
      </c>
    </row>
    <row r="410" s="2" customFormat="1" ht="16.5" customHeight="1">
      <c r="A410" s="40"/>
      <c r="B410" s="41"/>
      <c r="C410" s="214" t="s">
        <v>693</v>
      </c>
      <c r="D410" s="214" t="s">
        <v>155</v>
      </c>
      <c r="E410" s="215" t="s">
        <v>716</v>
      </c>
      <c r="F410" s="216" t="s">
        <v>717</v>
      </c>
      <c r="G410" s="217" t="s">
        <v>176</v>
      </c>
      <c r="H410" s="218">
        <v>0.29999999999999999</v>
      </c>
      <c r="I410" s="219"/>
      <c r="J410" s="220">
        <f>ROUND(I410*H410,2)</f>
        <v>0</v>
      </c>
      <c r="K410" s="216" t="s">
        <v>163</v>
      </c>
      <c r="L410" s="46"/>
      <c r="M410" s="221" t="s">
        <v>19</v>
      </c>
      <c r="N410" s="222" t="s">
        <v>43</v>
      </c>
      <c r="O410" s="86"/>
      <c r="P410" s="223">
        <f>O410*H410</f>
        <v>0</v>
      </c>
      <c r="Q410" s="223">
        <v>0</v>
      </c>
      <c r="R410" s="223">
        <f>Q410*H410</f>
        <v>0</v>
      </c>
      <c r="S410" s="223">
        <v>0.027199999999999998</v>
      </c>
      <c r="T410" s="224">
        <f>S410*H410</f>
        <v>0.0081599999999999989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25" t="s">
        <v>159</v>
      </c>
      <c r="AT410" s="225" t="s">
        <v>155</v>
      </c>
      <c r="AU410" s="225" t="s">
        <v>153</v>
      </c>
      <c r="AY410" s="19" t="s">
        <v>152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9" t="s">
        <v>79</v>
      </c>
      <c r="BK410" s="226">
        <f>ROUND(I410*H410,2)</f>
        <v>0</v>
      </c>
      <c r="BL410" s="19" t="s">
        <v>159</v>
      </c>
      <c r="BM410" s="225" t="s">
        <v>718</v>
      </c>
    </row>
    <row r="411" s="13" customFormat="1">
      <c r="A411" s="13"/>
      <c r="B411" s="227"/>
      <c r="C411" s="228"/>
      <c r="D411" s="229" t="s">
        <v>165</v>
      </c>
      <c r="E411" s="230" t="s">
        <v>19</v>
      </c>
      <c r="F411" s="231" t="s">
        <v>719</v>
      </c>
      <c r="G411" s="228"/>
      <c r="H411" s="232">
        <v>0.29999999999999999</v>
      </c>
      <c r="I411" s="233"/>
      <c r="J411" s="228"/>
      <c r="K411" s="228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165</v>
      </c>
      <c r="AU411" s="238" t="s">
        <v>153</v>
      </c>
      <c r="AV411" s="13" t="s">
        <v>81</v>
      </c>
      <c r="AW411" s="13" t="s">
        <v>33</v>
      </c>
      <c r="AX411" s="13" t="s">
        <v>72</v>
      </c>
      <c r="AY411" s="238" t="s">
        <v>152</v>
      </c>
    </row>
    <row r="412" s="14" customFormat="1">
      <c r="A412" s="14"/>
      <c r="B412" s="239"/>
      <c r="C412" s="240"/>
      <c r="D412" s="229" t="s">
        <v>165</v>
      </c>
      <c r="E412" s="241" t="s">
        <v>19</v>
      </c>
      <c r="F412" s="242" t="s">
        <v>167</v>
      </c>
      <c r="G412" s="240"/>
      <c r="H412" s="243">
        <v>0.29999999999999999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165</v>
      </c>
      <c r="AU412" s="249" t="s">
        <v>153</v>
      </c>
      <c r="AV412" s="14" t="s">
        <v>153</v>
      </c>
      <c r="AW412" s="14" t="s">
        <v>33</v>
      </c>
      <c r="AX412" s="14" t="s">
        <v>79</v>
      </c>
      <c r="AY412" s="249" t="s">
        <v>152</v>
      </c>
    </row>
    <row r="413" s="2" customFormat="1">
      <c r="A413" s="40"/>
      <c r="B413" s="41"/>
      <c r="C413" s="214" t="s">
        <v>699</v>
      </c>
      <c r="D413" s="214" t="s">
        <v>155</v>
      </c>
      <c r="E413" s="215" t="s">
        <v>2306</v>
      </c>
      <c r="F413" s="216" t="s">
        <v>2307</v>
      </c>
      <c r="G413" s="217" t="s">
        <v>176</v>
      </c>
      <c r="H413" s="218">
        <v>2.1000000000000001</v>
      </c>
      <c r="I413" s="219"/>
      <c r="J413" s="220">
        <f>ROUND(I413*H413,2)</f>
        <v>0</v>
      </c>
      <c r="K413" s="216" t="s">
        <v>163</v>
      </c>
      <c r="L413" s="46"/>
      <c r="M413" s="221" t="s">
        <v>19</v>
      </c>
      <c r="N413" s="222" t="s">
        <v>43</v>
      </c>
      <c r="O413" s="86"/>
      <c r="P413" s="223">
        <f>O413*H413</f>
        <v>0</v>
      </c>
      <c r="Q413" s="223">
        <v>0</v>
      </c>
      <c r="R413" s="223">
        <f>Q413*H413</f>
        <v>0</v>
      </c>
      <c r="S413" s="223">
        <v>0.063</v>
      </c>
      <c r="T413" s="224">
        <f>S413*H413</f>
        <v>0.1323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25" t="s">
        <v>159</v>
      </c>
      <c r="AT413" s="225" t="s">
        <v>155</v>
      </c>
      <c r="AU413" s="225" t="s">
        <v>153</v>
      </c>
      <c r="AY413" s="19" t="s">
        <v>152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9" t="s">
        <v>79</v>
      </c>
      <c r="BK413" s="226">
        <f>ROUND(I413*H413,2)</f>
        <v>0</v>
      </c>
      <c r="BL413" s="19" t="s">
        <v>159</v>
      </c>
      <c r="BM413" s="225" t="s">
        <v>722</v>
      </c>
    </row>
    <row r="414" s="13" customFormat="1">
      <c r="A414" s="13"/>
      <c r="B414" s="227"/>
      <c r="C414" s="228"/>
      <c r="D414" s="229" t="s">
        <v>165</v>
      </c>
      <c r="E414" s="230" t="s">
        <v>19</v>
      </c>
      <c r="F414" s="231" t="s">
        <v>723</v>
      </c>
      <c r="G414" s="228"/>
      <c r="H414" s="232">
        <v>2.1000000000000001</v>
      </c>
      <c r="I414" s="233"/>
      <c r="J414" s="228"/>
      <c r="K414" s="228"/>
      <c r="L414" s="234"/>
      <c r="M414" s="235"/>
      <c r="N414" s="236"/>
      <c r="O414" s="236"/>
      <c r="P414" s="236"/>
      <c r="Q414" s="236"/>
      <c r="R414" s="236"/>
      <c r="S414" s="236"/>
      <c r="T414" s="23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8" t="s">
        <v>165</v>
      </c>
      <c r="AU414" s="238" t="s">
        <v>153</v>
      </c>
      <c r="AV414" s="13" t="s">
        <v>81</v>
      </c>
      <c r="AW414" s="13" t="s">
        <v>33</v>
      </c>
      <c r="AX414" s="13" t="s">
        <v>72</v>
      </c>
      <c r="AY414" s="238" t="s">
        <v>152</v>
      </c>
    </row>
    <row r="415" s="14" customFormat="1">
      <c r="A415" s="14"/>
      <c r="B415" s="239"/>
      <c r="C415" s="240"/>
      <c r="D415" s="229" t="s">
        <v>165</v>
      </c>
      <c r="E415" s="241" t="s">
        <v>19</v>
      </c>
      <c r="F415" s="242" t="s">
        <v>167</v>
      </c>
      <c r="G415" s="240"/>
      <c r="H415" s="243">
        <v>2.1000000000000001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9" t="s">
        <v>165</v>
      </c>
      <c r="AU415" s="249" t="s">
        <v>153</v>
      </c>
      <c r="AV415" s="14" t="s">
        <v>153</v>
      </c>
      <c r="AW415" s="14" t="s">
        <v>33</v>
      </c>
      <c r="AX415" s="14" t="s">
        <v>79</v>
      </c>
      <c r="AY415" s="249" t="s">
        <v>152</v>
      </c>
    </row>
    <row r="416" s="2" customFormat="1" ht="16.5" customHeight="1">
      <c r="A416" s="40"/>
      <c r="B416" s="41"/>
      <c r="C416" s="214" t="s">
        <v>703</v>
      </c>
      <c r="D416" s="214" t="s">
        <v>155</v>
      </c>
      <c r="E416" s="215" t="s">
        <v>725</v>
      </c>
      <c r="F416" s="216" t="s">
        <v>726</v>
      </c>
      <c r="G416" s="217" t="s">
        <v>176</v>
      </c>
      <c r="H416" s="218">
        <v>30.620000000000001</v>
      </c>
      <c r="I416" s="219"/>
      <c r="J416" s="220">
        <f>ROUND(I416*H416,2)</f>
        <v>0</v>
      </c>
      <c r="K416" s="216" t="s">
        <v>163</v>
      </c>
      <c r="L416" s="46"/>
      <c r="M416" s="221" t="s">
        <v>19</v>
      </c>
      <c r="N416" s="222" t="s">
        <v>43</v>
      </c>
      <c r="O416" s="86"/>
      <c r="P416" s="223">
        <f>O416*H416</f>
        <v>0</v>
      </c>
      <c r="Q416" s="223">
        <v>0</v>
      </c>
      <c r="R416" s="223">
        <f>Q416*H416</f>
        <v>0</v>
      </c>
      <c r="S416" s="223">
        <v>0.082000000000000003</v>
      </c>
      <c r="T416" s="224">
        <f>S416*H416</f>
        <v>2.5108400000000004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25" t="s">
        <v>159</v>
      </c>
      <c r="AT416" s="225" t="s">
        <v>155</v>
      </c>
      <c r="AU416" s="225" t="s">
        <v>153</v>
      </c>
      <c r="AY416" s="19" t="s">
        <v>152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9" t="s">
        <v>79</v>
      </c>
      <c r="BK416" s="226">
        <f>ROUND(I416*H416,2)</f>
        <v>0</v>
      </c>
      <c r="BL416" s="19" t="s">
        <v>159</v>
      </c>
      <c r="BM416" s="225" t="s">
        <v>727</v>
      </c>
    </row>
    <row r="417" s="13" customFormat="1">
      <c r="A417" s="13"/>
      <c r="B417" s="227"/>
      <c r="C417" s="228"/>
      <c r="D417" s="229" t="s">
        <v>165</v>
      </c>
      <c r="E417" s="230" t="s">
        <v>19</v>
      </c>
      <c r="F417" s="231" t="s">
        <v>2308</v>
      </c>
      <c r="G417" s="228"/>
      <c r="H417" s="232">
        <v>30.620000000000001</v>
      </c>
      <c r="I417" s="233"/>
      <c r="J417" s="228"/>
      <c r="K417" s="228"/>
      <c r="L417" s="234"/>
      <c r="M417" s="235"/>
      <c r="N417" s="236"/>
      <c r="O417" s="236"/>
      <c r="P417" s="236"/>
      <c r="Q417" s="236"/>
      <c r="R417" s="236"/>
      <c r="S417" s="236"/>
      <c r="T417" s="23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8" t="s">
        <v>165</v>
      </c>
      <c r="AU417" s="238" t="s">
        <v>153</v>
      </c>
      <c r="AV417" s="13" t="s">
        <v>81</v>
      </c>
      <c r="AW417" s="13" t="s">
        <v>33</v>
      </c>
      <c r="AX417" s="13" t="s">
        <v>72</v>
      </c>
      <c r="AY417" s="238" t="s">
        <v>152</v>
      </c>
    </row>
    <row r="418" s="14" customFormat="1">
      <c r="A418" s="14"/>
      <c r="B418" s="239"/>
      <c r="C418" s="240"/>
      <c r="D418" s="229" t="s">
        <v>165</v>
      </c>
      <c r="E418" s="241" t="s">
        <v>19</v>
      </c>
      <c r="F418" s="242" t="s">
        <v>167</v>
      </c>
      <c r="G418" s="240"/>
      <c r="H418" s="243">
        <v>30.620000000000001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9" t="s">
        <v>165</v>
      </c>
      <c r="AU418" s="249" t="s">
        <v>153</v>
      </c>
      <c r="AV418" s="14" t="s">
        <v>153</v>
      </c>
      <c r="AW418" s="14" t="s">
        <v>33</v>
      </c>
      <c r="AX418" s="14" t="s">
        <v>79</v>
      </c>
      <c r="AY418" s="249" t="s">
        <v>152</v>
      </c>
    </row>
    <row r="419" s="2" customFormat="1">
      <c r="A419" s="40"/>
      <c r="B419" s="41"/>
      <c r="C419" s="214" t="s">
        <v>709</v>
      </c>
      <c r="D419" s="214" t="s">
        <v>155</v>
      </c>
      <c r="E419" s="215" t="s">
        <v>2309</v>
      </c>
      <c r="F419" s="216" t="s">
        <v>2310</v>
      </c>
      <c r="G419" s="217" t="s">
        <v>176</v>
      </c>
      <c r="H419" s="218">
        <v>0.59999999999999998</v>
      </c>
      <c r="I419" s="219"/>
      <c r="J419" s="220">
        <f>ROUND(I419*H419,2)</f>
        <v>0</v>
      </c>
      <c r="K419" s="216" t="s">
        <v>163</v>
      </c>
      <c r="L419" s="46"/>
      <c r="M419" s="221" t="s">
        <v>19</v>
      </c>
      <c r="N419" s="222" t="s">
        <v>43</v>
      </c>
      <c r="O419" s="86"/>
      <c r="P419" s="223">
        <f>O419*H419</f>
        <v>0</v>
      </c>
      <c r="Q419" s="223">
        <v>0</v>
      </c>
      <c r="R419" s="223">
        <f>Q419*H419</f>
        <v>0</v>
      </c>
      <c r="S419" s="223">
        <v>0.088999999999999996</v>
      </c>
      <c r="T419" s="224">
        <f>S419*H419</f>
        <v>0.053399999999999996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25" t="s">
        <v>159</v>
      </c>
      <c r="AT419" s="225" t="s">
        <v>155</v>
      </c>
      <c r="AU419" s="225" t="s">
        <v>153</v>
      </c>
      <c r="AY419" s="19" t="s">
        <v>152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9" t="s">
        <v>79</v>
      </c>
      <c r="BK419" s="226">
        <f>ROUND(I419*H419,2)</f>
        <v>0</v>
      </c>
      <c r="BL419" s="19" t="s">
        <v>159</v>
      </c>
      <c r="BM419" s="225" t="s">
        <v>742</v>
      </c>
    </row>
    <row r="420" s="13" customFormat="1">
      <c r="A420" s="13"/>
      <c r="B420" s="227"/>
      <c r="C420" s="228"/>
      <c r="D420" s="229" t="s">
        <v>165</v>
      </c>
      <c r="E420" s="230" t="s">
        <v>19</v>
      </c>
      <c r="F420" s="231" t="s">
        <v>2311</v>
      </c>
      <c r="G420" s="228"/>
      <c r="H420" s="232">
        <v>0.59999999999999998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165</v>
      </c>
      <c r="AU420" s="238" t="s">
        <v>153</v>
      </c>
      <c r="AV420" s="13" t="s">
        <v>81</v>
      </c>
      <c r="AW420" s="13" t="s">
        <v>33</v>
      </c>
      <c r="AX420" s="13" t="s">
        <v>72</v>
      </c>
      <c r="AY420" s="238" t="s">
        <v>152</v>
      </c>
    </row>
    <row r="421" s="14" customFormat="1">
      <c r="A421" s="14"/>
      <c r="B421" s="239"/>
      <c r="C421" s="240"/>
      <c r="D421" s="229" t="s">
        <v>165</v>
      </c>
      <c r="E421" s="241" t="s">
        <v>19</v>
      </c>
      <c r="F421" s="242" t="s">
        <v>167</v>
      </c>
      <c r="G421" s="240"/>
      <c r="H421" s="243">
        <v>0.59999999999999998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165</v>
      </c>
      <c r="AU421" s="249" t="s">
        <v>153</v>
      </c>
      <c r="AV421" s="14" t="s">
        <v>153</v>
      </c>
      <c r="AW421" s="14" t="s">
        <v>33</v>
      </c>
      <c r="AX421" s="14" t="s">
        <v>79</v>
      </c>
      <c r="AY421" s="249" t="s">
        <v>152</v>
      </c>
    </row>
    <row r="422" s="2" customFormat="1">
      <c r="A422" s="40"/>
      <c r="B422" s="41"/>
      <c r="C422" s="214" t="s">
        <v>531</v>
      </c>
      <c r="D422" s="214" t="s">
        <v>155</v>
      </c>
      <c r="E422" s="215" t="s">
        <v>730</v>
      </c>
      <c r="F422" s="216" t="s">
        <v>731</v>
      </c>
      <c r="G422" s="217" t="s">
        <v>176</v>
      </c>
      <c r="H422" s="218">
        <v>66.064999999999998</v>
      </c>
      <c r="I422" s="219"/>
      <c r="J422" s="220">
        <f>ROUND(I422*H422,2)</f>
        <v>0</v>
      </c>
      <c r="K422" s="216" t="s">
        <v>163</v>
      </c>
      <c r="L422" s="46"/>
      <c r="M422" s="221" t="s">
        <v>19</v>
      </c>
      <c r="N422" s="222" t="s">
        <v>43</v>
      </c>
      <c r="O422" s="86"/>
      <c r="P422" s="223">
        <f>O422*H422</f>
        <v>0</v>
      </c>
      <c r="Q422" s="223">
        <v>0</v>
      </c>
      <c r="R422" s="223">
        <f>Q422*H422</f>
        <v>0</v>
      </c>
      <c r="S422" s="223">
        <v>0.066000000000000003</v>
      </c>
      <c r="T422" s="224">
        <f>S422*H422</f>
        <v>4.36029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25" t="s">
        <v>159</v>
      </c>
      <c r="AT422" s="225" t="s">
        <v>155</v>
      </c>
      <c r="AU422" s="225" t="s">
        <v>153</v>
      </c>
      <c r="AY422" s="19" t="s">
        <v>152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9" t="s">
        <v>79</v>
      </c>
      <c r="BK422" s="226">
        <f>ROUND(I422*H422,2)</f>
        <v>0</v>
      </c>
      <c r="BL422" s="19" t="s">
        <v>159</v>
      </c>
      <c r="BM422" s="225" t="s">
        <v>732</v>
      </c>
    </row>
    <row r="423" s="13" customFormat="1">
      <c r="A423" s="13"/>
      <c r="B423" s="227"/>
      <c r="C423" s="228"/>
      <c r="D423" s="229" t="s">
        <v>165</v>
      </c>
      <c r="E423" s="230" t="s">
        <v>19</v>
      </c>
      <c r="F423" s="231" t="s">
        <v>2312</v>
      </c>
      <c r="G423" s="228"/>
      <c r="H423" s="232">
        <v>66.064999999999998</v>
      </c>
      <c r="I423" s="233"/>
      <c r="J423" s="228"/>
      <c r="K423" s="228"/>
      <c r="L423" s="234"/>
      <c r="M423" s="235"/>
      <c r="N423" s="236"/>
      <c r="O423" s="236"/>
      <c r="P423" s="236"/>
      <c r="Q423" s="236"/>
      <c r="R423" s="236"/>
      <c r="S423" s="236"/>
      <c r="T423" s="23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8" t="s">
        <v>165</v>
      </c>
      <c r="AU423" s="238" t="s">
        <v>153</v>
      </c>
      <c r="AV423" s="13" t="s">
        <v>81</v>
      </c>
      <c r="AW423" s="13" t="s">
        <v>33</v>
      </c>
      <c r="AX423" s="13" t="s">
        <v>72</v>
      </c>
      <c r="AY423" s="238" t="s">
        <v>152</v>
      </c>
    </row>
    <row r="424" s="14" customFormat="1">
      <c r="A424" s="14"/>
      <c r="B424" s="239"/>
      <c r="C424" s="240"/>
      <c r="D424" s="229" t="s">
        <v>165</v>
      </c>
      <c r="E424" s="241" t="s">
        <v>19</v>
      </c>
      <c r="F424" s="242" t="s">
        <v>167</v>
      </c>
      <c r="G424" s="240"/>
      <c r="H424" s="243">
        <v>66.064999999999998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9" t="s">
        <v>165</v>
      </c>
      <c r="AU424" s="249" t="s">
        <v>153</v>
      </c>
      <c r="AV424" s="14" t="s">
        <v>153</v>
      </c>
      <c r="AW424" s="14" t="s">
        <v>33</v>
      </c>
      <c r="AX424" s="14" t="s">
        <v>79</v>
      </c>
      <c r="AY424" s="249" t="s">
        <v>152</v>
      </c>
    </row>
    <row r="425" s="2" customFormat="1" ht="21.75" customHeight="1">
      <c r="A425" s="40"/>
      <c r="B425" s="41"/>
      <c r="C425" s="214" t="s">
        <v>591</v>
      </c>
      <c r="D425" s="214" t="s">
        <v>155</v>
      </c>
      <c r="E425" s="215" t="s">
        <v>735</v>
      </c>
      <c r="F425" s="216" t="s">
        <v>736</v>
      </c>
      <c r="G425" s="217" t="s">
        <v>176</v>
      </c>
      <c r="H425" s="218">
        <v>1.3799999999999999</v>
      </c>
      <c r="I425" s="219"/>
      <c r="J425" s="220">
        <f>ROUND(I425*H425,2)</f>
        <v>0</v>
      </c>
      <c r="K425" s="216" t="s">
        <v>163</v>
      </c>
      <c r="L425" s="46"/>
      <c r="M425" s="221" t="s">
        <v>19</v>
      </c>
      <c r="N425" s="222" t="s">
        <v>43</v>
      </c>
      <c r="O425" s="86"/>
      <c r="P425" s="223">
        <f>O425*H425</f>
        <v>0</v>
      </c>
      <c r="Q425" s="223">
        <v>0</v>
      </c>
      <c r="R425" s="223">
        <f>Q425*H425</f>
        <v>0</v>
      </c>
      <c r="S425" s="223">
        <v>0.072999999999999995</v>
      </c>
      <c r="T425" s="224">
        <f>S425*H425</f>
        <v>0.10073999999999998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5" t="s">
        <v>159</v>
      </c>
      <c r="AT425" s="225" t="s">
        <v>155</v>
      </c>
      <c r="AU425" s="225" t="s">
        <v>153</v>
      </c>
      <c r="AY425" s="19" t="s">
        <v>152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9" t="s">
        <v>79</v>
      </c>
      <c r="BK425" s="226">
        <f>ROUND(I425*H425,2)</f>
        <v>0</v>
      </c>
      <c r="BL425" s="19" t="s">
        <v>159</v>
      </c>
      <c r="BM425" s="225" t="s">
        <v>737</v>
      </c>
    </row>
    <row r="426" s="13" customFormat="1">
      <c r="A426" s="13"/>
      <c r="B426" s="227"/>
      <c r="C426" s="228"/>
      <c r="D426" s="229" t="s">
        <v>165</v>
      </c>
      <c r="E426" s="230" t="s">
        <v>19</v>
      </c>
      <c r="F426" s="231" t="s">
        <v>2313</v>
      </c>
      <c r="G426" s="228"/>
      <c r="H426" s="232">
        <v>1.3799999999999999</v>
      </c>
      <c r="I426" s="233"/>
      <c r="J426" s="228"/>
      <c r="K426" s="228"/>
      <c r="L426" s="234"/>
      <c r="M426" s="235"/>
      <c r="N426" s="236"/>
      <c r="O426" s="236"/>
      <c r="P426" s="236"/>
      <c r="Q426" s="236"/>
      <c r="R426" s="236"/>
      <c r="S426" s="236"/>
      <c r="T426" s="23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8" t="s">
        <v>165</v>
      </c>
      <c r="AU426" s="238" t="s">
        <v>153</v>
      </c>
      <c r="AV426" s="13" t="s">
        <v>81</v>
      </c>
      <c r="AW426" s="13" t="s">
        <v>33</v>
      </c>
      <c r="AX426" s="13" t="s">
        <v>72</v>
      </c>
      <c r="AY426" s="238" t="s">
        <v>152</v>
      </c>
    </row>
    <row r="427" s="14" customFormat="1">
      <c r="A427" s="14"/>
      <c r="B427" s="239"/>
      <c r="C427" s="240"/>
      <c r="D427" s="229" t="s">
        <v>165</v>
      </c>
      <c r="E427" s="241" t="s">
        <v>19</v>
      </c>
      <c r="F427" s="242" t="s">
        <v>167</v>
      </c>
      <c r="G427" s="240"/>
      <c r="H427" s="243">
        <v>1.3799999999999999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9" t="s">
        <v>165</v>
      </c>
      <c r="AU427" s="249" t="s">
        <v>153</v>
      </c>
      <c r="AV427" s="14" t="s">
        <v>153</v>
      </c>
      <c r="AW427" s="14" t="s">
        <v>33</v>
      </c>
      <c r="AX427" s="14" t="s">
        <v>79</v>
      </c>
      <c r="AY427" s="249" t="s">
        <v>152</v>
      </c>
    </row>
    <row r="428" s="2" customFormat="1" ht="21.75" customHeight="1">
      <c r="A428" s="40"/>
      <c r="B428" s="41"/>
      <c r="C428" s="214" t="s">
        <v>638</v>
      </c>
      <c r="D428" s="214" t="s">
        <v>155</v>
      </c>
      <c r="E428" s="215" t="s">
        <v>745</v>
      </c>
      <c r="F428" s="216" t="s">
        <v>746</v>
      </c>
      <c r="G428" s="217" t="s">
        <v>176</v>
      </c>
      <c r="H428" s="218">
        <v>5.8499999999999996</v>
      </c>
      <c r="I428" s="219"/>
      <c r="J428" s="220">
        <f>ROUND(I428*H428,2)</f>
        <v>0</v>
      </c>
      <c r="K428" s="216" t="s">
        <v>163</v>
      </c>
      <c r="L428" s="46"/>
      <c r="M428" s="221" t="s">
        <v>19</v>
      </c>
      <c r="N428" s="222" t="s">
        <v>43</v>
      </c>
      <c r="O428" s="86"/>
      <c r="P428" s="223">
        <f>O428*H428</f>
        <v>0</v>
      </c>
      <c r="Q428" s="223">
        <v>0</v>
      </c>
      <c r="R428" s="223">
        <f>Q428*H428</f>
        <v>0</v>
      </c>
      <c r="S428" s="223">
        <v>0.050999999999999997</v>
      </c>
      <c r="T428" s="224">
        <f>S428*H428</f>
        <v>0.29834999999999995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5" t="s">
        <v>159</v>
      </c>
      <c r="AT428" s="225" t="s">
        <v>155</v>
      </c>
      <c r="AU428" s="225" t="s">
        <v>153</v>
      </c>
      <c r="AY428" s="19" t="s">
        <v>152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9" t="s">
        <v>79</v>
      </c>
      <c r="BK428" s="226">
        <f>ROUND(I428*H428,2)</f>
        <v>0</v>
      </c>
      <c r="BL428" s="19" t="s">
        <v>159</v>
      </c>
      <c r="BM428" s="225" t="s">
        <v>747</v>
      </c>
    </row>
    <row r="429" s="13" customFormat="1">
      <c r="A429" s="13"/>
      <c r="B429" s="227"/>
      <c r="C429" s="228"/>
      <c r="D429" s="229" t="s">
        <v>165</v>
      </c>
      <c r="E429" s="230" t="s">
        <v>19</v>
      </c>
      <c r="F429" s="231" t="s">
        <v>2314</v>
      </c>
      <c r="G429" s="228"/>
      <c r="H429" s="232">
        <v>5.8499999999999996</v>
      </c>
      <c r="I429" s="233"/>
      <c r="J429" s="228"/>
      <c r="K429" s="228"/>
      <c r="L429" s="234"/>
      <c r="M429" s="235"/>
      <c r="N429" s="236"/>
      <c r="O429" s="236"/>
      <c r="P429" s="236"/>
      <c r="Q429" s="236"/>
      <c r="R429" s="236"/>
      <c r="S429" s="236"/>
      <c r="T429" s="23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8" t="s">
        <v>165</v>
      </c>
      <c r="AU429" s="238" t="s">
        <v>153</v>
      </c>
      <c r="AV429" s="13" t="s">
        <v>81</v>
      </c>
      <c r="AW429" s="13" t="s">
        <v>33</v>
      </c>
      <c r="AX429" s="13" t="s">
        <v>72</v>
      </c>
      <c r="AY429" s="238" t="s">
        <v>152</v>
      </c>
    </row>
    <row r="430" s="14" customFormat="1">
      <c r="A430" s="14"/>
      <c r="B430" s="239"/>
      <c r="C430" s="240"/>
      <c r="D430" s="229" t="s">
        <v>165</v>
      </c>
      <c r="E430" s="241" t="s">
        <v>19</v>
      </c>
      <c r="F430" s="242" t="s">
        <v>167</v>
      </c>
      <c r="G430" s="240"/>
      <c r="H430" s="243">
        <v>5.8499999999999996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9" t="s">
        <v>165</v>
      </c>
      <c r="AU430" s="249" t="s">
        <v>153</v>
      </c>
      <c r="AV430" s="14" t="s">
        <v>153</v>
      </c>
      <c r="AW430" s="14" t="s">
        <v>33</v>
      </c>
      <c r="AX430" s="14" t="s">
        <v>79</v>
      </c>
      <c r="AY430" s="249" t="s">
        <v>152</v>
      </c>
    </row>
    <row r="431" s="2" customFormat="1" ht="21.75" customHeight="1">
      <c r="A431" s="40"/>
      <c r="B431" s="41"/>
      <c r="C431" s="214" t="s">
        <v>724</v>
      </c>
      <c r="D431" s="214" t="s">
        <v>155</v>
      </c>
      <c r="E431" s="215" t="s">
        <v>751</v>
      </c>
      <c r="F431" s="216" t="s">
        <v>752</v>
      </c>
      <c r="G431" s="217" t="s">
        <v>176</v>
      </c>
      <c r="H431" s="218">
        <v>2.1000000000000001</v>
      </c>
      <c r="I431" s="219"/>
      <c r="J431" s="220">
        <f>ROUND(I431*H431,2)</f>
        <v>0</v>
      </c>
      <c r="K431" s="216" t="s">
        <v>163</v>
      </c>
      <c r="L431" s="46"/>
      <c r="M431" s="221" t="s">
        <v>19</v>
      </c>
      <c r="N431" s="222" t="s">
        <v>43</v>
      </c>
      <c r="O431" s="86"/>
      <c r="P431" s="223">
        <f>O431*H431</f>
        <v>0</v>
      </c>
      <c r="Q431" s="223">
        <v>0</v>
      </c>
      <c r="R431" s="223">
        <f>Q431*H431</f>
        <v>0</v>
      </c>
      <c r="S431" s="223">
        <v>0.062</v>
      </c>
      <c r="T431" s="224">
        <f>S431*H431</f>
        <v>0.13020000000000001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25" t="s">
        <v>159</v>
      </c>
      <c r="AT431" s="225" t="s">
        <v>155</v>
      </c>
      <c r="AU431" s="225" t="s">
        <v>153</v>
      </c>
      <c r="AY431" s="19" t="s">
        <v>152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9" t="s">
        <v>79</v>
      </c>
      <c r="BK431" s="226">
        <f>ROUND(I431*H431,2)</f>
        <v>0</v>
      </c>
      <c r="BL431" s="19" t="s">
        <v>159</v>
      </c>
      <c r="BM431" s="225" t="s">
        <v>753</v>
      </c>
    </row>
    <row r="432" s="13" customFormat="1">
      <c r="A432" s="13"/>
      <c r="B432" s="227"/>
      <c r="C432" s="228"/>
      <c r="D432" s="229" t="s">
        <v>165</v>
      </c>
      <c r="E432" s="230" t="s">
        <v>19</v>
      </c>
      <c r="F432" s="231" t="s">
        <v>2315</v>
      </c>
      <c r="G432" s="228"/>
      <c r="H432" s="232">
        <v>2.1000000000000001</v>
      </c>
      <c r="I432" s="233"/>
      <c r="J432" s="228"/>
      <c r="K432" s="228"/>
      <c r="L432" s="234"/>
      <c r="M432" s="235"/>
      <c r="N432" s="236"/>
      <c r="O432" s="236"/>
      <c r="P432" s="236"/>
      <c r="Q432" s="236"/>
      <c r="R432" s="236"/>
      <c r="S432" s="236"/>
      <c r="T432" s="23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8" t="s">
        <v>165</v>
      </c>
      <c r="AU432" s="238" t="s">
        <v>153</v>
      </c>
      <c r="AV432" s="13" t="s">
        <v>81</v>
      </c>
      <c r="AW432" s="13" t="s">
        <v>33</v>
      </c>
      <c r="AX432" s="13" t="s">
        <v>72</v>
      </c>
      <c r="AY432" s="238" t="s">
        <v>152</v>
      </c>
    </row>
    <row r="433" s="14" customFormat="1">
      <c r="A433" s="14"/>
      <c r="B433" s="239"/>
      <c r="C433" s="240"/>
      <c r="D433" s="229" t="s">
        <v>165</v>
      </c>
      <c r="E433" s="241" t="s">
        <v>19</v>
      </c>
      <c r="F433" s="242" t="s">
        <v>167</v>
      </c>
      <c r="G433" s="240"/>
      <c r="H433" s="243">
        <v>2.1000000000000001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9" t="s">
        <v>165</v>
      </c>
      <c r="AU433" s="249" t="s">
        <v>153</v>
      </c>
      <c r="AV433" s="14" t="s">
        <v>153</v>
      </c>
      <c r="AW433" s="14" t="s">
        <v>33</v>
      </c>
      <c r="AX433" s="14" t="s">
        <v>79</v>
      </c>
      <c r="AY433" s="249" t="s">
        <v>152</v>
      </c>
    </row>
    <row r="434" s="2" customFormat="1">
      <c r="A434" s="40"/>
      <c r="B434" s="41"/>
      <c r="C434" s="214" t="s">
        <v>729</v>
      </c>
      <c r="D434" s="214" t="s">
        <v>155</v>
      </c>
      <c r="E434" s="215" t="s">
        <v>756</v>
      </c>
      <c r="F434" s="216" t="s">
        <v>757</v>
      </c>
      <c r="G434" s="217" t="s">
        <v>176</v>
      </c>
      <c r="H434" s="218">
        <v>73.829999999999998</v>
      </c>
      <c r="I434" s="219"/>
      <c r="J434" s="220">
        <f>ROUND(I434*H434,2)</f>
        <v>0</v>
      </c>
      <c r="K434" s="216" t="s">
        <v>163</v>
      </c>
      <c r="L434" s="46"/>
      <c r="M434" s="221" t="s">
        <v>19</v>
      </c>
      <c r="N434" s="222" t="s">
        <v>43</v>
      </c>
      <c r="O434" s="86"/>
      <c r="P434" s="223">
        <f>O434*H434</f>
        <v>0</v>
      </c>
      <c r="Q434" s="223">
        <v>0</v>
      </c>
      <c r="R434" s="223">
        <f>Q434*H434</f>
        <v>0</v>
      </c>
      <c r="S434" s="223">
        <v>0.055</v>
      </c>
      <c r="T434" s="224">
        <f>S434*H434</f>
        <v>4.0606499999999999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5" t="s">
        <v>159</v>
      </c>
      <c r="AT434" s="225" t="s">
        <v>155</v>
      </c>
      <c r="AU434" s="225" t="s">
        <v>153</v>
      </c>
      <c r="AY434" s="19" t="s">
        <v>152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9" t="s">
        <v>79</v>
      </c>
      <c r="BK434" s="226">
        <f>ROUND(I434*H434,2)</f>
        <v>0</v>
      </c>
      <c r="BL434" s="19" t="s">
        <v>159</v>
      </c>
      <c r="BM434" s="225" t="s">
        <v>758</v>
      </c>
    </row>
    <row r="435" s="15" customFormat="1">
      <c r="A435" s="15"/>
      <c r="B435" s="250"/>
      <c r="C435" s="251"/>
      <c r="D435" s="229" t="s">
        <v>165</v>
      </c>
      <c r="E435" s="252" t="s">
        <v>19</v>
      </c>
      <c r="F435" s="253" t="s">
        <v>179</v>
      </c>
      <c r="G435" s="251"/>
      <c r="H435" s="252" t="s">
        <v>19</v>
      </c>
      <c r="I435" s="254"/>
      <c r="J435" s="251"/>
      <c r="K435" s="251"/>
      <c r="L435" s="255"/>
      <c r="M435" s="256"/>
      <c r="N435" s="257"/>
      <c r="O435" s="257"/>
      <c r="P435" s="257"/>
      <c r="Q435" s="257"/>
      <c r="R435" s="257"/>
      <c r="S435" s="257"/>
      <c r="T435" s="258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59" t="s">
        <v>165</v>
      </c>
      <c r="AU435" s="259" t="s">
        <v>153</v>
      </c>
      <c r="AV435" s="15" t="s">
        <v>79</v>
      </c>
      <c r="AW435" s="15" t="s">
        <v>33</v>
      </c>
      <c r="AX435" s="15" t="s">
        <v>72</v>
      </c>
      <c r="AY435" s="259" t="s">
        <v>152</v>
      </c>
    </row>
    <row r="436" s="13" customFormat="1">
      <c r="A436" s="13"/>
      <c r="B436" s="227"/>
      <c r="C436" s="228"/>
      <c r="D436" s="229" t="s">
        <v>165</v>
      </c>
      <c r="E436" s="230" t="s">
        <v>19</v>
      </c>
      <c r="F436" s="231" t="s">
        <v>2316</v>
      </c>
      <c r="G436" s="228"/>
      <c r="H436" s="232">
        <v>31.5</v>
      </c>
      <c r="I436" s="233"/>
      <c r="J436" s="228"/>
      <c r="K436" s="228"/>
      <c r="L436" s="234"/>
      <c r="M436" s="235"/>
      <c r="N436" s="236"/>
      <c r="O436" s="236"/>
      <c r="P436" s="236"/>
      <c r="Q436" s="236"/>
      <c r="R436" s="236"/>
      <c r="S436" s="236"/>
      <c r="T436" s="23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8" t="s">
        <v>165</v>
      </c>
      <c r="AU436" s="238" t="s">
        <v>153</v>
      </c>
      <c r="AV436" s="13" t="s">
        <v>81</v>
      </c>
      <c r="AW436" s="13" t="s">
        <v>33</v>
      </c>
      <c r="AX436" s="13" t="s">
        <v>72</v>
      </c>
      <c r="AY436" s="238" t="s">
        <v>152</v>
      </c>
    </row>
    <row r="437" s="13" customFormat="1">
      <c r="A437" s="13"/>
      <c r="B437" s="227"/>
      <c r="C437" s="228"/>
      <c r="D437" s="229" t="s">
        <v>165</v>
      </c>
      <c r="E437" s="230" t="s">
        <v>19</v>
      </c>
      <c r="F437" s="231" t="s">
        <v>2317</v>
      </c>
      <c r="G437" s="228"/>
      <c r="H437" s="232">
        <v>11.789999999999999</v>
      </c>
      <c r="I437" s="233"/>
      <c r="J437" s="228"/>
      <c r="K437" s="228"/>
      <c r="L437" s="234"/>
      <c r="M437" s="235"/>
      <c r="N437" s="236"/>
      <c r="O437" s="236"/>
      <c r="P437" s="236"/>
      <c r="Q437" s="236"/>
      <c r="R437" s="236"/>
      <c r="S437" s="236"/>
      <c r="T437" s="23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8" t="s">
        <v>165</v>
      </c>
      <c r="AU437" s="238" t="s">
        <v>153</v>
      </c>
      <c r="AV437" s="13" t="s">
        <v>81</v>
      </c>
      <c r="AW437" s="13" t="s">
        <v>33</v>
      </c>
      <c r="AX437" s="13" t="s">
        <v>72</v>
      </c>
      <c r="AY437" s="238" t="s">
        <v>152</v>
      </c>
    </row>
    <row r="438" s="13" customFormat="1">
      <c r="A438" s="13"/>
      <c r="B438" s="227"/>
      <c r="C438" s="228"/>
      <c r="D438" s="229" t="s">
        <v>165</v>
      </c>
      <c r="E438" s="230" t="s">
        <v>19</v>
      </c>
      <c r="F438" s="231" t="s">
        <v>2318</v>
      </c>
      <c r="G438" s="228"/>
      <c r="H438" s="232">
        <v>3.8999999999999999</v>
      </c>
      <c r="I438" s="233"/>
      <c r="J438" s="228"/>
      <c r="K438" s="228"/>
      <c r="L438" s="234"/>
      <c r="M438" s="235"/>
      <c r="N438" s="236"/>
      <c r="O438" s="236"/>
      <c r="P438" s="236"/>
      <c r="Q438" s="236"/>
      <c r="R438" s="236"/>
      <c r="S438" s="236"/>
      <c r="T438" s="237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8" t="s">
        <v>165</v>
      </c>
      <c r="AU438" s="238" t="s">
        <v>153</v>
      </c>
      <c r="AV438" s="13" t="s">
        <v>81</v>
      </c>
      <c r="AW438" s="13" t="s">
        <v>33</v>
      </c>
      <c r="AX438" s="13" t="s">
        <v>72</v>
      </c>
      <c r="AY438" s="238" t="s">
        <v>152</v>
      </c>
    </row>
    <row r="439" s="13" customFormat="1">
      <c r="A439" s="13"/>
      <c r="B439" s="227"/>
      <c r="C439" s="228"/>
      <c r="D439" s="229" t="s">
        <v>165</v>
      </c>
      <c r="E439" s="230" t="s">
        <v>19</v>
      </c>
      <c r="F439" s="231" t="s">
        <v>2319</v>
      </c>
      <c r="G439" s="228"/>
      <c r="H439" s="232">
        <v>26.640000000000001</v>
      </c>
      <c r="I439" s="233"/>
      <c r="J439" s="228"/>
      <c r="K439" s="228"/>
      <c r="L439" s="234"/>
      <c r="M439" s="235"/>
      <c r="N439" s="236"/>
      <c r="O439" s="236"/>
      <c r="P439" s="236"/>
      <c r="Q439" s="236"/>
      <c r="R439" s="236"/>
      <c r="S439" s="236"/>
      <c r="T439" s="237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8" t="s">
        <v>165</v>
      </c>
      <c r="AU439" s="238" t="s">
        <v>153</v>
      </c>
      <c r="AV439" s="13" t="s">
        <v>81</v>
      </c>
      <c r="AW439" s="13" t="s">
        <v>33</v>
      </c>
      <c r="AX439" s="13" t="s">
        <v>72</v>
      </c>
      <c r="AY439" s="238" t="s">
        <v>152</v>
      </c>
    </row>
    <row r="440" s="14" customFormat="1">
      <c r="A440" s="14"/>
      <c r="B440" s="239"/>
      <c r="C440" s="240"/>
      <c r="D440" s="229" t="s">
        <v>165</v>
      </c>
      <c r="E440" s="241" t="s">
        <v>19</v>
      </c>
      <c r="F440" s="242" t="s">
        <v>167</v>
      </c>
      <c r="G440" s="240"/>
      <c r="H440" s="243">
        <v>73.829999999999998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9" t="s">
        <v>165</v>
      </c>
      <c r="AU440" s="249" t="s">
        <v>153</v>
      </c>
      <c r="AV440" s="14" t="s">
        <v>153</v>
      </c>
      <c r="AW440" s="14" t="s">
        <v>33</v>
      </c>
      <c r="AX440" s="14" t="s">
        <v>79</v>
      </c>
      <c r="AY440" s="249" t="s">
        <v>152</v>
      </c>
    </row>
    <row r="441" s="2" customFormat="1" ht="16.5" customHeight="1">
      <c r="A441" s="40"/>
      <c r="B441" s="41"/>
      <c r="C441" s="214" t="s">
        <v>734</v>
      </c>
      <c r="D441" s="214" t="s">
        <v>155</v>
      </c>
      <c r="E441" s="215" t="s">
        <v>767</v>
      </c>
      <c r="F441" s="216" t="s">
        <v>768</v>
      </c>
      <c r="G441" s="217" t="s">
        <v>235</v>
      </c>
      <c r="H441" s="218">
        <v>54.700000000000003</v>
      </c>
      <c r="I441" s="219"/>
      <c r="J441" s="220">
        <f>ROUND(I441*H441,2)</f>
        <v>0</v>
      </c>
      <c r="K441" s="216" t="s">
        <v>163</v>
      </c>
      <c r="L441" s="46"/>
      <c r="M441" s="221" t="s">
        <v>19</v>
      </c>
      <c r="N441" s="222" t="s">
        <v>43</v>
      </c>
      <c r="O441" s="86"/>
      <c r="P441" s="223">
        <f>O441*H441</f>
        <v>0</v>
      </c>
      <c r="Q441" s="223">
        <v>0</v>
      </c>
      <c r="R441" s="223">
        <f>Q441*H441</f>
        <v>0</v>
      </c>
      <c r="S441" s="223">
        <v>0.00175</v>
      </c>
      <c r="T441" s="224">
        <f>S441*H441</f>
        <v>0.095725000000000005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25" t="s">
        <v>159</v>
      </c>
      <c r="AT441" s="225" t="s">
        <v>155</v>
      </c>
      <c r="AU441" s="225" t="s">
        <v>153</v>
      </c>
      <c r="AY441" s="19" t="s">
        <v>152</v>
      </c>
      <c r="BE441" s="226">
        <f>IF(N441="základní",J441,0)</f>
        <v>0</v>
      </c>
      <c r="BF441" s="226">
        <f>IF(N441="snížená",J441,0)</f>
        <v>0</v>
      </c>
      <c r="BG441" s="226">
        <f>IF(N441="zákl. přenesená",J441,0)</f>
        <v>0</v>
      </c>
      <c r="BH441" s="226">
        <f>IF(N441="sníž. přenesená",J441,0)</f>
        <v>0</v>
      </c>
      <c r="BI441" s="226">
        <f>IF(N441="nulová",J441,0)</f>
        <v>0</v>
      </c>
      <c r="BJ441" s="19" t="s">
        <v>79</v>
      </c>
      <c r="BK441" s="226">
        <f>ROUND(I441*H441,2)</f>
        <v>0</v>
      </c>
      <c r="BL441" s="19" t="s">
        <v>159</v>
      </c>
      <c r="BM441" s="225" t="s">
        <v>769</v>
      </c>
    </row>
    <row r="442" s="13" customFormat="1">
      <c r="A442" s="13"/>
      <c r="B442" s="227"/>
      <c r="C442" s="228"/>
      <c r="D442" s="229" t="s">
        <v>165</v>
      </c>
      <c r="E442" s="230" t="s">
        <v>19</v>
      </c>
      <c r="F442" s="231" t="s">
        <v>2320</v>
      </c>
      <c r="G442" s="228"/>
      <c r="H442" s="232">
        <v>5</v>
      </c>
      <c r="I442" s="233"/>
      <c r="J442" s="228"/>
      <c r="K442" s="228"/>
      <c r="L442" s="234"/>
      <c r="M442" s="235"/>
      <c r="N442" s="236"/>
      <c r="O442" s="236"/>
      <c r="P442" s="236"/>
      <c r="Q442" s="236"/>
      <c r="R442" s="236"/>
      <c r="S442" s="236"/>
      <c r="T442" s="23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8" t="s">
        <v>165</v>
      </c>
      <c r="AU442" s="238" t="s">
        <v>153</v>
      </c>
      <c r="AV442" s="13" t="s">
        <v>81</v>
      </c>
      <c r="AW442" s="13" t="s">
        <v>33</v>
      </c>
      <c r="AX442" s="13" t="s">
        <v>72</v>
      </c>
      <c r="AY442" s="238" t="s">
        <v>152</v>
      </c>
    </row>
    <row r="443" s="13" customFormat="1">
      <c r="A443" s="13"/>
      <c r="B443" s="227"/>
      <c r="C443" s="228"/>
      <c r="D443" s="229" t="s">
        <v>165</v>
      </c>
      <c r="E443" s="230" t="s">
        <v>19</v>
      </c>
      <c r="F443" s="231" t="s">
        <v>2321</v>
      </c>
      <c r="G443" s="228"/>
      <c r="H443" s="232">
        <v>49.700000000000003</v>
      </c>
      <c r="I443" s="233"/>
      <c r="J443" s="228"/>
      <c r="K443" s="228"/>
      <c r="L443" s="234"/>
      <c r="M443" s="235"/>
      <c r="N443" s="236"/>
      <c r="O443" s="236"/>
      <c r="P443" s="236"/>
      <c r="Q443" s="236"/>
      <c r="R443" s="236"/>
      <c r="S443" s="236"/>
      <c r="T443" s="23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8" t="s">
        <v>165</v>
      </c>
      <c r="AU443" s="238" t="s">
        <v>153</v>
      </c>
      <c r="AV443" s="13" t="s">
        <v>81</v>
      </c>
      <c r="AW443" s="13" t="s">
        <v>33</v>
      </c>
      <c r="AX443" s="13" t="s">
        <v>72</v>
      </c>
      <c r="AY443" s="238" t="s">
        <v>152</v>
      </c>
    </row>
    <row r="444" s="14" customFormat="1">
      <c r="A444" s="14"/>
      <c r="B444" s="239"/>
      <c r="C444" s="240"/>
      <c r="D444" s="229" t="s">
        <v>165</v>
      </c>
      <c r="E444" s="241" t="s">
        <v>19</v>
      </c>
      <c r="F444" s="242" t="s">
        <v>167</v>
      </c>
      <c r="G444" s="240"/>
      <c r="H444" s="243">
        <v>54.700000000000003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9" t="s">
        <v>165</v>
      </c>
      <c r="AU444" s="249" t="s">
        <v>153</v>
      </c>
      <c r="AV444" s="14" t="s">
        <v>153</v>
      </c>
      <c r="AW444" s="14" t="s">
        <v>33</v>
      </c>
      <c r="AX444" s="14" t="s">
        <v>79</v>
      </c>
      <c r="AY444" s="249" t="s">
        <v>152</v>
      </c>
    </row>
    <row r="445" s="2" customFormat="1" ht="16.5" customHeight="1">
      <c r="A445" s="40"/>
      <c r="B445" s="41"/>
      <c r="C445" s="214" t="s">
        <v>739</v>
      </c>
      <c r="D445" s="214" t="s">
        <v>155</v>
      </c>
      <c r="E445" s="215" t="s">
        <v>772</v>
      </c>
      <c r="F445" s="216" t="s">
        <v>773</v>
      </c>
      <c r="G445" s="217" t="s">
        <v>158</v>
      </c>
      <c r="H445" s="218">
        <v>6</v>
      </c>
      <c r="I445" s="219"/>
      <c r="J445" s="220">
        <f>ROUND(I445*H445,2)</f>
        <v>0</v>
      </c>
      <c r="K445" s="216" t="s">
        <v>163</v>
      </c>
      <c r="L445" s="46"/>
      <c r="M445" s="221" t="s">
        <v>19</v>
      </c>
      <c r="N445" s="222" t="s">
        <v>43</v>
      </c>
      <c r="O445" s="86"/>
      <c r="P445" s="223">
        <f>O445*H445</f>
        <v>0</v>
      </c>
      <c r="Q445" s="223">
        <v>0</v>
      </c>
      <c r="R445" s="223">
        <f>Q445*H445</f>
        <v>0</v>
      </c>
      <c r="S445" s="223">
        <v>0.00040000000000000002</v>
      </c>
      <c r="T445" s="224">
        <f>S445*H445</f>
        <v>0.0024000000000000002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25" t="s">
        <v>159</v>
      </c>
      <c r="AT445" s="225" t="s">
        <v>155</v>
      </c>
      <c r="AU445" s="225" t="s">
        <v>153</v>
      </c>
      <c r="AY445" s="19" t="s">
        <v>152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9" t="s">
        <v>79</v>
      </c>
      <c r="BK445" s="226">
        <f>ROUND(I445*H445,2)</f>
        <v>0</v>
      </c>
      <c r="BL445" s="19" t="s">
        <v>159</v>
      </c>
      <c r="BM445" s="225" t="s">
        <v>774</v>
      </c>
    </row>
    <row r="446" s="13" customFormat="1">
      <c r="A446" s="13"/>
      <c r="B446" s="227"/>
      <c r="C446" s="228"/>
      <c r="D446" s="229" t="s">
        <v>165</v>
      </c>
      <c r="E446" s="230" t="s">
        <v>19</v>
      </c>
      <c r="F446" s="231" t="s">
        <v>2322</v>
      </c>
      <c r="G446" s="228"/>
      <c r="H446" s="232">
        <v>4</v>
      </c>
      <c r="I446" s="233"/>
      <c r="J446" s="228"/>
      <c r="K446" s="228"/>
      <c r="L446" s="234"/>
      <c r="M446" s="235"/>
      <c r="N446" s="236"/>
      <c r="O446" s="236"/>
      <c r="P446" s="236"/>
      <c r="Q446" s="236"/>
      <c r="R446" s="236"/>
      <c r="S446" s="236"/>
      <c r="T446" s="23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8" t="s">
        <v>165</v>
      </c>
      <c r="AU446" s="238" t="s">
        <v>153</v>
      </c>
      <c r="AV446" s="13" t="s">
        <v>81</v>
      </c>
      <c r="AW446" s="13" t="s">
        <v>33</v>
      </c>
      <c r="AX446" s="13" t="s">
        <v>72</v>
      </c>
      <c r="AY446" s="238" t="s">
        <v>152</v>
      </c>
    </row>
    <row r="447" s="13" customFormat="1">
      <c r="A447" s="13"/>
      <c r="B447" s="227"/>
      <c r="C447" s="228"/>
      <c r="D447" s="229" t="s">
        <v>165</v>
      </c>
      <c r="E447" s="230" t="s">
        <v>19</v>
      </c>
      <c r="F447" s="231" t="s">
        <v>2323</v>
      </c>
      <c r="G447" s="228"/>
      <c r="H447" s="232">
        <v>2</v>
      </c>
      <c r="I447" s="233"/>
      <c r="J447" s="228"/>
      <c r="K447" s="228"/>
      <c r="L447" s="234"/>
      <c r="M447" s="235"/>
      <c r="N447" s="236"/>
      <c r="O447" s="236"/>
      <c r="P447" s="236"/>
      <c r="Q447" s="236"/>
      <c r="R447" s="236"/>
      <c r="S447" s="236"/>
      <c r="T447" s="23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8" t="s">
        <v>165</v>
      </c>
      <c r="AU447" s="238" t="s">
        <v>153</v>
      </c>
      <c r="AV447" s="13" t="s">
        <v>81</v>
      </c>
      <c r="AW447" s="13" t="s">
        <v>33</v>
      </c>
      <c r="AX447" s="13" t="s">
        <v>72</v>
      </c>
      <c r="AY447" s="238" t="s">
        <v>152</v>
      </c>
    </row>
    <row r="448" s="14" customFormat="1">
      <c r="A448" s="14"/>
      <c r="B448" s="239"/>
      <c r="C448" s="240"/>
      <c r="D448" s="229" t="s">
        <v>165</v>
      </c>
      <c r="E448" s="241" t="s">
        <v>19</v>
      </c>
      <c r="F448" s="242" t="s">
        <v>167</v>
      </c>
      <c r="G448" s="240"/>
      <c r="H448" s="243">
        <v>6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9" t="s">
        <v>165</v>
      </c>
      <c r="AU448" s="249" t="s">
        <v>153</v>
      </c>
      <c r="AV448" s="14" t="s">
        <v>153</v>
      </c>
      <c r="AW448" s="14" t="s">
        <v>33</v>
      </c>
      <c r="AX448" s="14" t="s">
        <v>79</v>
      </c>
      <c r="AY448" s="249" t="s">
        <v>152</v>
      </c>
    </row>
    <row r="449" s="2" customFormat="1" ht="16.5" customHeight="1">
      <c r="A449" s="40"/>
      <c r="B449" s="41"/>
      <c r="C449" s="214" t="s">
        <v>744</v>
      </c>
      <c r="D449" s="214" t="s">
        <v>155</v>
      </c>
      <c r="E449" s="215" t="s">
        <v>777</v>
      </c>
      <c r="F449" s="216" t="s">
        <v>778</v>
      </c>
      <c r="G449" s="217" t="s">
        <v>235</v>
      </c>
      <c r="H449" s="218">
        <v>36.200000000000003</v>
      </c>
      <c r="I449" s="219"/>
      <c r="J449" s="220">
        <f>ROUND(I449*H449,2)</f>
        <v>0</v>
      </c>
      <c r="K449" s="216" t="s">
        <v>163</v>
      </c>
      <c r="L449" s="46"/>
      <c r="M449" s="221" t="s">
        <v>19</v>
      </c>
      <c r="N449" s="222" t="s">
        <v>43</v>
      </c>
      <c r="O449" s="86"/>
      <c r="P449" s="223">
        <f>O449*H449</f>
        <v>0</v>
      </c>
      <c r="Q449" s="223">
        <v>8.0000000000000007E-05</v>
      </c>
      <c r="R449" s="223">
        <f>Q449*H449</f>
        <v>0.0028960000000000006</v>
      </c>
      <c r="S449" s="223">
        <v>0</v>
      </c>
      <c r="T449" s="224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25" t="s">
        <v>159</v>
      </c>
      <c r="AT449" s="225" t="s">
        <v>155</v>
      </c>
      <c r="AU449" s="225" t="s">
        <v>153</v>
      </c>
      <c r="AY449" s="19" t="s">
        <v>152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9" t="s">
        <v>79</v>
      </c>
      <c r="BK449" s="226">
        <f>ROUND(I449*H449,2)</f>
        <v>0</v>
      </c>
      <c r="BL449" s="19" t="s">
        <v>159</v>
      </c>
      <c r="BM449" s="225" t="s">
        <v>779</v>
      </c>
    </row>
    <row r="450" s="15" customFormat="1">
      <c r="A450" s="15"/>
      <c r="B450" s="250"/>
      <c r="C450" s="251"/>
      <c r="D450" s="229" t="s">
        <v>165</v>
      </c>
      <c r="E450" s="252" t="s">
        <v>19</v>
      </c>
      <c r="F450" s="253" t="s">
        <v>780</v>
      </c>
      <c r="G450" s="251"/>
      <c r="H450" s="252" t="s">
        <v>19</v>
      </c>
      <c r="I450" s="254"/>
      <c r="J450" s="251"/>
      <c r="K450" s="251"/>
      <c r="L450" s="255"/>
      <c r="M450" s="256"/>
      <c r="N450" s="257"/>
      <c r="O450" s="257"/>
      <c r="P450" s="257"/>
      <c r="Q450" s="257"/>
      <c r="R450" s="257"/>
      <c r="S450" s="257"/>
      <c r="T450" s="25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9" t="s">
        <v>165</v>
      </c>
      <c r="AU450" s="259" t="s">
        <v>153</v>
      </c>
      <c r="AV450" s="15" t="s">
        <v>79</v>
      </c>
      <c r="AW450" s="15" t="s">
        <v>33</v>
      </c>
      <c r="AX450" s="15" t="s">
        <v>72</v>
      </c>
      <c r="AY450" s="259" t="s">
        <v>152</v>
      </c>
    </row>
    <row r="451" s="13" customFormat="1">
      <c r="A451" s="13"/>
      <c r="B451" s="227"/>
      <c r="C451" s="228"/>
      <c r="D451" s="229" t="s">
        <v>165</v>
      </c>
      <c r="E451" s="230" t="s">
        <v>19</v>
      </c>
      <c r="F451" s="231" t="s">
        <v>2324</v>
      </c>
      <c r="G451" s="228"/>
      <c r="H451" s="232">
        <v>36.200000000000003</v>
      </c>
      <c r="I451" s="233"/>
      <c r="J451" s="228"/>
      <c r="K451" s="228"/>
      <c r="L451" s="234"/>
      <c r="M451" s="235"/>
      <c r="N451" s="236"/>
      <c r="O451" s="236"/>
      <c r="P451" s="236"/>
      <c r="Q451" s="236"/>
      <c r="R451" s="236"/>
      <c r="S451" s="236"/>
      <c r="T451" s="23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8" t="s">
        <v>165</v>
      </c>
      <c r="AU451" s="238" t="s">
        <v>153</v>
      </c>
      <c r="AV451" s="13" t="s">
        <v>81</v>
      </c>
      <c r="AW451" s="13" t="s">
        <v>33</v>
      </c>
      <c r="AX451" s="13" t="s">
        <v>72</v>
      </c>
      <c r="AY451" s="238" t="s">
        <v>152</v>
      </c>
    </row>
    <row r="452" s="14" customFormat="1">
      <c r="A452" s="14"/>
      <c r="B452" s="239"/>
      <c r="C452" s="240"/>
      <c r="D452" s="229" t="s">
        <v>165</v>
      </c>
      <c r="E452" s="241" t="s">
        <v>19</v>
      </c>
      <c r="F452" s="242" t="s">
        <v>167</v>
      </c>
      <c r="G452" s="240"/>
      <c r="H452" s="243">
        <v>36.200000000000003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9" t="s">
        <v>165</v>
      </c>
      <c r="AU452" s="249" t="s">
        <v>153</v>
      </c>
      <c r="AV452" s="14" t="s">
        <v>153</v>
      </c>
      <c r="AW452" s="14" t="s">
        <v>33</v>
      </c>
      <c r="AX452" s="14" t="s">
        <v>79</v>
      </c>
      <c r="AY452" s="249" t="s">
        <v>152</v>
      </c>
    </row>
    <row r="453" s="2" customFormat="1" ht="16.5" customHeight="1">
      <c r="A453" s="40"/>
      <c r="B453" s="41"/>
      <c r="C453" s="214" t="s">
        <v>750</v>
      </c>
      <c r="D453" s="214" t="s">
        <v>155</v>
      </c>
      <c r="E453" s="215" t="s">
        <v>783</v>
      </c>
      <c r="F453" s="216" t="s">
        <v>784</v>
      </c>
      <c r="G453" s="217" t="s">
        <v>170</v>
      </c>
      <c r="H453" s="218">
        <v>1.629</v>
      </c>
      <c r="I453" s="219"/>
      <c r="J453" s="220">
        <f>ROUND(I453*H453,2)</f>
        <v>0</v>
      </c>
      <c r="K453" s="216" t="s">
        <v>163</v>
      </c>
      <c r="L453" s="46"/>
      <c r="M453" s="221" t="s">
        <v>19</v>
      </c>
      <c r="N453" s="222" t="s">
        <v>43</v>
      </c>
      <c r="O453" s="86"/>
      <c r="P453" s="223">
        <f>O453*H453</f>
        <v>0</v>
      </c>
      <c r="Q453" s="223">
        <v>0</v>
      </c>
      <c r="R453" s="223">
        <f>Q453*H453</f>
        <v>0</v>
      </c>
      <c r="S453" s="223">
        <v>2.2000000000000002</v>
      </c>
      <c r="T453" s="224">
        <f>S453*H453</f>
        <v>3.5838000000000001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5" t="s">
        <v>159</v>
      </c>
      <c r="AT453" s="225" t="s">
        <v>155</v>
      </c>
      <c r="AU453" s="225" t="s">
        <v>153</v>
      </c>
      <c r="AY453" s="19" t="s">
        <v>152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9" t="s">
        <v>79</v>
      </c>
      <c r="BK453" s="226">
        <f>ROUND(I453*H453,2)</f>
        <v>0</v>
      </c>
      <c r="BL453" s="19" t="s">
        <v>159</v>
      </c>
      <c r="BM453" s="225" t="s">
        <v>785</v>
      </c>
    </row>
    <row r="454" s="15" customFormat="1">
      <c r="A454" s="15"/>
      <c r="B454" s="250"/>
      <c r="C454" s="251"/>
      <c r="D454" s="229" t="s">
        <v>165</v>
      </c>
      <c r="E454" s="252" t="s">
        <v>19</v>
      </c>
      <c r="F454" s="253" t="s">
        <v>780</v>
      </c>
      <c r="G454" s="251"/>
      <c r="H454" s="252" t="s">
        <v>19</v>
      </c>
      <c r="I454" s="254"/>
      <c r="J454" s="251"/>
      <c r="K454" s="251"/>
      <c r="L454" s="255"/>
      <c r="M454" s="256"/>
      <c r="N454" s="257"/>
      <c r="O454" s="257"/>
      <c r="P454" s="257"/>
      <c r="Q454" s="257"/>
      <c r="R454" s="257"/>
      <c r="S454" s="257"/>
      <c r="T454" s="25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9" t="s">
        <v>165</v>
      </c>
      <c r="AU454" s="259" t="s">
        <v>153</v>
      </c>
      <c r="AV454" s="15" t="s">
        <v>79</v>
      </c>
      <c r="AW454" s="15" t="s">
        <v>33</v>
      </c>
      <c r="AX454" s="15" t="s">
        <v>72</v>
      </c>
      <c r="AY454" s="259" t="s">
        <v>152</v>
      </c>
    </row>
    <row r="455" s="13" customFormat="1">
      <c r="A455" s="13"/>
      <c r="B455" s="227"/>
      <c r="C455" s="228"/>
      <c r="D455" s="229" t="s">
        <v>165</v>
      </c>
      <c r="E455" s="230" t="s">
        <v>19</v>
      </c>
      <c r="F455" s="231" t="s">
        <v>2255</v>
      </c>
      <c r="G455" s="228"/>
      <c r="H455" s="232">
        <v>1.629</v>
      </c>
      <c r="I455" s="233"/>
      <c r="J455" s="228"/>
      <c r="K455" s="228"/>
      <c r="L455" s="234"/>
      <c r="M455" s="235"/>
      <c r="N455" s="236"/>
      <c r="O455" s="236"/>
      <c r="P455" s="236"/>
      <c r="Q455" s="236"/>
      <c r="R455" s="236"/>
      <c r="S455" s="236"/>
      <c r="T455" s="237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8" t="s">
        <v>165</v>
      </c>
      <c r="AU455" s="238" t="s">
        <v>153</v>
      </c>
      <c r="AV455" s="13" t="s">
        <v>81</v>
      </c>
      <c r="AW455" s="13" t="s">
        <v>33</v>
      </c>
      <c r="AX455" s="13" t="s">
        <v>72</v>
      </c>
      <c r="AY455" s="238" t="s">
        <v>152</v>
      </c>
    </row>
    <row r="456" s="14" customFormat="1">
      <c r="A456" s="14"/>
      <c r="B456" s="239"/>
      <c r="C456" s="240"/>
      <c r="D456" s="229" t="s">
        <v>165</v>
      </c>
      <c r="E456" s="241" t="s">
        <v>19</v>
      </c>
      <c r="F456" s="242" t="s">
        <v>167</v>
      </c>
      <c r="G456" s="240"/>
      <c r="H456" s="243">
        <v>1.629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9" t="s">
        <v>165</v>
      </c>
      <c r="AU456" s="249" t="s">
        <v>153</v>
      </c>
      <c r="AV456" s="14" t="s">
        <v>153</v>
      </c>
      <c r="AW456" s="14" t="s">
        <v>33</v>
      </c>
      <c r="AX456" s="14" t="s">
        <v>79</v>
      </c>
      <c r="AY456" s="249" t="s">
        <v>152</v>
      </c>
    </row>
    <row r="457" s="2" customFormat="1" ht="21.75" customHeight="1">
      <c r="A457" s="40"/>
      <c r="B457" s="41"/>
      <c r="C457" s="214" t="s">
        <v>755</v>
      </c>
      <c r="D457" s="214" t="s">
        <v>155</v>
      </c>
      <c r="E457" s="215" t="s">
        <v>788</v>
      </c>
      <c r="F457" s="216" t="s">
        <v>789</v>
      </c>
      <c r="G457" s="217" t="s">
        <v>170</v>
      </c>
      <c r="H457" s="218">
        <v>1.629</v>
      </c>
      <c r="I457" s="219"/>
      <c r="J457" s="220">
        <f>ROUND(I457*H457,2)</f>
        <v>0</v>
      </c>
      <c r="K457" s="216" t="s">
        <v>163</v>
      </c>
      <c r="L457" s="46"/>
      <c r="M457" s="221" t="s">
        <v>19</v>
      </c>
      <c r="N457" s="222" t="s">
        <v>43</v>
      </c>
      <c r="O457" s="86"/>
      <c r="P457" s="223">
        <f>O457*H457</f>
        <v>0</v>
      </c>
      <c r="Q457" s="223">
        <v>0</v>
      </c>
      <c r="R457" s="223">
        <f>Q457*H457</f>
        <v>0</v>
      </c>
      <c r="S457" s="223">
        <v>0.029000000000000001</v>
      </c>
      <c r="T457" s="224">
        <f>S457*H457</f>
        <v>0.047241000000000005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5" t="s">
        <v>159</v>
      </c>
      <c r="AT457" s="225" t="s">
        <v>155</v>
      </c>
      <c r="AU457" s="225" t="s">
        <v>153</v>
      </c>
      <c r="AY457" s="19" t="s">
        <v>152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9" t="s">
        <v>79</v>
      </c>
      <c r="BK457" s="226">
        <f>ROUND(I457*H457,2)</f>
        <v>0</v>
      </c>
      <c r="BL457" s="19" t="s">
        <v>159</v>
      </c>
      <c r="BM457" s="225" t="s">
        <v>790</v>
      </c>
    </row>
    <row r="458" s="2" customFormat="1" ht="16.5" customHeight="1">
      <c r="A458" s="40"/>
      <c r="B458" s="41"/>
      <c r="C458" s="214" t="s">
        <v>766</v>
      </c>
      <c r="D458" s="214" t="s">
        <v>155</v>
      </c>
      <c r="E458" s="215" t="s">
        <v>792</v>
      </c>
      <c r="F458" s="216" t="s">
        <v>793</v>
      </c>
      <c r="G458" s="217" t="s">
        <v>235</v>
      </c>
      <c r="H458" s="218">
        <v>96.5</v>
      </c>
      <c r="I458" s="219"/>
      <c r="J458" s="220">
        <f>ROUND(I458*H458,2)</f>
        <v>0</v>
      </c>
      <c r="K458" s="216" t="s">
        <v>163</v>
      </c>
      <c r="L458" s="46"/>
      <c r="M458" s="221" t="s">
        <v>19</v>
      </c>
      <c r="N458" s="222" t="s">
        <v>43</v>
      </c>
      <c r="O458" s="86"/>
      <c r="P458" s="223">
        <f>O458*H458</f>
        <v>0</v>
      </c>
      <c r="Q458" s="223">
        <v>0</v>
      </c>
      <c r="R458" s="223">
        <f>Q458*H458</f>
        <v>0</v>
      </c>
      <c r="S458" s="223">
        <v>0.0025999999999999999</v>
      </c>
      <c r="T458" s="224">
        <f>S458*H458</f>
        <v>0.25090000000000001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25" t="s">
        <v>159</v>
      </c>
      <c r="AT458" s="225" t="s">
        <v>155</v>
      </c>
      <c r="AU458" s="225" t="s">
        <v>153</v>
      </c>
      <c r="AY458" s="19" t="s">
        <v>152</v>
      </c>
      <c r="BE458" s="226">
        <f>IF(N458="základní",J458,0)</f>
        <v>0</v>
      </c>
      <c r="BF458" s="226">
        <f>IF(N458="snížená",J458,0)</f>
        <v>0</v>
      </c>
      <c r="BG458" s="226">
        <f>IF(N458="zákl. přenesená",J458,0)</f>
        <v>0</v>
      </c>
      <c r="BH458" s="226">
        <f>IF(N458="sníž. přenesená",J458,0)</f>
        <v>0</v>
      </c>
      <c r="BI458" s="226">
        <f>IF(N458="nulová",J458,0)</f>
        <v>0</v>
      </c>
      <c r="BJ458" s="19" t="s">
        <v>79</v>
      </c>
      <c r="BK458" s="226">
        <f>ROUND(I458*H458,2)</f>
        <v>0</v>
      </c>
      <c r="BL458" s="19" t="s">
        <v>159</v>
      </c>
      <c r="BM458" s="225" t="s">
        <v>794</v>
      </c>
    </row>
    <row r="459" s="13" customFormat="1">
      <c r="A459" s="13"/>
      <c r="B459" s="227"/>
      <c r="C459" s="228"/>
      <c r="D459" s="229" t="s">
        <v>165</v>
      </c>
      <c r="E459" s="230" t="s">
        <v>19</v>
      </c>
      <c r="F459" s="231" t="s">
        <v>2325</v>
      </c>
      <c r="G459" s="228"/>
      <c r="H459" s="232">
        <v>58</v>
      </c>
      <c r="I459" s="233"/>
      <c r="J459" s="228"/>
      <c r="K459" s="228"/>
      <c r="L459" s="234"/>
      <c r="M459" s="235"/>
      <c r="N459" s="236"/>
      <c r="O459" s="236"/>
      <c r="P459" s="236"/>
      <c r="Q459" s="236"/>
      <c r="R459" s="236"/>
      <c r="S459" s="236"/>
      <c r="T459" s="23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8" t="s">
        <v>165</v>
      </c>
      <c r="AU459" s="238" t="s">
        <v>153</v>
      </c>
      <c r="AV459" s="13" t="s">
        <v>81</v>
      </c>
      <c r="AW459" s="13" t="s">
        <v>33</v>
      </c>
      <c r="AX459" s="13" t="s">
        <v>72</v>
      </c>
      <c r="AY459" s="238" t="s">
        <v>152</v>
      </c>
    </row>
    <row r="460" s="13" customFormat="1">
      <c r="A460" s="13"/>
      <c r="B460" s="227"/>
      <c r="C460" s="228"/>
      <c r="D460" s="229" t="s">
        <v>165</v>
      </c>
      <c r="E460" s="230" t="s">
        <v>19</v>
      </c>
      <c r="F460" s="231" t="s">
        <v>2326</v>
      </c>
      <c r="G460" s="228"/>
      <c r="H460" s="232">
        <v>38.5</v>
      </c>
      <c r="I460" s="233"/>
      <c r="J460" s="228"/>
      <c r="K460" s="228"/>
      <c r="L460" s="234"/>
      <c r="M460" s="235"/>
      <c r="N460" s="236"/>
      <c r="O460" s="236"/>
      <c r="P460" s="236"/>
      <c r="Q460" s="236"/>
      <c r="R460" s="236"/>
      <c r="S460" s="236"/>
      <c r="T460" s="23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8" t="s">
        <v>165</v>
      </c>
      <c r="AU460" s="238" t="s">
        <v>153</v>
      </c>
      <c r="AV460" s="13" t="s">
        <v>81</v>
      </c>
      <c r="AW460" s="13" t="s">
        <v>33</v>
      </c>
      <c r="AX460" s="13" t="s">
        <v>72</v>
      </c>
      <c r="AY460" s="238" t="s">
        <v>152</v>
      </c>
    </row>
    <row r="461" s="14" customFormat="1">
      <c r="A461" s="14"/>
      <c r="B461" s="239"/>
      <c r="C461" s="240"/>
      <c r="D461" s="229" t="s">
        <v>165</v>
      </c>
      <c r="E461" s="241" t="s">
        <v>19</v>
      </c>
      <c r="F461" s="242" t="s">
        <v>167</v>
      </c>
      <c r="G461" s="240"/>
      <c r="H461" s="243">
        <v>96.5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9" t="s">
        <v>165</v>
      </c>
      <c r="AU461" s="249" t="s">
        <v>153</v>
      </c>
      <c r="AV461" s="14" t="s">
        <v>153</v>
      </c>
      <c r="AW461" s="14" t="s">
        <v>33</v>
      </c>
      <c r="AX461" s="14" t="s">
        <v>79</v>
      </c>
      <c r="AY461" s="249" t="s">
        <v>152</v>
      </c>
    </row>
    <row r="462" s="2" customFormat="1" ht="16.5" customHeight="1">
      <c r="A462" s="40"/>
      <c r="B462" s="41"/>
      <c r="C462" s="214" t="s">
        <v>771</v>
      </c>
      <c r="D462" s="214" t="s">
        <v>155</v>
      </c>
      <c r="E462" s="215" t="s">
        <v>797</v>
      </c>
      <c r="F462" s="216" t="s">
        <v>798</v>
      </c>
      <c r="G462" s="217" t="s">
        <v>235</v>
      </c>
      <c r="H462" s="218">
        <v>47.5</v>
      </c>
      <c r="I462" s="219"/>
      <c r="J462" s="220">
        <f>ROUND(I462*H462,2)</f>
        <v>0</v>
      </c>
      <c r="K462" s="216" t="s">
        <v>163</v>
      </c>
      <c r="L462" s="46"/>
      <c r="M462" s="221" t="s">
        <v>19</v>
      </c>
      <c r="N462" s="222" t="s">
        <v>43</v>
      </c>
      <c r="O462" s="86"/>
      <c r="P462" s="223">
        <f>O462*H462</f>
        <v>0</v>
      </c>
      <c r="Q462" s="223">
        <v>0</v>
      </c>
      <c r="R462" s="223">
        <f>Q462*H462</f>
        <v>0</v>
      </c>
      <c r="S462" s="223">
        <v>0.0039399999999999999</v>
      </c>
      <c r="T462" s="224">
        <f>S462*H462</f>
        <v>0.18714999999999998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25" t="s">
        <v>159</v>
      </c>
      <c r="AT462" s="225" t="s">
        <v>155</v>
      </c>
      <c r="AU462" s="225" t="s">
        <v>153</v>
      </c>
      <c r="AY462" s="19" t="s">
        <v>152</v>
      </c>
      <c r="BE462" s="226">
        <f>IF(N462="základní",J462,0)</f>
        <v>0</v>
      </c>
      <c r="BF462" s="226">
        <f>IF(N462="snížená",J462,0)</f>
        <v>0</v>
      </c>
      <c r="BG462" s="226">
        <f>IF(N462="zákl. přenesená",J462,0)</f>
        <v>0</v>
      </c>
      <c r="BH462" s="226">
        <f>IF(N462="sníž. přenesená",J462,0)</f>
        <v>0</v>
      </c>
      <c r="BI462" s="226">
        <f>IF(N462="nulová",J462,0)</f>
        <v>0</v>
      </c>
      <c r="BJ462" s="19" t="s">
        <v>79</v>
      </c>
      <c r="BK462" s="226">
        <f>ROUND(I462*H462,2)</f>
        <v>0</v>
      </c>
      <c r="BL462" s="19" t="s">
        <v>159</v>
      </c>
      <c r="BM462" s="225" t="s">
        <v>799</v>
      </c>
    </row>
    <row r="463" s="13" customFormat="1">
      <c r="A463" s="13"/>
      <c r="B463" s="227"/>
      <c r="C463" s="228"/>
      <c r="D463" s="229" t="s">
        <v>165</v>
      </c>
      <c r="E463" s="230" t="s">
        <v>19</v>
      </c>
      <c r="F463" s="231" t="s">
        <v>2327</v>
      </c>
      <c r="G463" s="228"/>
      <c r="H463" s="232">
        <v>47.5</v>
      </c>
      <c r="I463" s="233"/>
      <c r="J463" s="228"/>
      <c r="K463" s="228"/>
      <c r="L463" s="234"/>
      <c r="M463" s="235"/>
      <c r="N463" s="236"/>
      <c r="O463" s="236"/>
      <c r="P463" s="236"/>
      <c r="Q463" s="236"/>
      <c r="R463" s="236"/>
      <c r="S463" s="236"/>
      <c r="T463" s="23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8" t="s">
        <v>165</v>
      </c>
      <c r="AU463" s="238" t="s">
        <v>153</v>
      </c>
      <c r="AV463" s="13" t="s">
        <v>81</v>
      </c>
      <c r="AW463" s="13" t="s">
        <v>33</v>
      </c>
      <c r="AX463" s="13" t="s">
        <v>72</v>
      </c>
      <c r="AY463" s="238" t="s">
        <v>152</v>
      </c>
    </row>
    <row r="464" s="14" customFormat="1">
      <c r="A464" s="14"/>
      <c r="B464" s="239"/>
      <c r="C464" s="240"/>
      <c r="D464" s="229" t="s">
        <v>165</v>
      </c>
      <c r="E464" s="241" t="s">
        <v>19</v>
      </c>
      <c r="F464" s="242" t="s">
        <v>167</v>
      </c>
      <c r="G464" s="240"/>
      <c r="H464" s="243">
        <v>47.5</v>
      </c>
      <c r="I464" s="244"/>
      <c r="J464" s="240"/>
      <c r="K464" s="240"/>
      <c r="L464" s="245"/>
      <c r="M464" s="246"/>
      <c r="N464" s="247"/>
      <c r="O464" s="247"/>
      <c r="P464" s="247"/>
      <c r="Q464" s="247"/>
      <c r="R464" s="247"/>
      <c r="S464" s="247"/>
      <c r="T464" s="248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9" t="s">
        <v>165</v>
      </c>
      <c r="AU464" s="249" t="s">
        <v>153</v>
      </c>
      <c r="AV464" s="14" t="s">
        <v>153</v>
      </c>
      <c r="AW464" s="14" t="s">
        <v>33</v>
      </c>
      <c r="AX464" s="14" t="s">
        <v>79</v>
      </c>
      <c r="AY464" s="249" t="s">
        <v>152</v>
      </c>
    </row>
    <row r="465" s="2" customFormat="1" ht="16.5" customHeight="1">
      <c r="A465" s="40"/>
      <c r="B465" s="41"/>
      <c r="C465" s="214" t="s">
        <v>776</v>
      </c>
      <c r="D465" s="214" t="s">
        <v>155</v>
      </c>
      <c r="E465" s="215" t="s">
        <v>802</v>
      </c>
      <c r="F465" s="216" t="s">
        <v>803</v>
      </c>
      <c r="G465" s="217" t="s">
        <v>235</v>
      </c>
      <c r="H465" s="218">
        <v>90.900000000000006</v>
      </c>
      <c r="I465" s="219"/>
      <c r="J465" s="220">
        <f>ROUND(I465*H465,2)</f>
        <v>0</v>
      </c>
      <c r="K465" s="216" t="s">
        <v>163</v>
      </c>
      <c r="L465" s="46"/>
      <c r="M465" s="221" t="s">
        <v>19</v>
      </c>
      <c r="N465" s="222" t="s">
        <v>43</v>
      </c>
      <c r="O465" s="86"/>
      <c r="P465" s="223">
        <f>O465*H465</f>
        <v>0</v>
      </c>
      <c r="Q465" s="223">
        <v>0</v>
      </c>
      <c r="R465" s="223">
        <f>Q465*H465</f>
        <v>0</v>
      </c>
      <c r="S465" s="223">
        <v>0.0017700000000000001</v>
      </c>
      <c r="T465" s="224">
        <f>S465*H465</f>
        <v>0.16089300000000001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25" t="s">
        <v>159</v>
      </c>
      <c r="AT465" s="225" t="s">
        <v>155</v>
      </c>
      <c r="AU465" s="225" t="s">
        <v>153</v>
      </c>
      <c r="AY465" s="19" t="s">
        <v>152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9" t="s">
        <v>79</v>
      </c>
      <c r="BK465" s="226">
        <f>ROUND(I465*H465,2)</f>
        <v>0</v>
      </c>
      <c r="BL465" s="19" t="s">
        <v>159</v>
      </c>
      <c r="BM465" s="225" t="s">
        <v>804</v>
      </c>
    </row>
    <row r="466" s="13" customFormat="1">
      <c r="A466" s="13"/>
      <c r="B466" s="227"/>
      <c r="C466" s="228"/>
      <c r="D466" s="229" t="s">
        <v>165</v>
      </c>
      <c r="E466" s="230" t="s">
        <v>19</v>
      </c>
      <c r="F466" s="231" t="s">
        <v>2328</v>
      </c>
      <c r="G466" s="228"/>
      <c r="H466" s="232">
        <v>90.900000000000006</v>
      </c>
      <c r="I466" s="233"/>
      <c r="J466" s="228"/>
      <c r="K466" s="228"/>
      <c r="L466" s="234"/>
      <c r="M466" s="235"/>
      <c r="N466" s="236"/>
      <c r="O466" s="236"/>
      <c r="P466" s="236"/>
      <c r="Q466" s="236"/>
      <c r="R466" s="236"/>
      <c r="S466" s="236"/>
      <c r="T466" s="23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8" t="s">
        <v>165</v>
      </c>
      <c r="AU466" s="238" t="s">
        <v>153</v>
      </c>
      <c r="AV466" s="13" t="s">
        <v>81</v>
      </c>
      <c r="AW466" s="13" t="s">
        <v>33</v>
      </c>
      <c r="AX466" s="13" t="s">
        <v>72</v>
      </c>
      <c r="AY466" s="238" t="s">
        <v>152</v>
      </c>
    </row>
    <row r="467" s="14" customFormat="1">
      <c r="A467" s="14"/>
      <c r="B467" s="239"/>
      <c r="C467" s="240"/>
      <c r="D467" s="229" t="s">
        <v>165</v>
      </c>
      <c r="E467" s="241" t="s">
        <v>19</v>
      </c>
      <c r="F467" s="242" t="s">
        <v>167</v>
      </c>
      <c r="G467" s="240"/>
      <c r="H467" s="243">
        <v>90.900000000000006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9" t="s">
        <v>165</v>
      </c>
      <c r="AU467" s="249" t="s">
        <v>153</v>
      </c>
      <c r="AV467" s="14" t="s">
        <v>153</v>
      </c>
      <c r="AW467" s="14" t="s">
        <v>33</v>
      </c>
      <c r="AX467" s="14" t="s">
        <v>79</v>
      </c>
      <c r="AY467" s="249" t="s">
        <v>152</v>
      </c>
    </row>
    <row r="468" s="2" customFormat="1" ht="16.5" customHeight="1">
      <c r="A468" s="40"/>
      <c r="B468" s="41"/>
      <c r="C468" s="214" t="s">
        <v>782</v>
      </c>
      <c r="D468" s="214" t="s">
        <v>155</v>
      </c>
      <c r="E468" s="215" t="s">
        <v>807</v>
      </c>
      <c r="F468" s="216" t="s">
        <v>808</v>
      </c>
      <c r="G468" s="217" t="s">
        <v>235</v>
      </c>
      <c r="H468" s="218">
        <v>52</v>
      </c>
      <c r="I468" s="219"/>
      <c r="J468" s="220">
        <f>ROUND(I468*H468,2)</f>
        <v>0</v>
      </c>
      <c r="K468" s="216" t="s">
        <v>163</v>
      </c>
      <c r="L468" s="46"/>
      <c r="M468" s="221" t="s">
        <v>19</v>
      </c>
      <c r="N468" s="222" t="s">
        <v>43</v>
      </c>
      <c r="O468" s="86"/>
      <c r="P468" s="223">
        <f>O468*H468</f>
        <v>0</v>
      </c>
      <c r="Q468" s="223">
        <v>0</v>
      </c>
      <c r="R468" s="223">
        <f>Q468*H468</f>
        <v>0</v>
      </c>
      <c r="S468" s="223">
        <v>0.00191</v>
      </c>
      <c r="T468" s="224">
        <f>S468*H468</f>
        <v>0.099320000000000006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5" t="s">
        <v>159</v>
      </c>
      <c r="AT468" s="225" t="s">
        <v>155</v>
      </c>
      <c r="AU468" s="225" t="s">
        <v>153</v>
      </c>
      <c r="AY468" s="19" t="s">
        <v>152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9" t="s">
        <v>79</v>
      </c>
      <c r="BK468" s="226">
        <f>ROUND(I468*H468,2)</f>
        <v>0</v>
      </c>
      <c r="BL468" s="19" t="s">
        <v>159</v>
      </c>
      <c r="BM468" s="225" t="s">
        <v>809</v>
      </c>
    </row>
    <row r="469" s="13" customFormat="1">
      <c r="A469" s="13"/>
      <c r="B469" s="227"/>
      <c r="C469" s="228"/>
      <c r="D469" s="229" t="s">
        <v>165</v>
      </c>
      <c r="E469" s="230" t="s">
        <v>19</v>
      </c>
      <c r="F469" s="231" t="s">
        <v>2329</v>
      </c>
      <c r="G469" s="228"/>
      <c r="H469" s="232">
        <v>52</v>
      </c>
      <c r="I469" s="233"/>
      <c r="J469" s="228"/>
      <c r="K469" s="228"/>
      <c r="L469" s="234"/>
      <c r="M469" s="235"/>
      <c r="N469" s="236"/>
      <c r="O469" s="236"/>
      <c r="P469" s="236"/>
      <c r="Q469" s="236"/>
      <c r="R469" s="236"/>
      <c r="S469" s="236"/>
      <c r="T469" s="237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8" t="s">
        <v>165</v>
      </c>
      <c r="AU469" s="238" t="s">
        <v>153</v>
      </c>
      <c r="AV469" s="13" t="s">
        <v>81</v>
      </c>
      <c r="AW469" s="13" t="s">
        <v>33</v>
      </c>
      <c r="AX469" s="13" t="s">
        <v>72</v>
      </c>
      <c r="AY469" s="238" t="s">
        <v>152</v>
      </c>
    </row>
    <row r="470" s="14" customFormat="1">
      <c r="A470" s="14"/>
      <c r="B470" s="239"/>
      <c r="C470" s="240"/>
      <c r="D470" s="229" t="s">
        <v>165</v>
      </c>
      <c r="E470" s="241" t="s">
        <v>19</v>
      </c>
      <c r="F470" s="242" t="s">
        <v>167</v>
      </c>
      <c r="G470" s="240"/>
      <c r="H470" s="243">
        <v>52</v>
      </c>
      <c r="I470" s="244"/>
      <c r="J470" s="240"/>
      <c r="K470" s="240"/>
      <c r="L470" s="245"/>
      <c r="M470" s="246"/>
      <c r="N470" s="247"/>
      <c r="O470" s="247"/>
      <c r="P470" s="247"/>
      <c r="Q470" s="247"/>
      <c r="R470" s="247"/>
      <c r="S470" s="247"/>
      <c r="T470" s="248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9" t="s">
        <v>165</v>
      </c>
      <c r="AU470" s="249" t="s">
        <v>153</v>
      </c>
      <c r="AV470" s="14" t="s">
        <v>153</v>
      </c>
      <c r="AW470" s="14" t="s">
        <v>33</v>
      </c>
      <c r="AX470" s="14" t="s">
        <v>79</v>
      </c>
      <c r="AY470" s="249" t="s">
        <v>152</v>
      </c>
    </row>
    <row r="471" s="2" customFormat="1">
      <c r="A471" s="40"/>
      <c r="B471" s="41"/>
      <c r="C471" s="214" t="s">
        <v>787</v>
      </c>
      <c r="D471" s="214" t="s">
        <v>155</v>
      </c>
      <c r="E471" s="215" t="s">
        <v>867</v>
      </c>
      <c r="F471" s="216" t="s">
        <v>868</v>
      </c>
      <c r="G471" s="217" t="s">
        <v>176</v>
      </c>
      <c r="H471" s="218">
        <v>567.67499999999995</v>
      </c>
      <c r="I471" s="219"/>
      <c r="J471" s="220">
        <f>ROUND(I471*H471,2)</f>
        <v>0</v>
      </c>
      <c r="K471" s="216" t="s">
        <v>163</v>
      </c>
      <c r="L471" s="46"/>
      <c r="M471" s="221" t="s">
        <v>19</v>
      </c>
      <c r="N471" s="222" t="s">
        <v>43</v>
      </c>
      <c r="O471" s="86"/>
      <c r="P471" s="223">
        <f>O471*H471</f>
        <v>0</v>
      </c>
      <c r="Q471" s="223">
        <v>0</v>
      </c>
      <c r="R471" s="223">
        <f>Q471*H471</f>
        <v>0</v>
      </c>
      <c r="S471" s="223">
        <v>0.023</v>
      </c>
      <c r="T471" s="224">
        <f>S471*H471</f>
        <v>13.056524999999999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25" t="s">
        <v>159</v>
      </c>
      <c r="AT471" s="225" t="s">
        <v>155</v>
      </c>
      <c r="AU471" s="225" t="s">
        <v>153</v>
      </c>
      <c r="AY471" s="19" t="s">
        <v>152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9" t="s">
        <v>79</v>
      </c>
      <c r="BK471" s="226">
        <f>ROUND(I471*H471,2)</f>
        <v>0</v>
      </c>
      <c r="BL471" s="19" t="s">
        <v>159</v>
      </c>
      <c r="BM471" s="225" t="s">
        <v>2330</v>
      </c>
    </row>
    <row r="472" s="13" customFormat="1">
      <c r="A472" s="13"/>
      <c r="B472" s="227"/>
      <c r="C472" s="228"/>
      <c r="D472" s="229" t="s">
        <v>165</v>
      </c>
      <c r="E472" s="230" t="s">
        <v>19</v>
      </c>
      <c r="F472" s="231" t="s">
        <v>2196</v>
      </c>
      <c r="G472" s="228"/>
      <c r="H472" s="232">
        <v>567.67499999999995</v>
      </c>
      <c r="I472" s="233"/>
      <c r="J472" s="228"/>
      <c r="K472" s="228"/>
      <c r="L472" s="234"/>
      <c r="M472" s="235"/>
      <c r="N472" s="236"/>
      <c r="O472" s="236"/>
      <c r="P472" s="236"/>
      <c r="Q472" s="236"/>
      <c r="R472" s="236"/>
      <c r="S472" s="236"/>
      <c r="T472" s="23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8" t="s">
        <v>165</v>
      </c>
      <c r="AU472" s="238" t="s">
        <v>153</v>
      </c>
      <c r="AV472" s="13" t="s">
        <v>81</v>
      </c>
      <c r="AW472" s="13" t="s">
        <v>33</v>
      </c>
      <c r="AX472" s="13" t="s">
        <v>72</v>
      </c>
      <c r="AY472" s="238" t="s">
        <v>152</v>
      </c>
    </row>
    <row r="473" s="14" customFormat="1">
      <c r="A473" s="14"/>
      <c r="B473" s="239"/>
      <c r="C473" s="240"/>
      <c r="D473" s="229" t="s">
        <v>165</v>
      </c>
      <c r="E473" s="241" t="s">
        <v>19</v>
      </c>
      <c r="F473" s="242" t="s">
        <v>167</v>
      </c>
      <c r="G473" s="240"/>
      <c r="H473" s="243">
        <v>567.67499999999995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9" t="s">
        <v>165</v>
      </c>
      <c r="AU473" s="249" t="s">
        <v>153</v>
      </c>
      <c r="AV473" s="14" t="s">
        <v>153</v>
      </c>
      <c r="AW473" s="14" t="s">
        <v>33</v>
      </c>
      <c r="AX473" s="14" t="s">
        <v>79</v>
      </c>
      <c r="AY473" s="249" t="s">
        <v>152</v>
      </c>
    </row>
    <row r="474" s="12" customFormat="1" ht="22.8" customHeight="1">
      <c r="A474" s="12"/>
      <c r="B474" s="198"/>
      <c r="C474" s="199"/>
      <c r="D474" s="200" t="s">
        <v>71</v>
      </c>
      <c r="E474" s="212" t="s">
        <v>2331</v>
      </c>
      <c r="F474" s="212" t="s">
        <v>2332</v>
      </c>
      <c r="G474" s="199"/>
      <c r="H474" s="199"/>
      <c r="I474" s="202"/>
      <c r="J474" s="213">
        <f>BK474</f>
        <v>0</v>
      </c>
      <c r="K474" s="199"/>
      <c r="L474" s="204"/>
      <c r="M474" s="205"/>
      <c r="N474" s="206"/>
      <c r="O474" s="206"/>
      <c r="P474" s="207">
        <f>SUM(P475:P480)</f>
        <v>0</v>
      </c>
      <c r="Q474" s="206"/>
      <c r="R474" s="207">
        <f>SUM(R475:R480)</f>
        <v>0.018655999999999999</v>
      </c>
      <c r="S474" s="206"/>
      <c r="T474" s="208">
        <f>SUM(T475:T480)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09" t="s">
        <v>79</v>
      </c>
      <c r="AT474" s="210" t="s">
        <v>71</v>
      </c>
      <c r="AU474" s="210" t="s">
        <v>79</v>
      </c>
      <c r="AY474" s="209" t="s">
        <v>152</v>
      </c>
      <c r="BK474" s="211">
        <f>SUM(BK475:BK480)</f>
        <v>0</v>
      </c>
    </row>
    <row r="475" s="2" customFormat="1">
      <c r="A475" s="40"/>
      <c r="B475" s="41"/>
      <c r="C475" s="214" t="s">
        <v>791</v>
      </c>
      <c r="D475" s="214" t="s">
        <v>155</v>
      </c>
      <c r="E475" s="215" t="s">
        <v>2333</v>
      </c>
      <c r="F475" s="216" t="s">
        <v>2334</v>
      </c>
      <c r="G475" s="217" t="s">
        <v>235</v>
      </c>
      <c r="H475" s="218">
        <v>26.399999999999999</v>
      </c>
      <c r="I475" s="219"/>
      <c r="J475" s="220">
        <f>ROUND(I475*H475,2)</f>
        <v>0</v>
      </c>
      <c r="K475" s="216" t="s">
        <v>163</v>
      </c>
      <c r="L475" s="46"/>
      <c r="M475" s="221" t="s">
        <v>19</v>
      </c>
      <c r="N475" s="222" t="s">
        <v>43</v>
      </c>
      <c r="O475" s="86"/>
      <c r="P475" s="223">
        <f>O475*H475</f>
        <v>0</v>
      </c>
      <c r="Q475" s="223">
        <v>0.00029</v>
      </c>
      <c r="R475" s="223">
        <f>Q475*H475</f>
        <v>0.0076559999999999996</v>
      </c>
      <c r="S475" s="223">
        <v>0</v>
      </c>
      <c r="T475" s="224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5" t="s">
        <v>159</v>
      </c>
      <c r="AT475" s="225" t="s">
        <v>155</v>
      </c>
      <c r="AU475" s="225" t="s">
        <v>81</v>
      </c>
      <c r="AY475" s="19" t="s">
        <v>152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9" t="s">
        <v>79</v>
      </c>
      <c r="BK475" s="226">
        <f>ROUND(I475*H475,2)</f>
        <v>0</v>
      </c>
      <c r="BL475" s="19" t="s">
        <v>159</v>
      </c>
      <c r="BM475" s="225" t="s">
        <v>2335</v>
      </c>
    </row>
    <row r="476" s="15" customFormat="1">
      <c r="A476" s="15"/>
      <c r="B476" s="250"/>
      <c r="C476" s="251"/>
      <c r="D476" s="229" t="s">
        <v>165</v>
      </c>
      <c r="E476" s="252" t="s">
        <v>19</v>
      </c>
      <c r="F476" s="253" t="s">
        <v>2336</v>
      </c>
      <c r="G476" s="251"/>
      <c r="H476" s="252" t="s">
        <v>19</v>
      </c>
      <c r="I476" s="254"/>
      <c r="J476" s="251"/>
      <c r="K476" s="251"/>
      <c r="L476" s="255"/>
      <c r="M476" s="256"/>
      <c r="N476" s="257"/>
      <c r="O476" s="257"/>
      <c r="P476" s="257"/>
      <c r="Q476" s="257"/>
      <c r="R476" s="257"/>
      <c r="S476" s="257"/>
      <c r="T476" s="258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9" t="s">
        <v>165</v>
      </c>
      <c r="AU476" s="259" t="s">
        <v>81</v>
      </c>
      <c r="AV476" s="15" t="s">
        <v>79</v>
      </c>
      <c r="AW476" s="15" t="s">
        <v>33</v>
      </c>
      <c r="AX476" s="15" t="s">
        <v>72</v>
      </c>
      <c r="AY476" s="259" t="s">
        <v>152</v>
      </c>
    </row>
    <row r="477" s="13" customFormat="1">
      <c r="A477" s="13"/>
      <c r="B477" s="227"/>
      <c r="C477" s="228"/>
      <c r="D477" s="229" t="s">
        <v>165</v>
      </c>
      <c r="E477" s="230" t="s">
        <v>19</v>
      </c>
      <c r="F477" s="231" t="s">
        <v>2337</v>
      </c>
      <c r="G477" s="228"/>
      <c r="H477" s="232">
        <v>26.399999999999999</v>
      </c>
      <c r="I477" s="233"/>
      <c r="J477" s="228"/>
      <c r="K477" s="228"/>
      <c r="L477" s="234"/>
      <c r="M477" s="235"/>
      <c r="N477" s="236"/>
      <c r="O477" s="236"/>
      <c r="P477" s="236"/>
      <c r="Q477" s="236"/>
      <c r="R477" s="236"/>
      <c r="S477" s="236"/>
      <c r="T477" s="23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8" t="s">
        <v>165</v>
      </c>
      <c r="AU477" s="238" t="s">
        <v>81</v>
      </c>
      <c r="AV477" s="13" t="s">
        <v>81</v>
      </c>
      <c r="AW477" s="13" t="s">
        <v>33</v>
      </c>
      <c r="AX477" s="13" t="s">
        <v>72</v>
      </c>
      <c r="AY477" s="238" t="s">
        <v>152</v>
      </c>
    </row>
    <row r="478" s="14" customFormat="1">
      <c r="A478" s="14"/>
      <c r="B478" s="239"/>
      <c r="C478" s="240"/>
      <c r="D478" s="229" t="s">
        <v>165</v>
      </c>
      <c r="E478" s="241" t="s">
        <v>19</v>
      </c>
      <c r="F478" s="242" t="s">
        <v>167</v>
      </c>
      <c r="G478" s="240"/>
      <c r="H478" s="243">
        <v>26.399999999999999</v>
      </c>
      <c r="I478" s="244"/>
      <c r="J478" s="240"/>
      <c r="K478" s="240"/>
      <c r="L478" s="245"/>
      <c r="M478" s="246"/>
      <c r="N478" s="247"/>
      <c r="O478" s="247"/>
      <c r="P478" s="247"/>
      <c r="Q478" s="247"/>
      <c r="R478" s="247"/>
      <c r="S478" s="247"/>
      <c r="T478" s="24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9" t="s">
        <v>165</v>
      </c>
      <c r="AU478" s="249" t="s">
        <v>81</v>
      </c>
      <c r="AV478" s="14" t="s">
        <v>153</v>
      </c>
      <c r="AW478" s="14" t="s">
        <v>33</v>
      </c>
      <c r="AX478" s="14" t="s">
        <v>79</v>
      </c>
      <c r="AY478" s="249" t="s">
        <v>152</v>
      </c>
    </row>
    <row r="479" s="2" customFormat="1" ht="16.5" customHeight="1">
      <c r="A479" s="40"/>
      <c r="B479" s="41"/>
      <c r="C479" s="271" t="s">
        <v>796</v>
      </c>
      <c r="D479" s="271" t="s">
        <v>261</v>
      </c>
      <c r="E479" s="272" t="s">
        <v>2338</v>
      </c>
      <c r="F479" s="273" t="s">
        <v>2339</v>
      </c>
      <c r="G479" s="274" t="s">
        <v>513</v>
      </c>
      <c r="H479" s="275">
        <v>0.010999999999999999</v>
      </c>
      <c r="I479" s="276"/>
      <c r="J479" s="277">
        <f>ROUND(I479*H479,2)</f>
        <v>0</v>
      </c>
      <c r="K479" s="273" t="s">
        <v>163</v>
      </c>
      <c r="L479" s="278"/>
      <c r="M479" s="279" t="s">
        <v>19</v>
      </c>
      <c r="N479" s="280" t="s">
        <v>43</v>
      </c>
      <c r="O479" s="86"/>
      <c r="P479" s="223">
        <f>O479*H479</f>
        <v>0</v>
      </c>
      <c r="Q479" s="223">
        <v>1</v>
      </c>
      <c r="R479" s="223">
        <f>Q479*H479</f>
        <v>0.010999999999999999</v>
      </c>
      <c r="S479" s="223">
        <v>0</v>
      </c>
      <c r="T479" s="224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25" t="s">
        <v>208</v>
      </c>
      <c r="AT479" s="225" t="s">
        <v>261</v>
      </c>
      <c r="AU479" s="225" t="s">
        <v>81</v>
      </c>
      <c r="AY479" s="19" t="s">
        <v>152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9" t="s">
        <v>79</v>
      </c>
      <c r="BK479" s="226">
        <f>ROUND(I479*H479,2)</f>
        <v>0</v>
      </c>
      <c r="BL479" s="19" t="s">
        <v>159</v>
      </c>
      <c r="BM479" s="225" t="s">
        <v>2340</v>
      </c>
    </row>
    <row r="480" s="13" customFormat="1">
      <c r="A480" s="13"/>
      <c r="B480" s="227"/>
      <c r="C480" s="228"/>
      <c r="D480" s="229" t="s">
        <v>165</v>
      </c>
      <c r="E480" s="228"/>
      <c r="F480" s="231" t="s">
        <v>2341</v>
      </c>
      <c r="G480" s="228"/>
      <c r="H480" s="232">
        <v>0.010999999999999999</v>
      </c>
      <c r="I480" s="233"/>
      <c r="J480" s="228"/>
      <c r="K480" s="228"/>
      <c r="L480" s="234"/>
      <c r="M480" s="235"/>
      <c r="N480" s="236"/>
      <c r="O480" s="236"/>
      <c r="P480" s="236"/>
      <c r="Q480" s="236"/>
      <c r="R480" s="236"/>
      <c r="S480" s="236"/>
      <c r="T480" s="23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8" t="s">
        <v>165</v>
      </c>
      <c r="AU480" s="238" t="s">
        <v>81</v>
      </c>
      <c r="AV480" s="13" t="s">
        <v>81</v>
      </c>
      <c r="AW480" s="13" t="s">
        <v>4</v>
      </c>
      <c r="AX480" s="13" t="s">
        <v>79</v>
      </c>
      <c r="AY480" s="238" t="s">
        <v>152</v>
      </c>
    </row>
    <row r="481" s="12" customFormat="1" ht="22.8" customHeight="1">
      <c r="A481" s="12"/>
      <c r="B481" s="198"/>
      <c r="C481" s="199"/>
      <c r="D481" s="200" t="s">
        <v>71</v>
      </c>
      <c r="E481" s="212" t="s">
        <v>910</v>
      </c>
      <c r="F481" s="212" t="s">
        <v>911</v>
      </c>
      <c r="G481" s="199"/>
      <c r="H481" s="199"/>
      <c r="I481" s="202"/>
      <c r="J481" s="213">
        <f>BK481</f>
        <v>0</v>
      </c>
      <c r="K481" s="199"/>
      <c r="L481" s="204"/>
      <c r="M481" s="205"/>
      <c r="N481" s="206"/>
      <c r="O481" s="206"/>
      <c r="P481" s="207">
        <f>SUM(P482:P486)</f>
        <v>0</v>
      </c>
      <c r="Q481" s="206"/>
      <c r="R481" s="207">
        <f>SUM(R482:R486)</f>
        <v>0</v>
      </c>
      <c r="S481" s="206"/>
      <c r="T481" s="208">
        <f>SUM(T482:T486)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09" t="s">
        <v>79</v>
      </c>
      <c r="AT481" s="210" t="s">
        <v>71</v>
      </c>
      <c r="AU481" s="210" t="s">
        <v>79</v>
      </c>
      <c r="AY481" s="209" t="s">
        <v>152</v>
      </c>
      <c r="BK481" s="211">
        <f>SUM(BK482:BK486)</f>
        <v>0</v>
      </c>
    </row>
    <row r="482" s="2" customFormat="1">
      <c r="A482" s="40"/>
      <c r="B482" s="41"/>
      <c r="C482" s="214" t="s">
        <v>801</v>
      </c>
      <c r="D482" s="214" t="s">
        <v>155</v>
      </c>
      <c r="E482" s="215" t="s">
        <v>913</v>
      </c>
      <c r="F482" s="216" t="s">
        <v>914</v>
      </c>
      <c r="G482" s="217" t="s">
        <v>513</v>
      </c>
      <c r="H482" s="218">
        <v>38.255000000000003</v>
      </c>
      <c r="I482" s="219"/>
      <c r="J482" s="220">
        <f>ROUND(I482*H482,2)</f>
        <v>0</v>
      </c>
      <c r="K482" s="216" t="s">
        <v>163</v>
      </c>
      <c r="L482" s="46"/>
      <c r="M482" s="221" t="s">
        <v>19</v>
      </c>
      <c r="N482" s="222" t="s">
        <v>43</v>
      </c>
      <c r="O482" s="86"/>
      <c r="P482" s="223">
        <f>O482*H482</f>
        <v>0</v>
      </c>
      <c r="Q482" s="223">
        <v>0</v>
      </c>
      <c r="R482" s="223">
        <f>Q482*H482</f>
        <v>0</v>
      </c>
      <c r="S482" s="223">
        <v>0</v>
      </c>
      <c r="T482" s="224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5" t="s">
        <v>159</v>
      </c>
      <c r="AT482" s="225" t="s">
        <v>155</v>
      </c>
      <c r="AU482" s="225" t="s">
        <v>81</v>
      </c>
      <c r="AY482" s="19" t="s">
        <v>152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9" t="s">
        <v>79</v>
      </c>
      <c r="BK482" s="226">
        <f>ROUND(I482*H482,2)</f>
        <v>0</v>
      </c>
      <c r="BL482" s="19" t="s">
        <v>159</v>
      </c>
      <c r="BM482" s="225" t="s">
        <v>915</v>
      </c>
    </row>
    <row r="483" s="2" customFormat="1" ht="21.75" customHeight="1">
      <c r="A483" s="40"/>
      <c r="B483" s="41"/>
      <c r="C483" s="214" t="s">
        <v>806</v>
      </c>
      <c r="D483" s="214" t="s">
        <v>155</v>
      </c>
      <c r="E483" s="215" t="s">
        <v>898</v>
      </c>
      <c r="F483" s="216" t="s">
        <v>899</v>
      </c>
      <c r="G483" s="217" t="s">
        <v>513</v>
      </c>
      <c r="H483" s="218">
        <v>38.255000000000003</v>
      </c>
      <c r="I483" s="219"/>
      <c r="J483" s="220">
        <f>ROUND(I483*H483,2)</f>
        <v>0</v>
      </c>
      <c r="K483" s="216" t="s">
        <v>163</v>
      </c>
      <c r="L483" s="46"/>
      <c r="M483" s="221" t="s">
        <v>19</v>
      </c>
      <c r="N483" s="222" t="s">
        <v>43</v>
      </c>
      <c r="O483" s="86"/>
      <c r="P483" s="223">
        <f>O483*H483</f>
        <v>0</v>
      </c>
      <c r="Q483" s="223">
        <v>0</v>
      </c>
      <c r="R483" s="223">
        <f>Q483*H483</f>
        <v>0</v>
      </c>
      <c r="S483" s="223">
        <v>0</v>
      </c>
      <c r="T483" s="224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5" t="s">
        <v>159</v>
      </c>
      <c r="AT483" s="225" t="s">
        <v>155</v>
      </c>
      <c r="AU483" s="225" t="s">
        <v>81</v>
      </c>
      <c r="AY483" s="19" t="s">
        <v>152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9" t="s">
        <v>79</v>
      </c>
      <c r="BK483" s="226">
        <f>ROUND(I483*H483,2)</f>
        <v>0</v>
      </c>
      <c r="BL483" s="19" t="s">
        <v>159</v>
      </c>
      <c r="BM483" s="225" t="s">
        <v>900</v>
      </c>
    </row>
    <row r="484" s="2" customFormat="1" ht="33" customHeight="1">
      <c r="A484" s="40"/>
      <c r="B484" s="41"/>
      <c r="C484" s="214" t="s">
        <v>811</v>
      </c>
      <c r="D484" s="214" t="s">
        <v>155</v>
      </c>
      <c r="E484" s="215" t="s">
        <v>902</v>
      </c>
      <c r="F484" s="216" t="s">
        <v>903</v>
      </c>
      <c r="G484" s="217" t="s">
        <v>513</v>
      </c>
      <c r="H484" s="218">
        <v>344.29500000000002</v>
      </c>
      <c r="I484" s="219"/>
      <c r="J484" s="220">
        <f>ROUND(I484*H484,2)</f>
        <v>0</v>
      </c>
      <c r="K484" s="216" t="s">
        <v>163</v>
      </c>
      <c r="L484" s="46"/>
      <c r="M484" s="221" t="s">
        <v>19</v>
      </c>
      <c r="N484" s="222" t="s">
        <v>43</v>
      </c>
      <c r="O484" s="86"/>
      <c r="P484" s="223">
        <f>O484*H484</f>
        <v>0</v>
      </c>
      <c r="Q484" s="223">
        <v>0</v>
      </c>
      <c r="R484" s="223">
        <f>Q484*H484</f>
        <v>0</v>
      </c>
      <c r="S484" s="223">
        <v>0</v>
      </c>
      <c r="T484" s="224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25" t="s">
        <v>159</v>
      </c>
      <c r="AT484" s="225" t="s">
        <v>155</v>
      </c>
      <c r="AU484" s="225" t="s">
        <v>81</v>
      </c>
      <c r="AY484" s="19" t="s">
        <v>152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9" t="s">
        <v>79</v>
      </c>
      <c r="BK484" s="226">
        <f>ROUND(I484*H484,2)</f>
        <v>0</v>
      </c>
      <c r="BL484" s="19" t="s">
        <v>159</v>
      </c>
      <c r="BM484" s="225" t="s">
        <v>919</v>
      </c>
    </row>
    <row r="485" s="13" customFormat="1">
      <c r="A485" s="13"/>
      <c r="B485" s="227"/>
      <c r="C485" s="228"/>
      <c r="D485" s="229" t="s">
        <v>165</v>
      </c>
      <c r="E485" s="228"/>
      <c r="F485" s="231" t="s">
        <v>2342</v>
      </c>
      <c r="G485" s="228"/>
      <c r="H485" s="232">
        <v>344.29500000000002</v>
      </c>
      <c r="I485" s="233"/>
      <c r="J485" s="228"/>
      <c r="K485" s="228"/>
      <c r="L485" s="234"/>
      <c r="M485" s="235"/>
      <c r="N485" s="236"/>
      <c r="O485" s="236"/>
      <c r="P485" s="236"/>
      <c r="Q485" s="236"/>
      <c r="R485" s="236"/>
      <c r="S485" s="236"/>
      <c r="T485" s="237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8" t="s">
        <v>165</v>
      </c>
      <c r="AU485" s="238" t="s">
        <v>81</v>
      </c>
      <c r="AV485" s="13" t="s">
        <v>81</v>
      </c>
      <c r="AW485" s="13" t="s">
        <v>4</v>
      </c>
      <c r="AX485" s="13" t="s">
        <v>79</v>
      </c>
      <c r="AY485" s="238" t="s">
        <v>152</v>
      </c>
    </row>
    <row r="486" s="2" customFormat="1">
      <c r="A486" s="40"/>
      <c r="B486" s="41"/>
      <c r="C486" s="214" t="s">
        <v>818</v>
      </c>
      <c r="D486" s="214" t="s">
        <v>155</v>
      </c>
      <c r="E486" s="215" t="s">
        <v>922</v>
      </c>
      <c r="F486" s="216" t="s">
        <v>923</v>
      </c>
      <c r="G486" s="217" t="s">
        <v>513</v>
      </c>
      <c r="H486" s="218">
        <v>38.255000000000003</v>
      </c>
      <c r="I486" s="219"/>
      <c r="J486" s="220">
        <f>ROUND(I486*H486,2)</f>
        <v>0</v>
      </c>
      <c r="K486" s="216" t="s">
        <v>163</v>
      </c>
      <c r="L486" s="46"/>
      <c r="M486" s="221" t="s">
        <v>19</v>
      </c>
      <c r="N486" s="222" t="s">
        <v>43</v>
      </c>
      <c r="O486" s="86"/>
      <c r="P486" s="223">
        <f>O486*H486</f>
        <v>0</v>
      </c>
      <c r="Q486" s="223">
        <v>0</v>
      </c>
      <c r="R486" s="223">
        <f>Q486*H486</f>
        <v>0</v>
      </c>
      <c r="S486" s="223">
        <v>0</v>
      </c>
      <c r="T486" s="224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5" t="s">
        <v>159</v>
      </c>
      <c r="AT486" s="225" t="s">
        <v>155</v>
      </c>
      <c r="AU486" s="225" t="s">
        <v>81</v>
      </c>
      <c r="AY486" s="19" t="s">
        <v>152</v>
      </c>
      <c r="BE486" s="226">
        <f>IF(N486="základní",J486,0)</f>
        <v>0</v>
      </c>
      <c r="BF486" s="226">
        <f>IF(N486="snížená",J486,0)</f>
        <v>0</v>
      </c>
      <c r="BG486" s="226">
        <f>IF(N486="zákl. přenesená",J486,0)</f>
        <v>0</v>
      </c>
      <c r="BH486" s="226">
        <f>IF(N486="sníž. přenesená",J486,0)</f>
        <v>0</v>
      </c>
      <c r="BI486" s="226">
        <f>IF(N486="nulová",J486,0)</f>
        <v>0</v>
      </c>
      <c r="BJ486" s="19" t="s">
        <v>79</v>
      </c>
      <c r="BK486" s="226">
        <f>ROUND(I486*H486,2)</f>
        <v>0</v>
      </c>
      <c r="BL486" s="19" t="s">
        <v>159</v>
      </c>
      <c r="BM486" s="225" t="s">
        <v>924</v>
      </c>
    </row>
    <row r="487" s="12" customFormat="1" ht="22.8" customHeight="1">
      <c r="A487" s="12"/>
      <c r="B487" s="198"/>
      <c r="C487" s="199"/>
      <c r="D487" s="200" t="s">
        <v>71</v>
      </c>
      <c r="E487" s="212" t="s">
        <v>925</v>
      </c>
      <c r="F487" s="212" t="s">
        <v>926</v>
      </c>
      <c r="G487" s="199"/>
      <c r="H487" s="199"/>
      <c r="I487" s="202"/>
      <c r="J487" s="213">
        <f>BK487</f>
        <v>0</v>
      </c>
      <c r="K487" s="199"/>
      <c r="L487" s="204"/>
      <c r="M487" s="205"/>
      <c r="N487" s="206"/>
      <c r="O487" s="206"/>
      <c r="P487" s="207">
        <f>P488</f>
        <v>0</v>
      </c>
      <c r="Q487" s="206"/>
      <c r="R487" s="207">
        <f>R488</f>
        <v>0</v>
      </c>
      <c r="S487" s="206"/>
      <c r="T487" s="208">
        <f>T488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09" t="s">
        <v>79</v>
      </c>
      <c r="AT487" s="210" t="s">
        <v>71</v>
      </c>
      <c r="AU487" s="210" t="s">
        <v>79</v>
      </c>
      <c r="AY487" s="209" t="s">
        <v>152</v>
      </c>
      <c r="BK487" s="211">
        <f>BK488</f>
        <v>0</v>
      </c>
    </row>
    <row r="488" s="2" customFormat="1" ht="33" customHeight="1">
      <c r="A488" s="40"/>
      <c r="B488" s="41"/>
      <c r="C488" s="214" t="s">
        <v>826</v>
      </c>
      <c r="D488" s="214" t="s">
        <v>155</v>
      </c>
      <c r="E488" s="215" t="s">
        <v>928</v>
      </c>
      <c r="F488" s="216" t="s">
        <v>929</v>
      </c>
      <c r="G488" s="217" t="s">
        <v>513</v>
      </c>
      <c r="H488" s="218">
        <v>53.350000000000001</v>
      </c>
      <c r="I488" s="219"/>
      <c r="J488" s="220">
        <f>ROUND(I488*H488,2)</f>
        <v>0</v>
      </c>
      <c r="K488" s="216" t="s">
        <v>163</v>
      </c>
      <c r="L488" s="46"/>
      <c r="M488" s="221" t="s">
        <v>19</v>
      </c>
      <c r="N488" s="222" t="s">
        <v>43</v>
      </c>
      <c r="O488" s="86"/>
      <c r="P488" s="223">
        <f>O488*H488</f>
        <v>0</v>
      </c>
      <c r="Q488" s="223">
        <v>0</v>
      </c>
      <c r="R488" s="223">
        <f>Q488*H488</f>
        <v>0</v>
      </c>
      <c r="S488" s="223">
        <v>0</v>
      </c>
      <c r="T488" s="224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5" t="s">
        <v>159</v>
      </c>
      <c r="AT488" s="225" t="s">
        <v>155</v>
      </c>
      <c r="AU488" s="225" t="s">
        <v>81</v>
      </c>
      <c r="AY488" s="19" t="s">
        <v>152</v>
      </c>
      <c r="BE488" s="226">
        <f>IF(N488="základní",J488,0)</f>
        <v>0</v>
      </c>
      <c r="BF488" s="226">
        <f>IF(N488="snížená",J488,0)</f>
        <v>0</v>
      </c>
      <c r="BG488" s="226">
        <f>IF(N488="zákl. přenesená",J488,0)</f>
        <v>0</v>
      </c>
      <c r="BH488" s="226">
        <f>IF(N488="sníž. přenesená",J488,0)</f>
        <v>0</v>
      </c>
      <c r="BI488" s="226">
        <f>IF(N488="nulová",J488,0)</f>
        <v>0</v>
      </c>
      <c r="BJ488" s="19" t="s">
        <v>79</v>
      </c>
      <c r="BK488" s="226">
        <f>ROUND(I488*H488,2)</f>
        <v>0</v>
      </c>
      <c r="BL488" s="19" t="s">
        <v>159</v>
      </c>
      <c r="BM488" s="225" t="s">
        <v>930</v>
      </c>
    </row>
    <row r="489" s="12" customFormat="1" ht="25.92" customHeight="1">
      <c r="A489" s="12"/>
      <c r="B489" s="198"/>
      <c r="C489" s="199"/>
      <c r="D489" s="200" t="s">
        <v>71</v>
      </c>
      <c r="E489" s="201" t="s">
        <v>931</v>
      </c>
      <c r="F489" s="201" t="s">
        <v>932</v>
      </c>
      <c r="G489" s="199"/>
      <c r="H489" s="199"/>
      <c r="I489" s="202"/>
      <c r="J489" s="203">
        <f>BK489</f>
        <v>0</v>
      </c>
      <c r="K489" s="199"/>
      <c r="L489" s="204"/>
      <c r="M489" s="205"/>
      <c r="N489" s="206"/>
      <c r="O489" s="206"/>
      <c r="P489" s="207">
        <f>P490+P519+P679+P723+P745+P791+P800+P805+P812+P819</f>
        <v>0</v>
      </c>
      <c r="Q489" s="206"/>
      <c r="R489" s="207">
        <f>R490+R519+R679+R723+R745+R791+R800+R805+R812+R819</f>
        <v>10.533294180000002</v>
      </c>
      <c r="S489" s="206"/>
      <c r="T489" s="208">
        <f>T490+T519+T679+T723+T745+T791+T800+T805+T812+T819</f>
        <v>0.023976000000000001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9" t="s">
        <v>81</v>
      </c>
      <c r="AT489" s="210" t="s">
        <v>71</v>
      </c>
      <c r="AU489" s="210" t="s">
        <v>72</v>
      </c>
      <c r="AY489" s="209" t="s">
        <v>152</v>
      </c>
      <c r="BK489" s="211">
        <f>BK490+BK519+BK679+BK723+BK745+BK791+BK800+BK805+BK812+BK819</f>
        <v>0</v>
      </c>
    </row>
    <row r="490" s="12" customFormat="1" ht="22.8" customHeight="1">
      <c r="A490" s="12"/>
      <c r="B490" s="198"/>
      <c r="C490" s="199"/>
      <c r="D490" s="200" t="s">
        <v>71</v>
      </c>
      <c r="E490" s="212" t="s">
        <v>933</v>
      </c>
      <c r="F490" s="212" t="s">
        <v>934</v>
      </c>
      <c r="G490" s="199"/>
      <c r="H490" s="199"/>
      <c r="I490" s="202"/>
      <c r="J490" s="213">
        <f>BK490</f>
        <v>0</v>
      </c>
      <c r="K490" s="199"/>
      <c r="L490" s="204"/>
      <c r="M490" s="205"/>
      <c r="N490" s="206"/>
      <c r="O490" s="206"/>
      <c r="P490" s="207">
        <f>SUM(P491:P518)</f>
        <v>0</v>
      </c>
      <c r="Q490" s="206"/>
      <c r="R490" s="207">
        <f>SUM(R491:R518)</f>
        <v>0.43082019999999999</v>
      </c>
      <c r="S490" s="206"/>
      <c r="T490" s="208">
        <f>SUM(T491:T518)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9" t="s">
        <v>81</v>
      </c>
      <c r="AT490" s="210" t="s">
        <v>71</v>
      </c>
      <c r="AU490" s="210" t="s">
        <v>79</v>
      </c>
      <c r="AY490" s="209" t="s">
        <v>152</v>
      </c>
      <c r="BK490" s="211">
        <f>SUM(BK491:BK518)</f>
        <v>0</v>
      </c>
    </row>
    <row r="491" s="2" customFormat="1" ht="21.75" customHeight="1">
      <c r="A491" s="40"/>
      <c r="B491" s="41"/>
      <c r="C491" s="214" t="s">
        <v>833</v>
      </c>
      <c r="D491" s="214" t="s">
        <v>155</v>
      </c>
      <c r="E491" s="215" t="s">
        <v>936</v>
      </c>
      <c r="F491" s="216" t="s">
        <v>937</v>
      </c>
      <c r="G491" s="217" t="s">
        <v>176</v>
      </c>
      <c r="H491" s="218">
        <v>14.585000000000001</v>
      </c>
      <c r="I491" s="219"/>
      <c r="J491" s="220">
        <f>ROUND(I491*H491,2)</f>
        <v>0</v>
      </c>
      <c r="K491" s="216" t="s">
        <v>163</v>
      </c>
      <c r="L491" s="46"/>
      <c r="M491" s="221" t="s">
        <v>19</v>
      </c>
      <c r="N491" s="222" t="s">
        <v>43</v>
      </c>
      <c r="O491" s="86"/>
      <c r="P491" s="223">
        <f>O491*H491</f>
        <v>0</v>
      </c>
      <c r="Q491" s="223">
        <v>0</v>
      </c>
      <c r="R491" s="223">
        <f>Q491*H491</f>
        <v>0</v>
      </c>
      <c r="S491" s="223">
        <v>0</v>
      </c>
      <c r="T491" s="224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5" t="s">
        <v>269</v>
      </c>
      <c r="AT491" s="225" t="s">
        <v>155</v>
      </c>
      <c r="AU491" s="225" t="s">
        <v>81</v>
      </c>
      <c r="AY491" s="19" t="s">
        <v>152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9" t="s">
        <v>79</v>
      </c>
      <c r="BK491" s="226">
        <f>ROUND(I491*H491,2)</f>
        <v>0</v>
      </c>
      <c r="BL491" s="19" t="s">
        <v>269</v>
      </c>
      <c r="BM491" s="225" t="s">
        <v>2343</v>
      </c>
    </row>
    <row r="492" s="13" customFormat="1">
      <c r="A492" s="13"/>
      <c r="B492" s="227"/>
      <c r="C492" s="228"/>
      <c r="D492" s="229" t="s">
        <v>165</v>
      </c>
      <c r="E492" s="230" t="s">
        <v>19</v>
      </c>
      <c r="F492" s="231" t="s">
        <v>2344</v>
      </c>
      <c r="G492" s="228"/>
      <c r="H492" s="232">
        <v>14.585000000000001</v>
      </c>
      <c r="I492" s="233"/>
      <c r="J492" s="228"/>
      <c r="K492" s="228"/>
      <c r="L492" s="234"/>
      <c r="M492" s="235"/>
      <c r="N492" s="236"/>
      <c r="O492" s="236"/>
      <c r="P492" s="236"/>
      <c r="Q492" s="236"/>
      <c r="R492" s="236"/>
      <c r="S492" s="236"/>
      <c r="T492" s="23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8" t="s">
        <v>165</v>
      </c>
      <c r="AU492" s="238" t="s">
        <v>81</v>
      </c>
      <c r="AV492" s="13" t="s">
        <v>81</v>
      </c>
      <c r="AW492" s="13" t="s">
        <v>33</v>
      </c>
      <c r="AX492" s="13" t="s">
        <v>72</v>
      </c>
      <c r="AY492" s="238" t="s">
        <v>152</v>
      </c>
    </row>
    <row r="493" s="14" customFormat="1">
      <c r="A493" s="14"/>
      <c r="B493" s="239"/>
      <c r="C493" s="240"/>
      <c r="D493" s="229" t="s">
        <v>165</v>
      </c>
      <c r="E493" s="241" t="s">
        <v>19</v>
      </c>
      <c r="F493" s="242" t="s">
        <v>167</v>
      </c>
      <c r="G493" s="240"/>
      <c r="H493" s="243">
        <v>14.585000000000001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9" t="s">
        <v>165</v>
      </c>
      <c r="AU493" s="249" t="s">
        <v>81</v>
      </c>
      <c r="AV493" s="14" t="s">
        <v>153</v>
      </c>
      <c r="AW493" s="14" t="s">
        <v>33</v>
      </c>
      <c r="AX493" s="14" t="s">
        <v>79</v>
      </c>
      <c r="AY493" s="249" t="s">
        <v>152</v>
      </c>
    </row>
    <row r="494" s="2" customFormat="1" ht="16.5" customHeight="1">
      <c r="A494" s="40"/>
      <c r="B494" s="41"/>
      <c r="C494" s="271" t="s">
        <v>837</v>
      </c>
      <c r="D494" s="271" t="s">
        <v>261</v>
      </c>
      <c r="E494" s="272" t="s">
        <v>941</v>
      </c>
      <c r="F494" s="273" t="s">
        <v>942</v>
      </c>
      <c r="G494" s="274" t="s">
        <v>513</v>
      </c>
      <c r="H494" s="275">
        <v>0.0050000000000000001</v>
      </c>
      <c r="I494" s="276"/>
      <c r="J494" s="277">
        <f>ROUND(I494*H494,2)</f>
        <v>0</v>
      </c>
      <c r="K494" s="273" t="s">
        <v>163</v>
      </c>
      <c r="L494" s="278"/>
      <c r="M494" s="279" t="s">
        <v>19</v>
      </c>
      <c r="N494" s="280" t="s">
        <v>43</v>
      </c>
      <c r="O494" s="86"/>
      <c r="P494" s="223">
        <f>O494*H494</f>
        <v>0</v>
      </c>
      <c r="Q494" s="223">
        <v>1</v>
      </c>
      <c r="R494" s="223">
        <f>Q494*H494</f>
        <v>0.0050000000000000001</v>
      </c>
      <c r="S494" s="223">
        <v>0</v>
      </c>
      <c r="T494" s="224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25" t="s">
        <v>362</v>
      </c>
      <c r="AT494" s="225" t="s">
        <v>261</v>
      </c>
      <c r="AU494" s="225" t="s">
        <v>81</v>
      </c>
      <c r="AY494" s="19" t="s">
        <v>152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9" t="s">
        <v>79</v>
      </c>
      <c r="BK494" s="226">
        <f>ROUND(I494*H494,2)</f>
        <v>0</v>
      </c>
      <c r="BL494" s="19" t="s">
        <v>269</v>
      </c>
      <c r="BM494" s="225" t="s">
        <v>2345</v>
      </c>
    </row>
    <row r="495" s="13" customFormat="1">
      <c r="A495" s="13"/>
      <c r="B495" s="227"/>
      <c r="C495" s="228"/>
      <c r="D495" s="229" t="s">
        <v>165</v>
      </c>
      <c r="E495" s="228"/>
      <c r="F495" s="231" t="s">
        <v>2346</v>
      </c>
      <c r="G495" s="228"/>
      <c r="H495" s="232">
        <v>0.0050000000000000001</v>
      </c>
      <c r="I495" s="233"/>
      <c r="J495" s="228"/>
      <c r="K495" s="228"/>
      <c r="L495" s="234"/>
      <c r="M495" s="235"/>
      <c r="N495" s="236"/>
      <c r="O495" s="236"/>
      <c r="P495" s="236"/>
      <c r="Q495" s="236"/>
      <c r="R495" s="236"/>
      <c r="S495" s="236"/>
      <c r="T495" s="23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8" t="s">
        <v>165</v>
      </c>
      <c r="AU495" s="238" t="s">
        <v>81</v>
      </c>
      <c r="AV495" s="13" t="s">
        <v>81</v>
      </c>
      <c r="AW495" s="13" t="s">
        <v>4</v>
      </c>
      <c r="AX495" s="13" t="s">
        <v>79</v>
      </c>
      <c r="AY495" s="238" t="s">
        <v>152</v>
      </c>
    </row>
    <row r="496" s="2" customFormat="1" ht="21.75" customHeight="1">
      <c r="A496" s="40"/>
      <c r="B496" s="41"/>
      <c r="C496" s="214" t="s">
        <v>842</v>
      </c>
      <c r="D496" s="214" t="s">
        <v>155</v>
      </c>
      <c r="E496" s="215" t="s">
        <v>2347</v>
      </c>
      <c r="F496" s="216" t="s">
        <v>2348</v>
      </c>
      <c r="G496" s="217" t="s">
        <v>176</v>
      </c>
      <c r="H496" s="218">
        <v>24</v>
      </c>
      <c r="I496" s="219"/>
      <c r="J496" s="220">
        <f>ROUND(I496*H496,2)</f>
        <v>0</v>
      </c>
      <c r="K496" s="216" t="s">
        <v>163</v>
      </c>
      <c r="L496" s="46"/>
      <c r="M496" s="221" t="s">
        <v>19</v>
      </c>
      <c r="N496" s="222" t="s">
        <v>43</v>
      </c>
      <c r="O496" s="86"/>
      <c r="P496" s="223">
        <f>O496*H496</f>
        <v>0</v>
      </c>
      <c r="Q496" s="223">
        <v>0</v>
      </c>
      <c r="R496" s="223">
        <f>Q496*H496</f>
        <v>0</v>
      </c>
      <c r="S496" s="223">
        <v>0</v>
      </c>
      <c r="T496" s="224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5" t="s">
        <v>269</v>
      </c>
      <c r="AT496" s="225" t="s">
        <v>155</v>
      </c>
      <c r="AU496" s="225" t="s">
        <v>81</v>
      </c>
      <c r="AY496" s="19" t="s">
        <v>152</v>
      </c>
      <c r="BE496" s="226">
        <f>IF(N496="základní",J496,0)</f>
        <v>0</v>
      </c>
      <c r="BF496" s="226">
        <f>IF(N496="snížená",J496,0)</f>
        <v>0</v>
      </c>
      <c r="BG496" s="226">
        <f>IF(N496="zákl. přenesená",J496,0)</f>
        <v>0</v>
      </c>
      <c r="BH496" s="226">
        <f>IF(N496="sníž. přenesená",J496,0)</f>
        <v>0</v>
      </c>
      <c r="BI496" s="226">
        <f>IF(N496="nulová",J496,0)</f>
        <v>0</v>
      </c>
      <c r="BJ496" s="19" t="s">
        <v>79</v>
      </c>
      <c r="BK496" s="226">
        <f>ROUND(I496*H496,2)</f>
        <v>0</v>
      </c>
      <c r="BL496" s="19" t="s">
        <v>269</v>
      </c>
      <c r="BM496" s="225" t="s">
        <v>938</v>
      </c>
    </row>
    <row r="497" s="13" customFormat="1">
      <c r="A497" s="13"/>
      <c r="B497" s="227"/>
      <c r="C497" s="228"/>
      <c r="D497" s="229" t="s">
        <v>165</v>
      </c>
      <c r="E497" s="230" t="s">
        <v>19</v>
      </c>
      <c r="F497" s="231" t="s">
        <v>2349</v>
      </c>
      <c r="G497" s="228"/>
      <c r="H497" s="232">
        <v>24</v>
      </c>
      <c r="I497" s="233"/>
      <c r="J497" s="228"/>
      <c r="K497" s="228"/>
      <c r="L497" s="234"/>
      <c r="M497" s="235"/>
      <c r="N497" s="236"/>
      <c r="O497" s="236"/>
      <c r="P497" s="236"/>
      <c r="Q497" s="236"/>
      <c r="R497" s="236"/>
      <c r="S497" s="236"/>
      <c r="T497" s="23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8" t="s">
        <v>165</v>
      </c>
      <c r="AU497" s="238" t="s">
        <v>81</v>
      </c>
      <c r="AV497" s="13" t="s">
        <v>81</v>
      </c>
      <c r="AW497" s="13" t="s">
        <v>33</v>
      </c>
      <c r="AX497" s="13" t="s">
        <v>72</v>
      </c>
      <c r="AY497" s="238" t="s">
        <v>152</v>
      </c>
    </row>
    <row r="498" s="14" customFormat="1">
      <c r="A498" s="14"/>
      <c r="B498" s="239"/>
      <c r="C498" s="240"/>
      <c r="D498" s="229" t="s">
        <v>165</v>
      </c>
      <c r="E498" s="241" t="s">
        <v>19</v>
      </c>
      <c r="F498" s="242" t="s">
        <v>167</v>
      </c>
      <c r="G498" s="240"/>
      <c r="H498" s="243">
        <v>24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9" t="s">
        <v>165</v>
      </c>
      <c r="AU498" s="249" t="s">
        <v>81</v>
      </c>
      <c r="AV498" s="14" t="s">
        <v>153</v>
      </c>
      <c r="AW498" s="14" t="s">
        <v>33</v>
      </c>
      <c r="AX498" s="14" t="s">
        <v>79</v>
      </c>
      <c r="AY498" s="249" t="s">
        <v>152</v>
      </c>
    </row>
    <row r="499" s="2" customFormat="1" ht="16.5" customHeight="1">
      <c r="A499" s="40"/>
      <c r="B499" s="41"/>
      <c r="C499" s="271" t="s">
        <v>846</v>
      </c>
      <c r="D499" s="271" t="s">
        <v>261</v>
      </c>
      <c r="E499" s="272" t="s">
        <v>941</v>
      </c>
      <c r="F499" s="273" t="s">
        <v>942</v>
      </c>
      <c r="G499" s="274" t="s">
        <v>513</v>
      </c>
      <c r="H499" s="275">
        <v>0.0080000000000000002</v>
      </c>
      <c r="I499" s="276"/>
      <c r="J499" s="277">
        <f>ROUND(I499*H499,2)</f>
        <v>0</v>
      </c>
      <c r="K499" s="273" t="s">
        <v>163</v>
      </c>
      <c r="L499" s="278"/>
      <c r="M499" s="279" t="s">
        <v>19</v>
      </c>
      <c r="N499" s="280" t="s">
        <v>43</v>
      </c>
      <c r="O499" s="86"/>
      <c r="P499" s="223">
        <f>O499*H499</f>
        <v>0</v>
      </c>
      <c r="Q499" s="223">
        <v>1</v>
      </c>
      <c r="R499" s="223">
        <f>Q499*H499</f>
        <v>0.0080000000000000002</v>
      </c>
      <c r="S499" s="223">
        <v>0</v>
      </c>
      <c r="T499" s="224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25" t="s">
        <v>362</v>
      </c>
      <c r="AT499" s="225" t="s">
        <v>261</v>
      </c>
      <c r="AU499" s="225" t="s">
        <v>81</v>
      </c>
      <c r="AY499" s="19" t="s">
        <v>152</v>
      </c>
      <c r="BE499" s="226">
        <f>IF(N499="základní",J499,0)</f>
        <v>0</v>
      </c>
      <c r="BF499" s="226">
        <f>IF(N499="snížená",J499,0)</f>
        <v>0</v>
      </c>
      <c r="BG499" s="226">
        <f>IF(N499="zákl. přenesená",J499,0)</f>
        <v>0</v>
      </c>
      <c r="BH499" s="226">
        <f>IF(N499="sníž. přenesená",J499,0)</f>
        <v>0</v>
      </c>
      <c r="BI499" s="226">
        <f>IF(N499="nulová",J499,0)</f>
        <v>0</v>
      </c>
      <c r="BJ499" s="19" t="s">
        <v>79</v>
      </c>
      <c r="BK499" s="226">
        <f>ROUND(I499*H499,2)</f>
        <v>0</v>
      </c>
      <c r="BL499" s="19" t="s">
        <v>269</v>
      </c>
      <c r="BM499" s="225" t="s">
        <v>943</v>
      </c>
    </row>
    <row r="500" s="13" customFormat="1">
      <c r="A500" s="13"/>
      <c r="B500" s="227"/>
      <c r="C500" s="228"/>
      <c r="D500" s="229" t="s">
        <v>165</v>
      </c>
      <c r="E500" s="228"/>
      <c r="F500" s="231" t="s">
        <v>2350</v>
      </c>
      <c r="G500" s="228"/>
      <c r="H500" s="232">
        <v>0.0080000000000000002</v>
      </c>
      <c r="I500" s="233"/>
      <c r="J500" s="228"/>
      <c r="K500" s="228"/>
      <c r="L500" s="234"/>
      <c r="M500" s="235"/>
      <c r="N500" s="236"/>
      <c r="O500" s="236"/>
      <c r="P500" s="236"/>
      <c r="Q500" s="236"/>
      <c r="R500" s="236"/>
      <c r="S500" s="236"/>
      <c r="T500" s="23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38" t="s">
        <v>165</v>
      </c>
      <c r="AU500" s="238" t="s">
        <v>81</v>
      </c>
      <c r="AV500" s="13" t="s">
        <v>81</v>
      </c>
      <c r="AW500" s="13" t="s">
        <v>4</v>
      </c>
      <c r="AX500" s="13" t="s">
        <v>79</v>
      </c>
      <c r="AY500" s="238" t="s">
        <v>152</v>
      </c>
    </row>
    <row r="501" s="2" customFormat="1" ht="16.5" customHeight="1">
      <c r="A501" s="40"/>
      <c r="B501" s="41"/>
      <c r="C501" s="214" t="s">
        <v>852</v>
      </c>
      <c r="D501" s="214" t="s">
        <v>155</v>
      </c>
      <c r="E501" s="215" t="s">
        <v>946</v>
      </c>
      <c r="F501" s="216" t="s">
        <v>947</v>
      </c>
      <c r="G501" s="217" t="s">
        <v>176</v>
      </c>
      <c r="H501" s="218">
        <v>21.925000000000001</v>
      </c>
      <c r="I501" s="219"/>
      <c r="J501" s="220">
        <f>ROUND(I501*H501,2)</f>
        <v>0</v>
      </c>
      <c r="K501" s="216" t="s">
        <v>163</v>
      </c>
      <c r="L501" s="46"/>
      <c r="M501" s="221" t="s">
        <v>19</v>
      </c>
      <c r="N501" s="222" t="s">
        <v>43</v>
      </c>
      <c r="O501" s="86"/>
      <c r="P501" s="223">
        <f>O501*H501</f>
        <v>0</v>
      </c>
      <c r="Q501" s="223">
        <v>0.00040000000000000002</v>
      </c>
      <c r="R501" s="223">
        <f>Q501*H501</f>
        <v>0.00877</v>
      </c>
      <c r="S501" s="223">
        <v>0</v>
      </c>
      <c r="T501" s="224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5" t="s">
        <v>269</v>
      </c>
      <c r="AT501" s="225" t="s">
        <v>155</v>
      </c>
      <c r="AU501" s="225" t="s">
        <v>81</v>
      </c>
      <c r="AY501" s="19" t="s">
        <v>152</v>
      </c>
      <c r="BE501" s="226">
        <f>IF(N501="základní",J501,0)</f>
        <v>0</v>
      </c>
      <c r="BF501" s="226">
        <f>IF(N501="snížená",J501,0)</f>
        <v>0</v>
      </c>
      <c r="BG501" s="226">
        <f>IF(N501="zákl. přenesená",J501,0)</f>
        <v>0</v>
      </c>
      <c r="BH501" s="226">
        <f>IF(N501="sníž. přenesená",J501,0)</f>
        <v>0</v>
      </c>
      <c r="BI501" s="226">
        <f>IF(N501="nulová",J501,0)</f>
        <v>0</v>
      </c>
      <c r="BJ501" s="19" t="s">
        <v>79</v>
      </c>
      <c r="BK501" s="226">
        <f>ROUND(I501*H501,2)</f>
        <v>0</v>
      </c>
      <c r="BL501" s="19" t="s">
        <v>269</v>
      </c>
      <c r="BM501" s="225" t="s">
        <v>2351</v>
      </c>
    </row>
    <row r="502" s="13" customFormat="1">
      <c r="A502" s="13"/>
      <c r="B502" s="227"/>
      <c r="C502" s="228"/>
      <c r="D502" s="229" t="s">
        <v>165</v>
      </c>
      <c r="E502" s="230" t="s">
        <v>19</v>
      </c>
      <c r="F502" s="231" t="s">
        <v>2352</v>
      </c>
      <c r="G502" s="228"/>
      <c r="H502" s="232">
        <v>21.925000000000001</v>
      </c>
      <c r="I502" s="233"/>
      <c r="J502" s="228"/>
      <c r="K502" s="228"/>
      <c r="L502" s="234"/>
      <c r="M502" s="235"/>
      <c r="N502" s="236"/>
      <c r="O502" s="236"/>
      <c r="P502" s="236"/>
      <c r="Q502" s="236"/>
      <c r="R502" s="236"/>
      <c r="S502" s="236"/>
      <c r="T502" s="237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8" t="s">
        <v>165</v>
      </c>
      <c r="AU502" s="238" t="s">
        <v>81</v>
      </c>
      <c r="AV502" s="13" t="s">
        <v>81</v>
      </c>
      <c r="AW502" s="13" t="s">
        <v>33</v>
      </c>
      <c r="AX502" s="13" t="s">
        <v>72</v>
      </c>
      <c r="AY502" s="238" t="s">
        <v>152</v>
      </c>
    </row>
    <row r="503" s="14" customFormat="1">
      <c r="A503" s="14"/>
      <c r="B503" s="239"/>
      <c r="C503" s="240"/>
      <c r="D503" s="229" t="s">
        <v>165</v>
      </c>
      <c r="E503" s="241" t="s">
        <v>19</v>
      </c>
      <c r="F503" s="242" t="s">
        <v>167</v>
      </c>
      <c r="G503" s="240"/>
      <c r="H503" s="243">
        <v>21.925000000000001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9" t="s">
        <v>165</v>
      </c>
      <c r="AU503" s="249" t="s">
        <v>81</v>
      </c>
      <c r="AV503" s="14" t="s">
        <v>153</v>
      </c>
      <c r="AW503" s="14" t="s">
        <v>33</v>
      </c>
      <c r="AX503" s="14" t="s">
        <v>79</v>
      </c>
      <c r="AY503" s="249" t="s">
        <v>152</v>
      </c>
    </row>
    <row r="504" s="2" customFormat="1">
      <c r="A504" s="40"/>
      <c r="B504" s="41"/>
      <c r="C504" s="271" t="s">
        <v>856</v>
      </c>
      <c r="D504" s="271" t="s">
        <v>261</v>
      </c>
      <c r="E504" s="272" t="s">
        <v>951</v>
      </c>
      <c r="F504" s="273" t="s">
        <v>952</v>
      </c>
      <c r="G504" s="274" t="s">
        <v>176</v>
      </c>
      <c r="H504" s="275">
        <v>25.553999999999998</v>
      </c>
      <c r="I504" s="276"/>
      <c r="J504" s="277">
        <f>ROUND(I504*H504,2)</f>
        <v>0</v>
      </c>
      <c r="K504" s="273" t="s">
        <v>163</v>
      </c>
      <c r="L504" s="278"/>
      <c r="M504" s="279" t="s">
        <v>19</v>
      </c>
      <c r="N504" s="280" t="s">
        <v>43</v>
      </c>
      <c r="O504" s="86"/>
      <c r="P504" s="223">
        <f>O504*H504</f>
        <v>0</v>
      </c>
      <c r="Q504" s="223">
        <v>0.0053</v>
      </c>
      <c r="R504" s="223">
        <f>Q504*H504</f>
        <v>0.13543619999999998</v>
      </c>
      <c r="S504" s="223">
        <v>0</v>
      </c>
      <c r="T504" s="224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25" t="s">
        <v>362</v>
      </c>
      <c r="AT504" s="225" t="s">
        <v>261</v>
      </c>
      <c r="AU504" s="225" t="s">
        <v>81</v>
      </c>
      <c r="AY504" s="19" t="s">
        <v>152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9" t="s">
        <v>79</v>
      </c>
      <c r="BK504" s="226">
        <f>ROUND(I504*H504,2)</f>
        <v>0</v>
      </c>
      <c r="BL504" s="19" t="s">
        <v>269</v>
      </c>
      <c r="BM504" s="225" t="s">
        <v>2353</v>
      </c>
    </row>
    <row r="505" s="13" customFormat="1">
      <c r="A505" s="13"/>
      <c r="B505" s="227"/>
      <c r="C505" s="228"/>
      <c r="D505" s="229" t="s">
        <v>165</v>
      </c>
      <c r="E505" s="228"/>
      <c r="F505" s="231" t="s">
        <v>2354</v>
      </c>
      <c r="G505" s="228"/>
      <c r="H505" s="232">
        <v>25.553999999999998</v>
      </c>
      <c r="I505" s="233"/>
      <c r="J505" s="228"/>
      <c r="K505" s="228"/>
      <c r="L505" s="234"/>
      <c r="M505" s="235"/>
      <c r="N505" s="236"/>
      <c r="O505" s="236"/>
      <c r="P505" s="236"/>
      <c r="Q505" s="236"/>
      <c r="R505" s="236"/>
      <c r="S505" s="236"/>
      <c r="T505" s="23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8" t="s">
        <v>165</v>
      </c>
      <c r="AU505" s="238" t="s">
        <v>81</v>
      </c>
      <c r="AV505" s="13" t="s">
        <v>81</v>
      </c>
      <c r="AW505" s="13" t="s">
        <v>4</v>
      </c>
      <c r="AX505" s="13" t="s">
        <v>79</v>
      </c>
      <c r="AY505" s="238" t="s">
        <v>152</v>
      </c>
    </row>
    <row r="506" s="2" customFormat="1" ht="16.5" customHeight="1">
      <c r="A506" s="40"/>
      <c r="B506" s="41"/>
      <c r="C506" s="214" t="s">
        <v>862</v>
      </c>
      <c r="D506" s="214" t="s">
        <v>155</v>
      </c>
      <c r="E506" s="215" t="s">
        <v>2355</v>
      </c>
      <c r="F506" s="216" t="s">
        <v>2356</v>
      </c>
      <c r="G506" s="217" t="s">
        <v>176</v>
      </c>
      <c r="H506" s="218">
        <v>39.82</v>
      </c>
      <c r="I506" s="219"/>
      <c r="J506" s="220">
        <f>ROUND(I506*H506,2)</f>
        <v>0</v>
      </c>
      <c r="K506" s="216" t="s">
        <v>163</v>
      </c>
      <c r="L506" s="46"/>
      <c r="M506" s="221" t="s">
        <v>19</v>
      </c>
      <c r="N506" s="222" t="s">
        <v>43</v>
      </c>
      <c r="O506" s="86"/>
      <c r="P506" s="223">
        <f>O506*H506</f>
        <v>0</v>
      </c>
      <c r="Q506" s="223">
        <v>0.00040000000000000002</v>
      </c>
      <c r="R506" s="223">
        <f>Q506*H506</f>
        <v>0.015928000000000001</v>
      </c>
      <c r="S506" s="223">
        <v>0</v>
      </c>
      <c r="T506" s="224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5" t="s">
        <v>269</v>
      </c>
      <c r="AT506" s="225" t="s">
        <v>155</v>
      </c>
      <c r="AU506" s="225" t="s">
        <v>81</v>
      </c>
      <c r="AY506" s="19" t="s">
        <v>152</v>
      </c>
      <c r="BE506" s="226">
        <f>IF(N506="základní",J506,0)</f>
        <v>0</v>
      </c>
      <c r="BF506" s="226">
        <f>IF(N506="snížená",J506,0)</f>
        <v>0</v>
      </c>
      <c r="BG506" s="226">
        <f>IF(N506="zákl. přenesená",J506,0)</f>
        <v>0</v>
      </c>
      <c r="BH506" s="226">
        <f>IF(N506="sníž. přenesená",J506,0)</f>
        <v>0</v>
      </c>
      <c r="BI506" s="226">
        <f>IF(N506="nulová",J506,0)</f>
        <v>0</v>
      </c>
      <c r="BJ506" s="19" t="s">
        <v>79</v>
      </c>
      <c r="BK506" s="226">
        <f>ROUND(I506*H506,2)</f>
        <v>0</v>
      </c>
      <c r="BL506" s="19" t="s">
        <v>269</v>
      </c>
      <c r="BM506" s="225" t="s">
        <v>2357</v>
      </c>
    </row>
    <row r="507" s="15" customFormat="1">
      <c r="A507" s="15"/>
      <c r="B507" s="250"/>
      <c r="C507" s="251"/>
      <c r="D507" s="229" t="s">
        <v>165</v>
      </c>
      <c r="E507" s="252" t="s">
        <v>19</v>
      </c>
      <c r="F507" s="253" t="s">
        <v>2358</v>
      </c>
      <c r="G507" s="251"/>
      <c r="H507" s="252" t="s">
        <v>19</v>
      </c>
      <c r="I507" s="254"/>
      <c r="J507" s="251"/>
      <c r="K507" s="251"/>
      <c r="L507" s="255"/>
      <c r="M507" s="256"/>
      <c r="N507" s="257"/>
      <c r="O507" s="257"/>
      <c r="P507" s="257"/>
      <c r="Q507" s="257"/>
      <c r="R507" s="257"/>
      <c r="S507" s="257"/>
      <c r="T507" s="258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9" t="s">
        <v>165</v>
      </c>
      <c r="AU507" s="259" t="s">
        <v>81</v>
      </c>
      <c r="AV507" s="15" t="s">
        <v>79</v>
      </c>
      <c r="AW507" s="15" t="s">
        <v>33</v>
      </c>
      <c r="AX507" s="15" t="s">
        <v>72</v>
      </c>
      <c r="AY507" s="259" t="s">
        <v>152</v>
      </c>
    </row>
    <row r="508" s="13" customFormat="1">
      <c r="A508" s="13"/>
      <c r="B508" s="227"/>
      <c r="C508" s="228"/>
      <c r="D508" s="229" t="s">
        <v>165</v>
      </c>
      <c r="E508" s="230" t="s">
        <v>19</v>
      </c>
      <c r="F508" s="231" t="s">
        <v>2359</v>
      </c>
      <c r="G508" s="228"/>
      <c r="H508" s="232">
        <v>39.82</v>
      </c>
      <c r="I508" s="233"/>
      <c r="J508" s="228"/>
      <c r="K508" s="228"/>
      <c r="L508" s="234"/>
      <c r="M508" s="235"/>
      <c r="N508" s="236"/>
      <c r="O508" s="236"/>
      <c r="P508" s="236"/>
      <c r="Q508" s="236"/>
      <c r="R508" s="236"/>
      <c r="S508" s="236"/>
      <c r="T508" s="237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8" t="s">
        <v>165</v>
      </c>
      <c r="AU508" s="238" t="s">
        <v>81</v>
      </c>
      <c r="AV508" s="13" t="s">
        <v>81</v>
      </c>
      <c r="AW508" s="13" t="s">
        <v>33</v>
      </c>
      <c r="AX508" s="13" t="s">
        <v>72</v>
      </c>
      <c r="AY508" s="238" t="s">
        <v>152</v>
      </c>
    </row>
    <row r="509" s="14" customFormat="1">
      <c r="A509" s="14"/>
      <c r="B509" s="239"/>
      <c r="C509" s="240"/>
      <c r="D509" s="229" t="s">
        <v>165</v>
      </c>
      <c r="E509" s="241" t="s">
        <v>19</v>
      </c>
      <c r="F509" s="242" t="s">
        <v>167</v>
      </c>
      <c r="G509" s="240"/>
      <c r="H509" s="243">
        <v>39.82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9" t="s">
        <v>165</v>
      </c>
      <c r="AU509" s="249" t="s">
        <v>81</v>
      </c>
      <c r="AV509" s="14" t="s">
        <v>153</v>
      </c>
      <c r="AW509" s="14" t="s">
        <v>33</v>
      </c>
      <c r="AX509" s="14" t="s">
        <v>79</v>
      </c>
      <c r="AY509" s="249" t="s">
        <v>152</v>
      </c>
    </row>
    <row r="510" s="2" customFormat="1">
      <c r="A510" s="40"/>
      <c r="B510" s="41"/>
      <c r="C510" s="271" t="s">
        <v>866</v>
      </c>
      <c r="D510" s="271" t="s">
        <v>261</v>
      </c>
      <c r="E510" s="272" t="s">
        <v>951</v>
      </c>
      <c r="F510" s="273" t="s">
        <v>952</v>
      </c>
      <c r="G510" s="274" t="s">
        <v>176</v>
      </c>
      <c r="H510" s="275">
        <v>48.619999999999997</v>
      </c>
      <c r="I510" s="276"/>
      <c r="J510" s="277">
        <f>ROUND(I510*H510,2)</f>
        <v>0</v>
      </c>
      <c r="K510" s="273" t="s">
        <v>163</v>
      </c>
      <c r="L510" s="278"/>
      <c r="M510" s="279" t="s">
        <v>19</v>
      </c>
      <c r="N510" s="280" t="s">
        <v>43</v>
      </c>
      <c r="O510" s="86"/>
      <c r="P510" s="223">
        <f>O510*H510</f>
        <v>0</v>
      </c>
      <c r="Q510" s="223">
        <v>0.0053</v>
      </c>
      <c r="R510" s="223">
        <f>Q510*H510</f>
        <v>0.25768599999999997</v>
      </c>
      <c r="S510" s="223">
        <v>0</v>
      </c>
      <c r="T510" s="224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25" t="s">
        <v>362</v>
      </c>
      <c r="AT510" s="225" t="s">
        <v>261</v>
      </c>
      <c r="AU510" s="225" t="s">
        <v>81</v>
      </c>
      <c r="AY510" s="19" t="s">
        <v>152</v>
      </c>
      <c r="BE510" s="226">
        <f>IF(N510="základní",J510,0)</f>
        <v>0</v>
      </c>
      <c r="BF510" s="226">
        <f>IF(N510="snížená",J510,0)</f>
        <v>0</v>
      </c>
      <c r="BG510" s="226">
        <f>IF(N510="zákl. přenesená",J510,0)</f>
        <v>0</v>
      </c>
      <c r="BH510" s="226">
        <f>IF(N510="sníž. přenesená",J510,0)</f>
        <v>0</v>
      </c>
      <c r="BI510" s="226">
        <f>IF(N510="nulová",J510,0)</f>
        <v>0</v>
      </c>
      <c r="BJ510" s="19" t="s">
        <v>79</v>
      </c>
      <c r="BK510" s="226">
        <f>ROUND(I510*H510,2)</f>
        <v>0</v>
      </c>
      <c r="BL510" s="19" t="s">
        <v>269</v>
      </c>
      <c r="BM510" s="225" t="s">
        <v>2360</v>
      </c>
    </row>
    <row r="511" s="13" customFormat="1">
      <c r="A511" s="13"/>
      <c r="B511" s="227"/>
      <c r="C511" s="228"/>
      <c r="D511" s="229" t="s">
        <v>165</v>
      </c>
      <c r="E511" s="228"/>
      <c r="F511" s="231" t="s">
        <v>2361</v>
      </c>
      <c r="G511" s="228"/>
      <c r="H511" s="232">
        <v>48.619999999999997</v>
      </c>
      <c r="I511" s="233"/>
      <c r="J511" s="228"/>
      <c r="K511" s="228"/>
      <c r="L511" s="234"/>
      <c r="M511" s="235"/>
      <c r="N511" s="236"/>
      <c r="O511" s="236"/>
      <c r="P511" s="236"/>
      <c r="Q511" s="236"/>
      <c r="R511" s="236"/>
      <c r="S511" s="236"/>
      <c r="T511" s="23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8" t="s">
        <v>165</v>
      </c>
      <c r="AU511" s="238" t="s">
        <v>81</v>
      </c>
      <c r="AV511" s="13" t="s">
        <v>81</v>
      </c>
      <c r="AW511" s="13" t="s">
        <v>4</v>
      </c>
      <c r="AX511" s="13" t="s">
        <v>79</v>
      </c>
      <c r="AY511" s="238" t="s">
        <v>152</v>
      </c>
    </row>
    <row r="512" s="2" customFormat="1">
      <c r="A512" s="40"/>
      <c r="B512" s="41"/>
      <c r="C512" s="214" t="s">
        <v>873</v>
      </c>
      <c r="D512" s="214" t="s">
        <v>155</v>
      </c>
      <c r="E512" s="215" t="s">
        <v>956</v>
      </c>
      <c r="F512" s="216" t="s">
        <v>957</v>
      </c>
      <c r="G512" s="217" t="s">
        <v>176</v>
      </c>
      <c r="H512" s="218">
        <v>14.585000000000001</v>
      </c>
      <c r="I512" s="219"/>
      <c r="J512" s="220">
        <f>ROUND(I512*H512,2)</f>
        <v>0</v>
      </c>
      <c r="K512" s="216" t="s">
        <v>163</v>
      </c>
      <c r="L512" s="46"/>
      <c r="M512" s="221" t="s">
        <v>19</v>
      </c>
      <c r="N512" s="222" t="s">
        <v>43</v>
      </c>
      <c r="O512" s="86"/>
      <c r="P512" s="223">
        <f>O512*H512</f>
        <v>0</v>
      </c>
      <c r="Q512" s="223">
        <v>0</v>
      </c>
      <c r="R512" s="223">
        <f>Q512*H512</f>
        <v>0</v>
      </c>
      <c r="S512" s="223">
        <v>0</v>
      </c>
      <c r="T512" s="224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5" t="s">
        <v>269</v>
      </c>
      <c r="AT512" s="225" t="s">
        <v>155</v>
      </c>
      <c r="AU512" s="225" t="s">
        <v>81</v>
      </c>
      <c r="AY512" s="19" t="s">
        <v>152</v>
      </c>
      <c r="BE512" s="226">
        <f>IF(N512="základní",J512,0)</f>
        <v>0</v>
      </c>
      <c r="BF512" s="226">
        <f>IF(N512="snížená",J512,0)</f>
        <v>0</v>
      </c>
      <c r="BG512" s="226">
        <f>IF(N512="zákl. přenesená",J512,0)</f>
        <v>0</v>
      </c>
      <c r="BH512" s="226">
        <f>IF(N512="sníž. přenesená",J512,0)</f>
        <v>0</v>
      </c>
      <c r="BI512" s="226">
        <f>IF(N512="nulová",J512,0)</f>
        <v>0</v>
      </c>
      <c r="BJ512" s="19" t="s">
        <v>79</v>
      </c>
      <c r="BK512" s="226">
        <f>ROUND(I512*H512,2)</f>
        <v>0</v>
      </c>
      <c r="BL512" s="19" t="s">
        <v>269</v>
      </c>
      <c r="BM512" s="225" t="s">
        <v>2362</v>
      </c>
    </row>
    <row r="513" s="13" customFormat="1">
      <c r="A513" s="13"/>
      <c r="B513" s="227"/>
      <c r="C513" s="228"/>
      <c r="D513" s="229" t="s">
        <v>165</v>
      </c>
      <c r="E513" s="230" t="s">
        <v>19</v>
      </c>
      <c r="F513" s="231" t="s">
        <v>2344</v>
      </c>
      <c r="G513" s="228"/>
      <c r="H513" s="232">
        <v>14.585000000000001</v>
      </c>
      <c r="I513" s="233"/>
      <c r="J513" s="228"/>
      <c r="K513" s="228"/>
      <c r="L513" s="234"/>
      <c r="M513" s="235"/>
      <c r="N513" s="236"/>
      <c r="O513" s="236"/>
      <c r="P513" s="236"/>
      <c r="Q513" s="236"/>
      <c r="R513" s="236"/>
      <c r="S513" s="236"/>
      <c r="T513" s="237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8" t="s">
        <v>165</v>
      </c>
      <c r="AU513" s="238" t="s">
        <v>81</v>
      </c>
      <c r="AV513" s="13" t="s">
        <v>81</v>
      </c>
      <c r="AW513" s="13" t="s">
        <v>33</v>
      </c>
      <c r="AX513" s="13" t="s">
        <v>72</v>
      </c>
      <c r="AY513" s="238" t="s">
        <v>152</v>
      </c>
    </row>
    <row r="514" s="14" customFormat="1">
      <c r="A514" s="14"/>
      <c r="B514" s="239"/>
      <c r="C514" s="240"/>
      <c r="D514" s="229" t="s">
        <v>165</v>
      </c>
      <c r="E514" s="241" t="s">
        <v>19</v>
      </c>
      <c r="F514" s="242" t="s">
        <v>167</v>
      </c>
      <c r="G514" s="240"/>
      <c r="H514" s="243">
        <v>14.585000000000001</v>
      </c>
      <c r="I514" s="244"/>
      <c r="J514" s="240"/>
      <c r="K514" s="240"/>
      <c r="L514" s="245"/>
      <c r="M514" s="246"/>
      <c r="N514" s="247"/>
      <c r="O514" s="247"/>
      <c r="P514" s="247"/>
      <c r="Q514" s="247"/>
      <c r="R514" s="247"/>
      <c r="S514" s="247"/>
      <c r="T514" s="248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9" t="s">
        <v>165</v>
      </c>
      <c r="AU514" s="249" t="s">
        <v>81</v>
      </c>
      <c r="AV514" s="14" t="s">
        <v>153</v>
      </c>
      <c r="AW514" s="14" t="s">
        <v>33</v>
      </c>
      <c r="AX514" s="14" t="s">
        <v>79</v>
      </c>
      <c r="AY514" s="249" t="s">
        <v>152</v>
      </c>
    </row>
    <row r="515" s="2" customFormat="1">
      <c r="A515" s="40"/>
      <c r="B515" s="41"/>
      <c r="C515" s="214" t="s">
        <v>877</v>
      </c>
      <c r="D515" s="214" t="s">
        <v>155</v>
      </c>
      <c r="E515" s="215" t="s">
        <v>960</v>
      </c>
      <c r="F515" s="216" t="s">
        <v>961</v>
      </c>
      <c r="G515" s="217" t="s">
        <v>176</v>
      </c>
      <c r="H515" s="218">
        <v>21.925000000000001</v>
      </c>
      <c r="I515" s="219"/>
      <c r="J515" s="220">
        <f>ROUND(I515*H515,2)</f>
        <v>0</v>
      </c>
      <c r="K515" s="216" t="s">
        <v>163</v>
      </c>
      <c r="L515" s="46"/>
      <c r="M515" s="221" t="s">
        <v>19</v>
      </c>
      <c r="N515" s="222" t="s">
        <v>43</v>
      </c>
      <c r="O515" s="86"/>
      <c r="P515" s="223">
        <f>O515*H515</f>
        <v>0</v>
      </c>
      <c r="Q515" s="223">
        <v>0</v>
      </c>
      <c r="R515" s="223">
        <f>Q515*H515</f>
        <v>0</v>
      </c>
      <c r="S515" s="223">
        <v>0</v>
      </c>
      <c r="T515" s="224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5" t="s">
        <v>269</v>
      </c>
      <c r="AT515" s="225" t="s">
        <v>155</v>
      </c>
      <c r="AU515" s="225" t="s">
        <v>81</v>
      </c>
      <c r="AY515" s="19" t="s">
        <v>152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9" t="s">
        <v>79</v>
      </c>
      <c r="BK515" s="226">
        <f>ROUND(I515*H515,2)</f>
        <v>0</v>
      </c>
      <c r="BL515" s="19" t="s">
        <v>269</v>
      </c>
      <c r="BM515" s="225" t="s">
        <v>2363</v>
      </c>
    </row>
    <row r="516" s="13" customFormat="1">
      <c r="A516" s="13"/>
      <c r="B516" s="227"/>
      <c r="C516" s="228"/>
      <c r="D516" s="229" t="s">
        <v>165</v>
      </c>
      <c r="E516" s="230" t="s">
        <v>19</v>
      </c>
      <c r="F516" s="231" t="s">
        <v>2352</v>
      </c>
      <c r="G516" s="228"/>
      <c r="H516" s="232">
        <v>21.925000000000001</v>
      </c>
      <c r="I516" s="233"/>
      <c r="J516" s="228"/>
      <c r="K516" s="228"/>
      <c r="L516" s="234"/>
      <c r="M516" s="235"/>
      <c r="N516" s="236"/>
      <c r="O516" s="236"/>
      <c r="P516" s="236"/>
      <c r="Q516" s="236"/>
      <c r="R516" s="236"/>
      <c r="S516" s="236"/>
      <c r="T516" s="23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8" t="s">
        <v>165</v>
      </c>
      <c r="AU516" s="238" t="s">
        <v>81</v>
      </c>
      <c r="AV516" s="13" t="s">
        <v>81</v>
      </c>
      <c r="AW516" s="13" t="s">
        <v>33</v>
      </c>
      <c r="AX516" s="13" t="s">
        <v>72</v>
      </c>
      <c r="AY516" s="238" t="s">
        <v>152</v>
      </c>
    </row>
    <row r="517" s="14" customFormat="1">
      <c r="A517" s="14"/>
      <c r="B517" s="239"/>
      <c r="C517" s="240"/>
      <c r="D517" s="229" t="s">
        <v>165</v>
      </c>
      <c r="E517" s="241" t="s">
        <v>19</v>
      </c>
      <c r="F517" s="242" t="s">
        <v>167</v>
      </c>
      <c r="G517" s="240"/>
      <c r="H517" s="243">
        <v>21.925000000000001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9" t="s">
        <v>165</v>
      </c>
      <c r="AU517" s="249" t="s">
        <v>81</v>
      </c>
      <c r="AV517" s="14" t="s">
        <v>153</v>
      </c>
      <c r="AW517" s="14" t="s">
        <v>33</v>
      </c>
      <c r="AX517" s="14" t="s">
        <v>79</v>
      </c>
      <c r="AY517" s="249" t="s">
        <v>152</v>
      </c>
    </row>
    <row r="518" s="2" customFormat="1">
      <c r="A518" s="40"/>
      <c r="B518" s="41"/>
      <c r="C518" s="214" t="s">
        <v>881</v>
      </c>
      <c r="D518" s="214" t="s">
        <v>155</v>
      </c>
      <c r="E518" s="215" t="s">
        <v>964</v>
      </c>
      <c r="F518" s="216" t="s">
        <v>965</v>
      </c>
      <c r="G518" s="217" t="s">
        <v>513</v>
      </c>
      <c r="H518" s="218">
        <v>0.43099999999999999</v>
      </c>
      <c r="I518" s="219"/>
      <c r="J518" s="220">
        <f>ROUND(I518*H518,2)</f>
        <v>0</v>
      </c>
      <c r="K518" s="216" t="s">
        <v>163</v>
      </c>
      <c r="L518" s="46"/>
      <c r="M518" s="221" t="s">
        <v>19</v>
      </c>
      <c r="N518" s="222" t="s">
        <v>43</v>
      </c>
      <c r="O518" s="86"/>
      <c r="P518" s="223">
        <f>O518*H518</f>
        <v>0</v>
      </c>
      <c r="Q518" s="223">
        <v>0</v>
      </c>
      <c r="R518" s="223">
        <f>Q518*H518</f>
        <v>0</v>
      </c>
      <c r="S518" s="223">
        <v>0</v>
      </c>
      <c r="T518" s="224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5" t="s">
        <v>269</v>
      </c>
      <c r="AT518" s="225" t="s">
        <v>155</v>
      </c>
      <c r="AU518" s="225" t="s">
        <v>81</v>
      </c>
      <c r="AY518" s="19" t="s">
        <v>152</v>
      </c>
      <c r="BE518" s="226">
        <f>IF(N518="základní",J518,0)</f>
        <v>0</v>
      </c>
      <c r="BF518" s="226">
        <f>IF(N518="snížená",J518,0)</f>
        <v>0</v>
      </c>
      <c r="BG518" s="226">
        <f>IF(N518="zákl. přenesená",J518,0)</f>
        <v>0</v>
      </c>
      <c r="BH518" s="226">
        <f>IF(N518="sníž. přenesená",J518,0)</f>
        <v>0</v>
      </c>
      <c r="BI518" s="226">
        <f>IF(N518="nulová",J518,0)</f>
        <v>0</v>
      </c>
      <c r="BJ518" s="19" t="s">
        <v>79</v>
      </c>
      <c r="BK518" s="226">
        <f>ROUND(I518*H518,2)</f>
        <v>0</v>
      </c>
      <c r="BL518" s="19" t="s">
        <v>269</v>
      </c>
      <c r="BM518" s="225" t="s">
        <v>966</v>
      </c>
    </row>
    <row r="519" s="12" customFormat="1" ht="22.8" customHeight="1">
      <c r="A519" s="12"/>
      <c r="B519" s="198"/>
      <c r="C519" s="199"/>
      <c r="D519" s="200" t="s">
        <v>71</v>
      </c>
      <c r="E519" s="212" t="s">
        <v>967</v>
      </c>
      <c r="F519" s="212" t="s">
        <v>968</v>
      </c>
      <c r="G519" s="199"/>
      <c r="H519" s="199"/>
      <c r="I519" s="202"/>
      <c r="J519" s="213">
        <f>BK519</f>
        <v>0</v>
      </c>
      <c r="K519" s="199"/>
      <c r="L519" s="204"/>
      <c r="M519" s="205"/>
      <c r="N519" s="206"/>
      <c r="O519" s="206"/>
      <c r="P519" s="207">
        <f>SUM(P520:P678)</f>
        <v>0</v>
      </c>
      <c r="Q519" s="206"/>
      <c r="R519" s="207">
        <f>SUM(R520:R678)</f>
        <v>7.3041459999999994</v>
      </c>
      <c r="S519" s="206"/>
      <c r="T519" s="208">
        <f>SUM(T520:T678)</f>
        <v>0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209" t="s">
        <v>81</v>
      </c>
      <c r="AT519" s="210" t="s">
        <v>71</v>
      </c>
      <c r="AU519" s="210" t="s">
        <v>79</v>
      </c>
      <c r="AY519" s="209" t="s">
        <v>152</v>
      </c>
      <c r="BK519" s="211">
        <f>SUM(BK520:BK678)</f>
        <v>0</v>
      </c>
    </row>
    <row r="520" s="2" customFormat="1" ht="16.5" customHeight="1">
      <c r="A520" s="40"/>
      <c r="B520" s="41"/>
      <c r="C520" s="214" t="s">
        <v>885</v>
      </c>
      <c r="D520" s="214" t="s">
        <v>155</v>
      </c>
      <c r="E520" s="215" t="s">
        <v>970</v>
      </c>
      <c r="F520" s="216" t="s">
        <v>971</v>
      </c>
      <c r="G520" s="217" t="s">
        <v>176</v>
      </c>
      <c r="H520" s="218">
        <v>479.67099999999999</v>
      </c>
      <c r="I520" s="219"/>
      <c r="J520" s="220">
        <f>ROUND(I520*H520,2)</f>
        <v>0</v>
      </c>
      <c r="K520" s="216" t="s">
        <v>19</v>
      </c>
      <c r="L520" s="46"/>
      <c r="M520" s="221" t="s">
        <v>19</v>
      </c>
      <c r="N520" s="222" t="s">
        <v>43</v>
      </c>
      <c r="O520" s="86"/>
      <c r="P520" s="223">
        <f>O520*H520</f>
        <v>0</v>
      </c>
      <c r="Q520" s="223">
        <v>0</v>
      </c>
      <c r="R520" s="223">
        <f>Q520*H520</f>
        <v>0</v>
      </c>
      <c r="S520" s="223">
        <v>0</v>
      </c>
      <c r="T520" s="224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25" t="s">
        <v>269</v>
      </c>
      <c r="AT520" s="225" t="s">
        <v>155</v>
      </c>
      <c r="AU520" s="225" t="s">
        <v>81</v>
      </c>
      <c r="AY520" s="19" t="s">
        <v>152</v>
      </c>
      <c r="BE520" s="226">
        <f>IF(N520="základní",J520,0)</f>
        <v>0</v>
      </c>
      <c r="BF520" s="226">
        <f>IF(N520="snížená",J520,0)</f>
        <v>0</v>
      </c>
      <c r="BG520" s="226">
        <f>IF(N520="zákl. přenesená",J520,0)</f>
        <v>0</v>
      </c>
      <c r="BH520" s="226">
        <f>IF(N520="sníž. přenesená",J520,0)</f>
        <v>0</v>
      </c>
      <c r="BI520" s="226">
        <f>IF(N520="nulová",J520,0)</f>
        <v>0</v>
      </c>
      <c r="BJ520" s="19" t="s">
        <v>79</v>
      </c>
      <c r="BK520" s="226">
        <f>ROUND(I520*H520,2)</f>
        <v>0</v>
      </c>
      <c r="BL520" s="19" t="s">
        <v>269</v>
      </c>
      <c r="BM520" s="225" t="s">
        <v>972</v>
      </c>
    </row>
    <row r="521" s="13" customFormat="1">
      <c r="A521" s="13"/>
      <c r="B521" s="227"/>
      <c r="C521" s="228"/>
      <c r="D521" s="229" t="s">
        <v>165</v>
      </c>
      <c r="E521" s="230" t="s">
        <v>19</v>
      </c>
      <c r="F521" s="231" t="s">
        <v>2364</v>
      </c>
      <c r="G521" s="228"/>
      <c r="H521" s="232">
        <v>350.75200000000001</v>
      </c>
      <c r="I521" s="233"/>
      <c r="J521" s="228"/>
      <c r="K521" s="228"/>
      <c r="L521" s="234"/>
      <c r="M521" s="235"/>
      <c r="N521" s="236"/>
      <c r="O521" s="236"/>
      <c r="P521" s="236"/>
      <c r="Q521" s="236"/>
      <c r="R521" s="236"/>
      <c r="S521" s="236"/>
      <c r="T521" s="23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8" t="s">
        <v>165</v>
      </c>
      <c r="AU521" s="238" t="s">
        <v>81</v>
      </c>
      <c r="AV521" s="13" t="s">
        <v>81</v>
      </c>
      <c r="AW521" s="13" t="s">
        <v>33</v>
      </c>
      <c r="AX521" s="13" t="s">
        <v>72</v>
      </c>
      <c r="AY521" s="238" t="s">
        <v>152</v>
      </c>
    </row>
    <row r="522" s="13" customFormat="1">
      <c r="A522" s="13"/>
      <c r="B522" s="227"/>
      <c r="C522" s="228"/>
      <c r="D522" s="229" t="s">
        <v>165</v>
      </c>
      <c r="E522" s="230" t="s">
        <v>19</v>
      </c>
      <c r="F522" s="231" t="s">
        <v>2365</v>
      </c>
      <c r="G522" s="228"/>
      <c r="H522" s="232">
        <v>128.91900000000001</v>
      </c>
      <c r="I522" s="233"/>
      <c r="J522" s="228"/>
      <c r="K522" s="228"/>
      <c r="L522" s="234"/>
      <c r="M522" s="235"/>
      <c r="N522" s="236"/>
      <c r="O522" s="236"/>
      <c r="P522" s="236"/>
      <c r="Q522" s="236"/>
      <c r="R522" s="236"/>
      <c r="S522" s="236"/>
      <c r="T522" s="23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8" t="s">
        <v>165</v>
      </c>
      <c r="AU522" s="238" t="s">
        <v>81</v>
      </c>
      <c r="AV522" s="13" t="s">
        <v>81</v>
      </c>
      <c r="AW522" s="13" t="s">
        <v>33</v>
      </c>
      <c r="AX522" s="13" t="s">
        <v>72</v>
      </c>
      <c r="AY522" s="238" t="s">
        <v>152</v>
      </c>
    </row>
    <row r="523" s="14" customFormat="1">
      <c r="A523" s="14"/>
      <c r="B523" s="239"/>
      <c r="C523" s="240"/>
      <c r="D523" s="229" t="s">
        <v>165</v>
      </c>
      <c r="E523" s="241" t="s">
        <v>19</v>
      </c>
      <c r="F523" s="242" t="s">
        <v>167</v>
      </c>
      <c r="G523" s="240"/>
      <c r="H523" s="243">
        <v>479.67099999999999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9" t="s">
        <v>165</v>
      </c>
      <c r="AU523" s="249" t="s">
        <v>81</v>
      </c>
      <c r="AV523" s="14" t="s">
        <v>153</v>
      </c>
      <c r="AW523" s="14" t="s">
        <v>33</v>
      </c>
      <c r="AX523" s="14" t="s">
        <v>79</v>
      </c>
      <c r="AY523" s="249" t="s">
        <v>152</v>
      </c>
    </row>
    <row r="524" s="2" customFormat="1" ht="16.5" customHeight="1">
      <c r="A524" s="40"/>
      <c r="B524" s="41"/>
      <c r="C524" s="214" t="s">
        <v>889</v>
      </c>
      <c r="D524" s="214" t="s">
        <v>155</v>
      </c>
      <c r="E524" s="215" t="s">
        <v>2366</v>
      </c>
      <c r="F524" s="216" t="s">
        <v>2367</v>
      </c>
      <c r="G524" s="217" t="s">
        <v>176</v>
      </c>
      <c r="H524" s="218">
        <v>7.4619999999999997</v>
      </c>
      <c r="I524" s="219"/>
      <c r="J524" s="220">
        <f>ROUND(I524*H524,2)</f>
        <v>0</v>
      </c>
      <c r="K524" s="216" t="s">
        <v>19</v>
      </c>
      <c r="L524" s="46"/>
      <c r="M524" s="221" t="s">
        <v>19</v>
      </c>
      <c r="N524" s="222" t="s">
        <v>43</v>
      </c>
      <c r="O524" s="86"/>
      <c r="P524" s="223">
        <f>O524*H524</f>
        <v>0</v>
      </c>
      <c r="Q524" s="223">
        <v>0</v>
      </c>
      <c r="R524" s="223">
        <f>Q524*H524</f>
        <v>0</v>
      </c>
      <c r="S524" s="223">
        <v>0</v>
      </c>
      <c r="T524" s="224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5" t="s">
        <v>269</v>
      </c>
      <c r="AT524" s="225" t="s">
        <v>155</v>
      </c>
      <c r="AU524" s="225" t="s">
        <v>81</v>
      </c>
      <c r="AY524" s="19" t="s">
        <v>152</v>
      </c>
      <c r="BE524" s="226">
        <f>IF(N524="základní",J524,0)</f>
        <v>0</v>
      </c>
      <c r="BF524" s="226">
        <f>IF(N524="snížená",J524,0)</f>
        <v>0</v>
      </c>
      <c r="BG524" s="226">
        <f>IF(N524="zákl. přenesená",J524,0)</f>
        <v>0</v>
      </c>
      <c r="BH524" s="226">
        <f>IF(N524="sníž. přenesená",J524,0)</f>
        <v>0</v>
      </c>
      <c r="BI524" s="226">
        <f>IF(N524="nulová",J524,0)</f>
        <v>0</v>
      </c>
      <c r="BJ524" s="19" t="s">
        <v>79</v>
      </c>
      <c r="BK524" s="226">
        <f>ROUND(I524*H524,2)</f>
        <v>0</v>
      </c>
      <c r="BL524" s="19" t="s">
        <v>269</v>
      </c>
      <c r="BM524" s="225" t="s">
        <v>2368</v>
      </c>
    </row>
    <row r="525" s="13" customFormat="1">
      <c r="A525" s="13"/>
      <c r="B525" s="227"/>
      <c r="C525" s="228"/>
      <c r="D525" s="229" t="s">
        <v>165</v>
      </c>
      <c r="E525" s="230" t="s">
        <v>19</v>
      </c>
      <c r="F525" s="231" t="s">
        <v>2369</v>
      </c>
      <c r="G525" s="228"/>
      <c r="H525" s="232">
        <v>7.4619999999999997</v>
      </c>
      <c r="I525" s="233"/>
      <c r="J525" s="228"/>
      <c r="K525" s="228"/>
      <c r="L525" s="234"/>
      <c r="M525" s="235"/>
      <c r="N525" s="236"/>
      <c r="O525" s="236"/>
      <c r="P525" s="236"/>
      <c r="Q525" s="236"/>
      <c r="R525" s="236"/>
      <c r="S525" s="236"/>
      <c r="T525" s="23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8" t="s">
        <v>165</v>
      </c>
      <c r="AU525" s="238" t="s">
        <v>81</v>
      </c>
      <c r="AV525" s="13" t="s">
        <v>81</v>
      </c>
      <c r="AW525" s="13" t="s">
        <v>33</v>
      </c>
      <c r="AX525" s="13" t="s">
        <v>72</v>
      </c>
      <c r="AY525" s="238" t="s">
        <v>152</v>
      </c>
    </row>
    <row r="526" s="14" customFormat="1">
      <c r="A526" s="14"/>
      <c r="B526" s="239"/>
      <c r="C526" s="240"/>
      <c r="D526" s="229" t="s">
        <v>165</v>
      </c>
      <c r="E526" s="241" t="s">
        <v>19</v>
      </c>
      <c r="F526" s="242" t="s">
        <v>167</v>
      </c>
      <c r="G526" s="240"/>
      <c r="H526" s="243">
        <v>7.4619999999999997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9" t="s">
        <v>165</v>
      </c>
      <c r="AU526" s="249" t="s">
        <v>81</v>
      </c>
      <c r="AV526" s="14" t="s">
        <v>153</v>
      </c>
      <c r="AW526" s="14" t="s">
        <v>33</v>
      </c>
      <c r="AX526" s="14" t="s">
        <v>79</v>
      </c>
      <c r="AY526" s="249" t="s">
        <v>152</v>
      </c>
    </row>
    <row r="527" s="2" customFormat="1" ht="33" customHeight="1">
      <c r="A527" s="40"/>
      <c r="B527" s="41"/>
      <c r="C527" s="214" t="s">
        <v>893</v>
      </c>
      <c r="D527" s="214" t="s">
        <v>155</v>
      </c>
      <c r="E527" s="215" t="s">
        <v>2370</v>
      </c>
      <c r="F527" s="216" t="s">
        <v>2371</v>
      </c>
      <c r="G527" s="217" t="s">
        <v>176</v>
      </c>
      <c r="H527" s="218">
        <v>7.4619999999999997</v>
      </c>
      <c r="I527" s="219"/>
      <c r="J527" s="220">
        <f>ROUND(I527*H527,2)</f>
        <v>0</v>
      </c>
      <c r="K527" s="216" t="s">
        <v>163</v>
      </c>
      <c r="L527" s="46"/>
      <c r="M527" s="221" t="s">
        <v>19</v>
      </c>
      <c r="N527" s="222" t="s">
        <v>43</v>
      </c>
      <c r="O527" s="86"/>
      <c r="P527" s="223">
        <f>O527*H527</f>
        <v>0</v>
      </c>
      <c r="Q527" s="223">
        <v>0.00014999999999999999</v>
      </c>
      <c r="R527" s="223">
        <f>Q527*H527</f>
        <v>0.0011192999999999999</v>
      </c>
      <c r="S527" s="223">
        <v>0</v>
      </c>
      <c r="T527" s="224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5" t="s">
        <v>269</v>
      </c>
      <c r="AT527" s="225" t="s">
        <v>155</v>
      </c>
      <c r="AU527" s="225" t="s">
        <v>81</v>
      </c>
      <c r="AY527" s="19" t="s">
        <v>152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9" t="s">
        <v>79</v>
      </c>
      <c r="BK527" s="226">
        <f>ROUND(I527*H527,2)</f>
        <v>0</v>
      </c>
      <c r="BL527" s="19" t="s">
        <v>269</v>
      </c>
      <c r="BM527" s="225" t="s">
        <v>979</v>
      </c>
    </row>
    <row r="528" s="13" customFormat="1">
      <c r="A528" s="13"/>
      <c r="B528" s="227"/>
      <c r="C528" s="228"/>
      <c r="D528" s="229" t="s">
        <v>165</v>
      </c>
      <c r="E528" s="230" t="s">
        <v>19</v>
      </c>
      <c r="F528" s="231" t="s">
        <v>2369</v>
      </c>
      <c r="G528" s="228"/>
      <c r="H528" s="232">
        <v>7.4619999999999997</v>
      </c>
      <c r="I528" s="233"/>
      <c r="J528" s="228"/>
      <c r="K528" s="228"/>
      <c r="L528" s="234"/>
      <c r="M528" s="235"/>
      <c r="N528" s="236"/>
      <c r="O528" s="236"/>
      <c r="P528" s="236"/>
      <c r="Q528" s="236"/>
      <c r="R528" s="236"/>
      <c r="S528" s="236"/>
      <c r="T528" s="23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8" t="s">
        <v>165</v>
      </c>
      <c r="AU528" s="238" t="s">
        <v>81</v>
      </c>
      <c r="AV528" s="13" t="s">
        <v>81</v>
      </c>
      <c r="AW528" s="13" t="s">
        <v>33</v>
      </c>
      <c r="AX528" s="13" t="s">
        <v>72</v>
      </c>
      <c r="AY528" s="238" t="s">
        <v>152</v>
      </c>
    </row>
    <row r="529" s="14" customFormat="1">
      <c r="A529" s="14"/>
      <c r="B529" s="239"/>
      <c r="C529" s="240"/>
      <c r="D529" s="229" t="s">
        <v>165</v>
      </c>
      <c r="E529" s="241" t="s">
        <v>19</v>
      </c>
      <c r="F529" s="242" t="s">
        <v>167</v>
      </c>
      <c r="G529" s="240"/>
      <c r="H529" s="243">
        <v>7.4619999999999997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9" t="s">
        <v>165</v>
      </c>
      <c r="AU529" s="249" t="s">
        <v>81</v>
      </c>
      <c r="AV529" s="14" t="s">
        <v>153</v>
      </c>
      <c r="AW529" s="14" t="s">
        <v>33</v>
      </c>
      <c r="AX529" s="14" t="s">
        <v>79</v>
      </c>
      <c r="AY529" s="249" t="s">
        <v>152</v>
      </c>
    </row>
    <row r="530" s="2" customFormat="1">
      <c r="A530" s="40"/>
      <c r="B530" s="41"/>
      <c r="C530" s="271" t="s">
        <v>897</v>
      </c>
      <c r="D530" s="271" t="s">
        <v>261</v>
      </c>
      <c r="E530" s="272" t="s">
        <v>982</v>
      </c>
      <c r="F530" s="273" t="s">
        <v>983</v>
      </c>
      <c r="G530" s="274" t="s">
        <v>176</v>
      </c>
      <c r="H530" s="275">
        <v>8.6969999999999992</v>
      </c>
      <c r="I530" s="276"/>
      <c r="J530" s="277">
        <f>ROUND(I530*H530,2)</f>
        <v>0</v>
      </c>
      <c r="K530" s="273" t="s">
        <v>163</v>
      </c>
      <c r="L530" s="278"/>
      <c r="M530" s="279" t="s">
        <v>19</v>
      </c>
      <c r="N530" s="280" t="s">
        <v>43</v>
      </c>
      <c r="O530" s="86"/>
      <c r="P530" s="223">
        <f>O530*H530</f>
        <v>0</v>
      </c>
      <c r="Q530" s="223">
        <v>0.0019</v>
      </c>
      <c r="R530" s="223">
        <f>Q530*H530</f>
        <v>0.016524299999999999</v>
      </c>
      <c r="S530" s="223">
        <v>0</v>
      </c>
      <c r="T530" s="224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25" t="s">
        <v>362</v>
      </c>
      <c r="AT530" s="225" t="s">
        <v>261</v>
      </c>
      <c r="AU530" s="225" t="s">
        <v>81</v>
      </c>
      <c r="AY530" s="19" t="s">
        <v>152</v>
      </c>
      <c r="BE530" s="226">
        <f>IF(N530="základní",J530,0)</f>
        <v>0</v>
      </c>
      <c r="BF530" s="226">
        <f>IF(N530="snížená",J530,0)</f>
        <v>0</v>
      </c>
      <c r="BG530" s="226">
        <f>IF(N530="zákl. přenesená",J530,0)</f>
        <v>0</v>
      </c>
      <c r="BH530" s="226">
        <f>IF(N530="sníž. přenesená",J530,0)</f>
        <v>0</v>
      </c>
      <c r="BI530" s="226">
        <f>IF(N530="nulová",J530,0)</f>
        <v>0</v>
      </c>
      <c r="BJ530" s="19" t="s">
        <v>79</v>
      </c>
      <c r="BK530" s="226">
        <f>ROUND(I530*H530,2)</f>
        <v>0</v>
      </c>
      <c r="BL530" s="19" t="s">
        <v>269</v>
      </c>
      <c r="BM530" s="225" t="s">
        <v>984</v>
      </c>
    </row>
    <row r="531" s="13" customFormat="1">
      <c r="A531" s="13"/>
      <c r="B531" s="227"/>
      <c r="C531" s="228"/>
      <c r="D531" s="229" t="s">
        <v>165</v>
      </c>
      <c r="E531" s="228"/>
      <c r="F531" s="231" t="s">
        <v>2372</v>
      </c>
      <c r="G531" s="228"/>
      <c r="H531" s="232">
        <v>8.6969999999999992</v>
      </c>
      <c r="I531" s="233"/>
      <c r="J531" s="228"/>
      <c r="K531" s="228"/>
      <c r="L531" s="234"/>
      <c r="M531" s="235"/>
      <c r="N531" s="236"/>
      <c r="O531" s="236"/>
      <c r="P531" s="236"/>
      <c r="Q531" s="236"/>
      <c r="R531" s="236"/>
      <c r="S531" s="236"/>
      <c r="T531" s="23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8" t="s">
        <v>165</v>
      </c>
      <c r="AU531" s="238" t="s">
        <v>81</v>
      </c>
      <c r="AV531" s="13" t="s">
        <v>81</v>
      </c>
      <c r="AW531" s="13" t="s">
        <v>4</v>
      </c>
      <c r="AX531" s="13" t="s">
        <v>79</v>
      </c>
      <c r="AY531" s="238" t="s">
        <v>152</v>
      </c>
    </row>
    <row r="532" s="2" customFormat="1">
      <c r="A532" s="40"/>
      <c r="B532" s="41"/>
      <c r="C532" s="214" t="s">
        <v>901</v>
      </c>
      <c r="D532" s="214" t="s">
        <v>155</v>
      </c>
      <c r="E532" s="215" t="s">
        <v>987</v>
      </c>
      <c r="F532" s="216" t="s">
        <v>988</v>
      </c>
      <c r="G532" s="217" t="s">
        <v>176</v>
      </c>
      <c r="H532" s="218">
        <v>443.012</v>
      </c>
      <c r="I532" s="219"/>
      <c r="J532" s="220">
        <f>ROUND(I532*H532,2)</f>
        <v>0</v>
      </c>
      <c r="K532" s="216" t="s">
        <v>163</v>
      </c>
      <c r="L532" s="46"/>
      <c r="M532" s="221" t="s">
        <v>19</v>
      </c>
      <c r="N532" s="222" t="s">
        <v>43</v>
      </c>
      <c r="O532" s="86"/>
      <c r="P532" s="223">
        <f>O532*H532</f>
        <v>0</v>
      </c>
      <c r="Q532" s="223">
        <v>0.00013999999999999999</v>
      </c>
      <c r="R532" s="223">
        <f>Q532*H532</f>
        <v>0.062021679999999996</v>
      </c>
      <c r="S532" s="223">
        <v>0</v>
      </c>
      <c r="T532" s="224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5" t="s">
        <v>269</v>
      </c>
      <c r="AT532" s="225" t="s">
        <v>155</v>
      </c>
      <c r="AU532" s="225" t="s">
        <v>81</v>
      </c>
      <c r="AY532" s="19" t="s">
        <v>152</v>
      </c>
      <c r="BE532" s="226">
        <f>IF(N532="základní",J532,0)</f>
        <v>0</v>
      </c>
      <c r="BF532" s="226">
        <f>IF(N532="snížená",J532,0)</f>
        <v>0</v>
      </c>
      <c r="BG532" s="226">
        <f>IF(N532="zákl. přenesená",J532,0)</f>
        <v>0</v>
      </c>
      <c r="BH532" s="226">
        <f>IF(N532="sníž. přenesená",J532,0)</f>
        <v>0</v>
      </c>
      <c r="BI532" s="226">
        <f>IF(N532="nulová",J532,0)</f>
        <v>0</v>
      </c>
      <c r="BJ532" s="19" t="s">
        <v>79</v>
      </c>
      <c r="BK532" s="226">
        <f>ROUND(I532*H532,2)</f>
        <v>0</v>
      </c>
      <c r="BL532" s="19" t="s">
        <v>269</v>
      </c>
      <c r="BM532" s="225" t="s">
        <v>989</v>
      </c>
    </row>
    <row r="533" s="15" customFormat="1">
      <c r="A533" s="15"/>
      <c r="B533" s="250"/>
      <c r="C533" s="251"/>
      <c r="D533" s="229" t="s">
        <v>165</v>
      </c>
      <c r="E533" s="252" t="s">
        <v>19</v>
      </c>
      <c r="F533" s="253" t="s">
        <v>990</v>
      </c>
      <c r="G533" s="251"/>
      <c r="H533" s="252" t="s">
        <v>19</v>
      </c>
      <c r="I533" s="254"/>
      <c r="J533" s="251"/>
      <c r="K533" s="251"/>
      <c r="L533" s="255"/>
      <c r="M533" s="256"/>
      <c r="N533" s="257"/>
      <c r="O533" s="257"/>
      <c r="P533" s="257"/>
      <c r="Q533" s="257"/>
      <c r="R533" s="257"/>
      <c r="S533" s="257"/>
      <c r="T533" s="258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9" t="s">
        <v>165</v>
      </c>
      <c r="AU533" s="259" t="s">
        <v>81</v>
      </c>
      <c r="AV533" s="15" t="s">
        <v>79</v>
      </c>
      <c r="AW533" s="15" t="s">
        <v>33</v>
      </c>
      <c r="AX533" s="15" t="s">
        <v>72</v>
      </c>
      <c r="AY533" s="259" t="s">
        <v>152</v>
      </c>
    </row>
    <row r="534" s="13" customFormat="1">
      <c r="A534" s="13"/>
      <c r="B534" s="227"/>
      <c r="C534" s="228"/>
      <c r="D534" s="229" t="s">
        <v>165</v>
      </c>
      <c r="E534" s="230" t="s">
        <v>19</v>
      </c>
      <c r="F534" s="231" t="s">
        <v>2373</v>
      </c>
      <c r="G534" s="228"/>
      <c r="H534" s="232">
        <v>402.267</v>
      </c>
      <c r="I534" s="233"/>
      <c r="J534" s="228"/>
      <c r="K534" s="228"/>
      <c r="L534" s="234"/>
      <c r="M534" s="235"/>
      <c r="N534" s="236"/>
      <c r="O534" s="236"/>
      <c r="P534" s="236"/>
      <c r="Q534" s="236"/>
      <c r="R534" s="236"/>
      <c r="S534" s="236"/>
      <c r="T534" s="23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8" t="s">
        <v>165</v>
      </c>
      <c r="AU534" s="238" t="s">
        <v>81</v>
      </c>
      <c r="AV534" s="13" t="s">
        <v>81</v>
      </c>
      <c r="AW534" s="13" t="s">
        <v>33</v>
      </c>
      <c r="AX534" s="13" t="s">
        <v>72</v>
      </c>
      <c r="AY534" s="238" t="s">
        <v>152</v>
      </c>
    </row>
    <row r="535" s="13" customFormat="1">
      <c r="A535" s="13"/>
      <c r="B535" s="227"/>
      <c r="C535" s="228"/>
      <c r="D535" s="229" t="s">
        <v>165</v>
      </c>
      <c r="E535" s="230" t="s">
        <v>19</v>
      </c>
      <c r="F535" s="231" t="s">
        <v>2374</v>
      </c>
      <c r="G535" s="228"/>
      <c r="H535" s="232">
        <v>22.166</v>
      </c>
      <c r="I535" s="233"/>
      <c r="J535" s="228"/>
      <c r="K535" s="228"/>
      <c r="L535" s="234"/>
      <c r="M535" s="235"/>
      <c r="N535" s="236"/>
      <c r="O535" s="236"/>
      <c r="P535" s="236"/>
      <c r="Q535" s="236"/>
      <c r="R535" s="236"/>
      <c r="S535" s="236"/>
      <c r="T535" s="23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8" t="s">
        <v>165</v>
      </c>
      <c r="AU535" s="238" t="s">
        <v>81</v>
      </c>
      <c r="AV535" s="13" t="s">
        <v>81</v>
      </c>
      <c r="AW535" s="13" t="s">
        <v>33</v>
      </c>
      <c r="AX535" s="13" t="s">
        <v>72</v>
      </c>
      <c r="AY535" s="238" t="s">
        <v>152</v>
      </c>
    </row>
    <row r="536" s="15" customFormat="1">
      <c r="A536" s="15"/>
      <c r="B536" s="250"/>
      <c r="C536" s="251"/>
      <c r="D536" s="229" t="s">
        <v>165</v>
      </c>
      <c r="E536" s="252" t="s">
        <v>19</v>
      </c>
      <c r="F536" s="253" t="s">
        <v>993</v>
      </c>
      <c r="G536" s="251"/>
      <c r="H536" s="252" t="s">
        <v>19</v>
      </c>
      <c r="I536" s="254"/>
      <c r="J536" s="251"/>
      <c r="K536" s="251"/>
      <c r="L536" s="255"/>
      <c r="M536" s="256"/>
      <c r="N536" s="257"/>
      <c r="O536" s="257"/>
      <c r="P536" s="257"/>
      <c r="Q536" s="257"/>
      <c r="R536" s="257"/>
      <c r="S536" s="257"/>
      <c r="T536" s="258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9" t="s">
        <v>165</v>
      </c>
      <c r="AU536" s="259" t="s">
        <v>81</v>
      </c>
      <c r="AV536" s="15" t="s">
        <v>79</v>
      </c>
      <c r="AW536" s="15" t="s">
        <v>33</v>
      </c>
      <c r="AX536" s="15" t="s">
        <v>72</v>
      </c>
      <c r="AY536" s="259" t="s">
        <v>152</v>
      </c>
    </row>
    <row r="537" s="13" customFormat="1">
      <c r="A537" s="13"/>
      <c r="B537" s="227"/>
      <c r="C537" s="228"/>
      <c r="D537" s="229" t="s">
        <v>165</v>
      </c>
      <c r="E537" s="230" t="s">
        <v>19</v>
      </c>
      <c r="F537" s="231" t="s">
        <v>2375</v>
      </c>
      <c r="G537" s="228"/>
      <c r="H537" s="232">
        <v>-83.799999999999997</v>
      </c>
      <c r="I537" s="233"/>
      <c r="J537" s="228"/>
      <c r="K537" s="228"/>
      <c r="L537" s="234"/>
      <c r="M537" s="235"/>
      <c r="N537" s="236"/>
      <c r="O537" s="236"/>
      <c r="P537" s="236"/>
      <c r="Q537" s="236"/>
      <c r="R537" s="236"/>
      <c r="S537" s="236"/>
      <c r="T537" s="23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8" t="s">
        <v>165</v>
      </c>
      <c r="AU537" s="238" t="s">
        <v>81</v>
      </c>
      <c r="AV537" s="13" t="s">
        <v>81</v>
      </c>
      <c r="AW537" s="13" t="s">
        <v>33</v>
      </c>
      <c r="AX537" s="13" t="s">
        <v>72</v>
      </c>
      <c r="AY537" s="238" t="s">
        <v>152</v>
      </c>
    </row>
    <row r="538" s="14" customFormat="1">
      <c r="A538" s="14"/>
      <c r="B538" s="239"/>
      <c r="C538" s="240"/>
      <c r="D538" s="229" t="s">
        <v>165</v>
      </c>
      <c r="E538" s="241" t="s">
        <v>19</v>
      </c>
      <c r="F538" s="242" t="s">
        <v>167</v>
      </c>
      <c r="G538" s="240"/>
      <c r="H538" s="243">
        <v>340.63299999999998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49" t="s">
        <v>165</v>
      </c>
      <c r="AU538" s="249" t="s">
        <v>81</v>
      </c>
      <c r="AV538" s="14" t="s">
        <v>153</v>
      </c>
      <c r="AW538" s="14" t="s">
        <v>33</v>
      </c>
      <c r="AX538" s="14" t="s">
        <v>72</v>
      </c>
      <c r="AY538" s="249" t="s">
        <v>152</v>
      </c>
    </row>
    <row r="539" s="15" customFormat="1">
      <c r="A539" s="15"/>
      <c r="B539" s="250"/>
      <c r="C539" s="251"/>
      <c r="D539" s="229" t="s">
        <v>165</v>
      </c>
      <c r="E539" s="252" t="s">
        <v>19</v>
      </c>
      <c r="F539" s="253" t="s">
        <v>2376</v>
      </c>
      <c r="G539" s="251"/>
      <c r="H539" s="252" t="s">
        <v>19</v>
      </c>
      <c r="I539" s="254"/>
      <c r="J539" s="251"/>
      <c r="K539" s="251"/>
      <c r="L539" s="255"/>
      <c r="M539" s="256"/>
      <c r="N539" s="257"/>
      <c r="O539" s="257"/>
      <c r="P539" s="257"/>
      <c r="Q539" s="257"/>
      <c r="R539" s="257"/>
      <c r="S539" s="257"/>
      <c r="T539" s="25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59" t="s">
        <v>165</v>
      </c>
      <c r="AU539" s="259" t="s">
        <v>81</v>
      </c>
      <c r="AV539" s="15" t="s">
        <v>79</v>
      </c>
      <c r="AW539" s="15" t="s">
        <v>33</v>
      </c>
      <c r="AX539" s="15" t="s">
        <v>72</v>
      </c>
      <c r="AY539" s="259" t="s">
        <v>152</v>
      </c>
    </row>
    <row r="540" s="13" customFormat="1">
      <c r="A540" s="13"/>
      <c r="B540" s="227"/>
      <c r="C540" s="228"/>
      <c r="D540" s="229" t="s">
        <v>165</v>
      </c>
      <c r="E540" s="230" t="s">
        <v>19</v>
      </c>
      <c r="F540" s="231" t="s">
        <v>2377</v>
      </c>
      <c r="G540" s="228"/>
      <c r="H540" s="232">
        <v>135.279</v>
      </c>
      <c r="I540" s="233"/>
      <c r="J540" s="228"/>
      <c r="K540" s="228"/>
      <c r="L540" s="234"/>
      <c r="M540" s="235"/>
      <c r="N540" s="236"/>
      <c r="O540" s="236"/>
      <c r="P540" s="236"/>
      <c r="Q540" s="236"/>
      <c r="R540" s="236"/>
      <c r="S540" s="236"/>
      <c r="T540" s="237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8" t="s">
        <v>165</v>
      </c>
      <c r="AU540" s="238" t="s">
        <v>81</v>
      </c>
      <c r="AV540" s="13" t="s">
        <v>81</v>
      </c>
      <c r="AW540" s="13" t="s">
        <v>33</v>
      </c>
      <c r="AX540" s="13" t="s">
        <v>72</v>
      </c>
      <c r="AY540" s="238" t="s">
        <v>152</v>
      </c>
    </row>
    <row r="541" s="15" customFormat="1">
      <c r="A541" s="15"/>
      <c r="B541" s="250"/>
      <c r="C541" s="251"/>
      <c r="D541" s="229" t="s">
        <v>165</v>
      </c>
      <c r="E541" s="252" t="s">
        <v>19</v>
      </c>
      <c r="F541" s="253" t="s">
        <v>993</v>
      </c>
      <c r="G541" s="251"/>
      <c r="H541" s="252" t="s">
        <v>19</v>
      </c>
      <c r="I541" s="254"/>
      <c r="J541" s="251"/>
      <c r="K541" s="251"/>
      <c r="L541" s="255"/>
      <c r="M541" s="256"/>
      <c r="N541" s="257"/>
      <c r="O541" s="257"/>
      <c r="P541" s="257"/>
      <c r="Q541" s="257"/>
      <c r="R541" s="257"/>
      <c r="S541" s="257"/>
      <c r="T541" s="258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59" t="s">
        <v>165</v>
      </c>
      <c r="AU541" s="259" t="s">
        <v>81</v>
      </c>
      <c r="AV541" s="15" t="s">
        <v>79</v>
      </c>
      <c r="AW541" s="15" t="s">
        <v>33</v>
      </c>
      <c r="AX541" s="15" t="s">
        <v>72</v>
      </c>
      <c r="AY541" s="259" t="s">
        <v>152</v>
      </c>
    </row>
    <row r="542" s="13" customFormat="1">
      <c r="A542" s="13"/>
      <c r="B542" s="227"/>
      <c r="C542" s="228"/>
      <c r="D542" s="229" t="s">
        <v>165</v>
      </c>
      <c r="E542" s="230" t="s">
        <v>19</v>
      </c>
      <c r="F542" s="231" t="s">
        <v>2378</v>
      </c>
      <c r="G542" s="228"/>
      <c r="H542" s="232">
        <v>-32.899999999999999</v>
      </c>
      <c r="I542" s="233"/>
      <c r="J542" s="228"/>
      <c r="K542" s="228"/>
      <c r="L542" s="234"/>
      <c r="M542" s="235"/>
      <c r="N542" s="236"/>
      <c r="O542" s="236"/>
      <c r="P542" s="236"/>
      <c r="Q542" s="236"/>
      <c r="R542" s="236"/>
      <c r="S542" s="236"/>
      <c r="T542" s="23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8" t="s">
        <v>165</v>
      </c>
      <c r="AU542" s="238" t="s">
        <v>81</v>
      </c>
      <c r="AV542" s="13" t="s">
        <v>81</v>
      </c>
      <c r="AW542" s="13" t="s">
        <v>33</v>
      </c>
      <c r="AX542" s="13" t="s">
        <v>72</v>
      </c>
      <c r="AY542" s="238" t="s">
        <v>152</v>
      </c>
    </row>
    <row r="543" s="14" customFormat="1">
      <c r="A543" s="14"/>
      <c r="B543" s="239"/>
      <c r="C543" s="240"/>
      <c r="D543" s="229" t="s">
        <v>165</v>
      </c>
      <c r="E543" s="241" t="s">
        <v>19</v>
      </c>
      <c r="F543" s="242" t="s">
        <v>167</v>
      </c>
      <c r="G543" s="240"/>
      <c r="H543" s="243">
        <v>102.37900000000001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9" t="s">
        <v>165</v>
      </c>
      <c r="AU543" s="249" t="s">
        <v>81</v>
      </c>
      <c r="AV543" s="14" t="s">
        <v>153</v>
      </c>
      <c r="AW543" s="14" t="s">
        <v>33</v>
      </c>
      <c r="AX543" s="14" t="s">
        <v>72</v>
      </c>
      <c r="AY543" s="249" t="s">
        <v>152</v>
      </c>
    </row>
    <row r="544" s="16" customFormat="1">
      <c r="A544" s="16"/>
      <c r="B544" s="260"/>
      <c r="C544" s="261"/>
      <c r="D544" s="229" t="s">
        <v>165</v>
      </c>
      <c r="E544" s="262" t="s">
        <v>19</v>
      </c>
      <c r="F544" s="263" t="s">
        <v>189</v>
      </c>
      <c r="G544" s="261"/>
      <c r="H544" s="264">
        <v>443.012</v>
      </c>
      <c r="I544" s="265"/>
      <c r="J544" s="261"/>
      <c r="K544" s="261"/>
      <c r="L544" s="266"/>
      <c r="M544" s="267"/>
      <c r="N544" s="268"/>
      <c r="O544" s="268"/>
      <c r="P544" s="268"/>
      <c r="Q544" s="268"/>
      <c r="R544" s="268"/>
      <c r="S544" s="268"/>
      <c r="T544" s="269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70" t="s">
        <v>165</v>
      </c>
      <c r="AU544" s="270" t="s">
        <v>81</v>
      </c>
      <c r="AV544" s="16" t="s">
        <v>159</v>
      </c>
      <c r="AW544" s="16" t="s">
        <v>33</v>
      </c>
      <c r="AX544" s="16" t="s">
        <v>79</v>
      </c>
      <c r="AY544" s="270" t="s">
        <v>152</v>
      </c>
    </row>
    <row r="545" s="2" customFormat="1">
      <c r="A545" s="40"/>
      <c r="B545" s="41"/>
      <c r="C545" s="271" t="s">
        <v>906</v>
      </c>
      <c r="D545" s="271" t="s">
        <v>261</v>
      </c>
      <c r="E545" s="272" t="s">
        <v>982</v>
      </c>
      <c r="F545" s="273" t="s">
        <v>983</v>
      </c>
      <c r="G545" s="274" t="s">
        <v>176</v>
      </c>
      <c r="H545" s="275">
        <v>509.464</v>
      </c>
      <c r="I545" s="276"/>
      <c r="J545" s="277">
        <f>ROUND(I545*H545,2)</f>
        <v>0</v>
      </c>
      <c r="K545" s="273" t="s">
        <v>163</v>
      </c>
      <c r="L545" s="278"/>
      <c r="M545" s="279" t="s">
        <v>19</v>
      </c>
      <c r="N545" s="280" t="s">
        <v>43</v>
      </c>
      <c r="O545" s="86"/>
      <c r="P545" s="223">
        <f>O545*H545</f>
        <v>0</v>
      </c>
      <c r="Q545" s="223">
        <v>0.0019</v>
      </c>
      <c r="R545" s="223">
        <f>Q545*H545</f>
        <v>0.9679816</v>
      </c>
      <c r="S545" s="223">
        <v>0</v>
      </c>
      <c r="T545" s="224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25" t="s">
        <v>362</v>
      </c>
      <c r="AT545" s="225" t="s">
        <v>261</v>
      </c>
      <c r="AU545" s="225" t="s">
        <v>81</v>
      </c>
      <c r="AY545" s="19" t="s">
        <v>152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9" t="s">
        <v>79</v>
      </c>
      <c r="BK545" s="226">
        <f>ROUND(I545*H545,2)</f>
        <v>0</v>
      </c>
      <c r="BL545" s="19" t="s">
        <v>269</v>
      </c>
      <c r="BM545" s="225" t="s">
        <v>996</v>
      </c>
    </row>
    <row r="546" s="13" customFormat="1">
      <c r="A546" s="13"/>
      <c r="B546" s="227"/>
      <c r="C546" s="228"/>
      <c r="D546" s="229" t="s">
        <v>165</v>
      </c>
      <c r="E546" s="228"/>
      <c r="F546" s="231" t="s">
        <v>2379</v>
      </c>
      <c r="G546" s="228"/>
      <c r="H546" s="232">
        <v>509.464</v>
      </c>
      <c r="I546" s="233"/>
      <c r="J546" s="228"/>
      <c r="K546" s="228"/>
      <c r="L546" s="234"/>
      <c r="M546" s="235"/>
      <c r="N546" s="236"/>
      <c r="O546" s="236"/>
      <c r="P546" s="236"/>
      <c r="Q546" s="236"/>
      <c r="R546" s="236"/>
      <c r="S546" s="236"/>
      <c r="T546" s="23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8" t="s">
        <v>165</v>
      </c>
      <c r="AU546" s="238" t="s">
        <v>81</v>
      </c>
      <c r="AV546" s="13" t="s">
        <v>81</v>
      </c>
      <c r="AW546" s="13" t="s">
        <v>4</v>
      </c>
      <c r="AX546" s="13" t="s">
        <v>79</v>
      </c>
      <c r="AY546" s="238" t="s">
        <v>152</v>
      </c>
    </row>
    <row r="547" s="2" customFormat="1">
      <c r="A547" s="40"/>
      <c r="B547" s="41"/>
      <c r="C547" s="214" t="s">
        <v>912</v>
      </c>
      <c r="D547" s="214" t="s">
        <v>155</v>
      </c>
      <c r="E547" s="215" t="s">
        <v>999</v>
      </c>
      <c r="F547" s="216" t="s">
        <v>1000</v>
      </c>
      <c r="G547" s="217" t="s">
        <v>176</v>
      </c>
      <c r="H547" s="218">
        <v>104.7</v>
      </c>
      <c r="I547" s="219"/>
      <c r="J547" s="220">
        <f>ROUND(I547*H547,2)</f>
        <v>0</v>
      </c>
      <c r="K547" s="216" t="s">
        <v>163</v>
      </c>
      <c r="L547" s="46"/>
      <c r="M547" s="221" t="s">
        <v>19</v>
      </c>
      <c r="N547" s="222" t="s">
        <v>43</v>
      </c>
      <c r="O547" s="86"/>
      <c r="P547" s="223">
        <f>O547*H547</f>
        <v>0</v>
      </c>
      <c r="Q547" s="223">
        <v>0.00027999999999999998</v>
      </c>
      <c r="R547" s="223">
        <f>Q547*H547</f>
        <v>0.029315999999999998</v>
      </c>
      <c r="S547" s="223">
        <v>0</v>
      </c>
      <c r="T547" s="224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25" t="s">
        <v>269</v>
      </c>
      <c r="AT547" s="225" t="s">
        <v>155</v>
      </c>
      <c r="AU547" s="225" t="s">
        <v>81</v>
      </c>
      <c r="AY547" s="19" t="s">
        <v>152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9" t="s">
        <v>79</v>
      </c>
      <c r="BK547" s="226">
        <f>ROUND(I547*H547,2)</f>
        <v>0</v>
      </c>
      <c r="BL547" s="19" t="s">
        <v>269</v>
      </c>
      <c r="BM547" s="225" t="s">
        <v>1001</v>
      </c>
    </row>
    <row r="548" s="15" customFormat="1">
      <c r="A548" s="15"/>
      <c r="B548" s="250"/>
      <c r="C548" s="251"/>
      <c r="D548" s="229" t="s">
        <v>165</v>
      </c>
      <c r="E548" s="252" t="s">
        <v>19</v>
      </c>
      <c r="F548" s="253" t="s">
        <v>990</v>
      </c>
      <c r="G548" s="251"/>
      <c r="H548" s="252" t="s">
        <v>19</v>
      </c>
      <c r="I548" s="254"/>
      <c r="J548" s="251"/>
      <c r="K548" s="251"/>
      <c r="L548" s="255"/>
      <c r="M548" s="256"/>
      <c r="N548" s="257"/>
      <c r="O548" s="257"/>
      <c r="P548" s="257"/>
      <c r="Q548" s="257"/>
      <c r="R548" s="257"/>
      <c r="S548" s="257"/>
      <c r="T548" s="25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9" t="s">
        <v>165</v>
      </c>
      <c r="AU548" s="259" t="s">
        <v>81</v>
      </c>
      <c r="AV548" s="15" t="s">
        <v>79</v>
      </c>
      <c r="AW548" s="15" t="s">
        <v>33</v>
      </c>
      <c r="AX548" s="15" t="s">
        <v>72</v>
      </c>
      <c r="AY548" s="259" t="s">
        <v>152</v>
      </c>
    </row>
    <row r="549" s="13" customFormat="1">
      <c r="A549" s="13"/>
      <c r="B549" s="227"/>
      <c r="C549" s="228"/>
      <c r="D549" s="229" t="s">
        <v>165</v>
      </c>
      <c r="E549" s="230" t="s">
        <v>19</v>
      </c>
      <c r="F549" s="231" t="s">
        <v>2380</v>
      </c>
      <c r="G549" s="228"/>
      <c r="H549" s="232">
        <v>75.799999999999997</v>
      </c>
      <c r="I549" s="233"/>
      <c r="J549" s="228"/>
      <c r="K549" s="228"/>
      <c r="L549" s="234"/>
      <c r="M549" s="235"/>
      <c r="N549" s="236"/>
      <c r="O549" s="236"/>
      <c r="P549" s="236"/>
      <c r="Q549" s="236"/>
      <c r="R549" s="236"/>
      <c r="S549" s="236"/>
      <c r="T549" s="23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8" t="s">
        <v>165</v>
      </c>
      <c r="AU549" s="238" t="s">
        <v>81</v>
      </c>
      <c r="AV549" s="13" t="s">
        <v>81</v>
      </c>
      <c r="AW549" s="13" t="s">
        <v>33</v>
      </c>
      <c r="AX549" s="13" t="s">
        <v>72</v>
      </c>
      <c r="AY549" s="238" t="s">
        <v>152</v>
      </c>
    </row>
    <row r="550" s="15" customFormat="1">
      <c r="A550" s="15"/>
      <c r="B550" s="250"/>
      <c r="C550" s="251"/>
      <c r="D550" s="229" t="s">
        <v>165</v>
      </c>
      <c r="E550" s="252" t="s">
        <v>19</v>
      </c>
      <c r="F550" s="253" t="s">
        <v>2376</v>
      </c>
      <c r="G550" s="251"/>
      <c r="H550" s="252" t="s">
        <v>19</v>
      </c>
      <c r="I550" s="254"/>
      <c r="J550" s="251"/>
      <c r="K550" s="251"/>
      <c r="L550" s="255"/>
      <c r="M550" s="256"/>
      <c r="N550" s="257"/>
      <c r="O550" s="257"/>
      <c r="P550" s="257"/>
      <c r="Q550" s="257"/>
      <c r="R550" s="257"/>
      <c r="S550" s="257"/>
      <c r="T550" s="258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9" t="s">
        <v>165</v>
      </c>
      <c r="AU550" s="259" t="s">
        <v>81</v>
      </c>
      <c r="AV550" s="15" t="s">
        <v>79</v>
      </c>
      <c r="AW550" s="15" t="s">
        <v>33</v>
      </c>
      <c r="AX550" s="15" t="s">
        <v>72</v>
      </c>
      <c r="AY550" s="259" t="s">
        <v>152</v>
      </c>
    </row>
    <row r="551" s="13" customFormat="1">
      <c r="A551" s="13"/>
      <c r="B551" s="227"/>
      <c r="C551" s="228"/>
      <c r="D551" s="229" t="s">
        <v>165</v>
      </c>
      <c r="E551" s="230" t="s">
        <v>19</v>
      </c>
      <c r="F551" s="231" t="s">
        <v>2381</v>
      </c>
      <c r="G551" s="228"/>
      <c r="H551" s="232">
        <v>28.899999999999999</v>
      </c>
      <c r="I551" s="233"/>
      <c r="J551" s="228"/>
      <c r="K551" s="228"/>
      <c r="L551" s="234"/>
      <c r="M551" s="235"/>
      <c r="N551" s="236"/>
      <c r="O551" s="236"/>
      <c r="P551" s="236"/>
      <c r="Q551" s="236"/>
      <c r="R551" s="236"/>
      <c r="S551" s="236"/>
      <c r="T551" s="23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8" t="s">
        <v>165</v>
      </c>
      <c r="AU551" s="238" t="s">
        <v>81</v>
      </c>
      <c r="AV551" s="13" t="s">
        <v>81</v>
      </c>
      <c r="AW551" s="13" t="s">
        <v>33</v>
      </c>
      <c r="AX551" s="13" t="s">
        <v>72</v>
      </c>
      <c r="AY551" s="238" t="s">
        <v>152</v>
      </c>
    </row>
    <row r="552" s="14" customFormat="1">
      <c r="A552" s="14"/>
      <c r="B552" s="239"/>
      <c r="C552" s="240"/>
      <c r="D552" s="229" t="s">
        <v>165</v>
      </c>
      <c r="E552" s="241" t="s">
        <v>19</v>
      </c>
      <c r="F552" s="242" t="s">
        <v>167</v>
      </c>
      <c r="G552" s="240"/>
      <c r="H552" s="243">
        <v>104.7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9" t="s">
        <v>165</v>
      </c>
      <c r="AU552" s="249" t="s">
        <v>81</v>
      </c>
      <c r="AV552" s="14" t="s">
        <v>153</v>
      </c>
      <c r="AW552" s="14" t="s">
        <v>33</v>
      </c>
      <c r="AX552" s="14" t="s">
        <v>79</v>
      </c>
      <c r="AY552" s="249" t="s">
        <v>152</v>
      </c>
    </row>
    <row r="553" s="2" customFormat="1">
      <c r="A553" s="40"/>
      <c r="B553" s="41"/>
      <c r="C553" s="271" t="s">
        <v>916</v>
      </c>
      <c r="D553" s="271" t="s">
        <v>261</v>
      </c>
      <c r="E553" s="272" t="s">
        <v>982</v>
      </c>
      <c r="F553" s="273" t="s">
        <v>983</v>
      </c>
      <c r="G553" s="274" t="s">
        <v>176</v>
      </c>
      <c r="H553" s="275">
        <v>120.405</v>
      </c>
      <c r="I553" s="276"/>
      <c r="J553" s="277">
        <f>ROUND(I553*H553,2)</f>
        <v>0</v>
      </c>
      <c r="K553" s="273" t="s">
        <v>163</v>
      </c>
      <c r="L553" s="278"/>
      <c r="M553" s="279" t="s">
        <v>19</v>
      </c>
      <c r="N553" s="280" t="s">
        <v>43</v>
      </c>
      <c r="O553" s="86"/>
      <c r="P553" s="223">
        <f>O553*H553</f>
        <v>0</v>
      </c>
      <c r="Q553" s="223">
        <v>0.0019</v>
      </c>
      <c r="R553" s="223">
        <f>Q553*H553</f>
        <v>0.22876950000000001</v>
      </c>
      <c r="S553" s="223">
        <v>0</v>
      </c>
      <c r="T553" s="224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25" t="s">
        <v>362</v>
      </c>
      <c r="AT553" s="225" t="s">
        <v>261</v>
      </c>
      <c r="AU553" s="225" t="s">
        <v>81</v>
      </c>
      <c r="AY553" s="19" t="s">
        <v>152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9" t="s">
        <v>79</v>
      </c>
      <c r="BK553" s="226">
        <f>ROUND(I553*H553,2)</f>
        <v>0</v>
      </c>
      <c r="BL553" s="19" t="s">
        <v>269</v>
      </c>
      <c r="BM553" s="225" t="s">
        <v>1004</v>
      </c>
    </row>
    <row r="554" s="13" customFormat="1">
      <c r="A554" s="13"/>
      <c r="B554" s="227"/>
      <c r="C554" s="228"/>
      <c r="D554" s="229" t="s">
        <v>165</v>
      </c>
      <c r="E554" s="228"/>
      <c r="F554" s="231" t="s">
        <v>2382</v>
      </c>
      <c r="G554" s="228"/>
      <c r="H554" s="232">
        <v>120.405</v>
      </c>
      <c r="I554" s="233"/>
      <c r="J554" s="228"/>
      <c r="K554" s="228"/>
      <c r="L554" s="234"/>
      <c r="M554" s="235"/>
      <c r="N554" s="236"/>
      <c r="O554" s="236"/>
      <c r="P554" s="236"/>
      <c r="Q554" s="236"/>
      <c r="R554" s="236"/>
      <c r="S554" s="236"/>
      <c r="T554" s="23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8" t="s">
        <v>165</v>
      </c>
      <c r="AU554" s="238" t="s">
        <v>81</v>
      </c>
      <c r="AV554" s="13" t="s">
        <v>81</v>
      </c>
      <c r="AW554" s="13" t="s">
        <v>4</v>
      </c>
      <c r="AX554" s="13" t="s">
        <v>79</v>
      </c>
      <c r="AY554" s="238" t="s">
        <v>152</v>
      </c>
    </row>
    <row r="555" s="2" customFormat="1">
      <c r="A555" s="40"/>
      <c r="B555" s="41"/>
      <c r="C555" s="214" t="s">
        <v>918</v>
      </c>
      <c r="D555" s="214" t="s">
        <v>155</v>
      </c>
      <c r="E555" s="215" t="s">
        <v>1007</v>
      </c>
      <c r="F555" s="216" t="s">
        <v>1008</v>
      </c>
      <c r="G555" s="217" t="s">
        <v>176</v>
      </c>
      <c r="H555" s="218">
        <v>12</v>
      </c>
      <c r="I555" s="219"/>
      <c r="J555" s="220">
        <f>ROUND(I555*H555,2)</f>
        <v>0</v>
      </c>
      <c r="K555" s="216" t="s">
        <v>163</v>
      </c>
      <c r="L555" s="46"/>
      <c r="M555" s="221" t="s">
        <v>19</v>
      </c>
      <c r="N555" s="222" t="s">
        <v>43</v>
      </c>
      <c r="O555" s="86"/>
      <c r="P555" s="223">
        <f>O555*H555</f>
        <v>0</v>
      </c>
      <c r="Q555" s="223">
        <v>0.00042000000000000002</v>
      </c>
      <c r="R555" s="223">
        <f>Q555*H555</f>
        <v>0.0050400000000000002</v>
      </c>
      <c r="S555" s="223">
        <v>0</v>
      </c>
      <c r="T555" s="224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25" t="s">
        <v>269</v>
      </c>
      <c r="AT555" s="225" t="s">
        <v>155</v>
      </c>
      <c r="AU555" s="225" t="s">
        <v>81</v>
      </c>
      <c r="AY555" s="19" t="s">
        <v>152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9" t="s">
        <v>79</v>
      </c>
      <c r="BK555" s="226">
        <f>ROUND(I555*H555,2)</f>
        <v>0</v>
      </c>
      <c r="BL555" s="19" t="s">
        <v>269</v>
      </c>
      <c r="BM555" s="225" t="s">
        <v>1009</v>
      </c>
    </row>
    <row r="556" s="15" customFormat="1">
      <c r="A556" s="15"/>
      <c r="B556" s="250"/>
      <c r="C556" s="251"/>
      <c r="D556" s="229" t="s">
        <v>165</v>
      </c>
      <c r="E556" s="252" t="s">
        <v>19</v>
      </c>
      <c r="F556" s="253" t="s">
        <v>990</v>
      </c>
      <c r="G556" s="251"/>
      <c r="H556" s="252" t="s">
        <v>19</v>
      </c>
      <c r="I556" s="254"/>
      <c r="J556" s="251"/>
      <c r="K556" s="251"/>
      <c r="L556" s="255"/>
      <c r="M556" s="256"/>
      <c r="N556" s="257"/>
      <c r="O556" s="257"/>
      <c r="P556" s="257"/>
      <c r="Q556" s="257"/>
      <c r="R556" s="257"/>
      <c r="S556" s="257"/>
      <c r="T556" s="258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9" t="s">
        <v>165</v>
      </c>
      <c r="AU556" s="259" t="s">
        <v>81</v>
      </c>
      <c r="AV556" s="15" t="s">
        <v>79</v>
      </c>
      <c r="AW556" s="15" t="s">
        <v>33</v>
      </c>
      <c r="AX556" s="15" t="s">
        <v>72</v>
      </c>
      <c r="AY556" s="259" t="s">
        <v>152</v>
      </c>
    </row>
    <row r="557" s="13" customFormat="1">
      <c r="A557" s="13"/>
      <c r="B557" s="227"/>
      <c r="C557" s="228"/>
      <c r="D557" s="229" t="s">
        <v>165</v>
      </c>
      <c r="E557" s="230" t="s">
        <v>19</v>
      </c>
      <c r="F557" s="231" t="s">
        <v>2383</v>
      </c>
      <c r="G557" s="228"/>
      <c r="H557" s="232">
        <v>8</v>
      </c>
      <c r="I557" s="233"/>
      <c r="J557" s="228"/>
      <c r="K557" s="228"/>
      <c r="L557" s="234"/>
      <c r="M557" s="235"/>
      <c r="N557" s="236"/>
      <c r="O557" s="236"/>
      <c r="P557" s="236"/>
      <c r="Q557" s="236"/>
      <c r="R557" s="236"/>
      <c r="S557" s="236"/>
      <c r="T557" s="237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8" t="s">
        <v>165</v>
      </c>
      <c r="AU557" s="238" t="s">
        <v>81</v>
      </c>
      <c r="AV557" s="13" t="s">
        <v>81</v>
      </c>
      <c r="AW557" s="13" t="s">
        <v>33</v>
      </c>
      <c r="AX557" s="13" t="s">
        <v>72</v>
      </c>
      <c r="AY557" s="238" t="s">
        <v>152</v>
      </c>
    </row>
    <row r="558" s="15" customFormat="1">
      <c r="A558" s="15"/>
      <c r="B558" s="250"/>
      <c r="C558" s="251"/>
      <c r="D558" s="229" t="s">
        <v>165</v>
      </c>
      <c r="E558" s="252" t="s">
        <v>19</v>
      </c>
      <c r="F558" s="253" t="s">
        <v>2376</v>
      </c>
      <c r="G558" s="251"/>
      <c r="H558" s="252" t="s">
        <v>19</v>
      </c>
      <c r="I558" s="254"/>
      <c r="J558" s="251"/>
      <c r="K558" s="251"/>
      <c r="L558" s="255"/>
      <c r="M558" s="256"/>
      <c r="N558" s="257"/>
      <c r="O558" s="257"/>
      <c r="P558" s="257"/>
      <c r="Q558" s="257"/>
      <c r="R558" s="257"/>
      <c r="S558" s="257"/>
      <c r="T558" s="258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59" t="s">
        <v>165</v>
      </c>
      <c r="AU558" s="259" t="s">
        <v>81</v>
      </c>
      <c r="AV558" s="15" t="s">
        <v>79</v>
      </c>
      <c r="AW558" s="15" t="s">
        <v>33</v>
      </c>
      <c r="AX558" s="15" t="s">
        <v>72</v>
      </c>
      <c r="AY558" s="259" t="s">
        <v>152</v>
      </c>
    </row>
    <row r="559" s="13" customFormat="1">
      <c r="A559" s="13"/>
      <c r="B559" s="227"/>
      <c r="C559" s="228"/>
      <c r="D559" s="229" t="s">
        <v>165</v>
      </c>
      <c r="E559" s="230" t="s">
        <v>19</v>
      </c>
      <c r="F559" s="231" t="s">
        <v>2384</v>
      </c>
      <c r="G559" s="228"/>
      <c r="H559" s="232">
        <v>4</v>
      </c>
      <c r="I559" s="233"/>
      <c r="J559" s="228"/>
      <c r="K559" s="228"/>
      <c r="L559" s="234"/>
      <c r="M559" s="235"/>
      <c r="N559" s="236"/>
      <c r="O559" s="236"/>
      <c r="P559" s="236"/>
      <c r="Q559" s="236"/>
      <c r="R559" s="236"/>
      <c r="S559" s="236"/>
      <c r="T559" s="23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8" t="s">
        <v>165</v>
      </c>
      <c r="AU559" s="238" t="s">
        <v>81</v>
      </c>
      <c r="AV559" s="13" t="s">
        <v>81</v>
      </c>
      <c r="AW559" s="13" t="s">
        <v>33</v>
      </c>
      <c r="AX559" s="13" t="s">
        <v>72</v>
      </c>
      <c r="AY559" s="238" t="s">
        <v>152</v>
      </c>
    </row>
    <row r="560" s="14" customFormat="1">
      <c r="A560" s="14"/>
      <c r="B560" s="239"/>
      <c r="C560" s="240"/>
      <c r="D560" s="229" t="s">
        <v>165</v>
      </c>
      <c r="E560" s="241" t="s">
        <v>19</v>
      </c>
      <c r="F560" s="242" t="s">
        <v>167</v>
      </c>
      <c r="G560" s="240"/>
      <c r="H560" s="243">
        <v>12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9" t="s">
        <v>165</v>
      </c>
      <c r="AU560" s="249" t="s">
        <v>81</v>
      </c>
      <c r="AV560" s="14" t="s">
        <v>153</v>
      </c>
      <c r="AW560" s="14" t="s">
        <v>33</v>
      </c>
      <c r="AX560" s="14" t="s">
        <v>79</v>
      </c>
      <c r="AY560" s="249" t="s">
        <v>152</v>
      </c>
    </row>
    <row r="561" s="2" customFormat="1">
      <c r="A561" s="40"/>
      <c r="B561" s="41"/>
      <c r="C561" s="271" t="s">
        <v>921</v>
      </c>
      <c r="D561" s="271" t="s">
        <v>261</v>
      </c>
      <c r="E561" s="272" t="s">
        <v>982</v>
      </c>
      <c r="F561" s="273" t="s">
        <v>983</v>
      </c>
      <c r="G561" s="274" t="s">
        <v>176</v>
      </c>
      <c r="H561" s="275">
        <v>13.800000000000001</v>
      </c>
      <c r="I561" s="276"/>
      <c r="J561" s="277">
        <f>ROUND(I561*H561,2)</f>
        <v>0</v>
      </c>
      <c r="K561" s="273" t="s">
        <v>163</v>
      </c>
      <c r="L561" s="278"/>
      <c r="M561" s="279" t="s">
        <v>19</v>
      </c>
      <c r="N561" s="280" t="s">
        <v>43</v>
      </c>
      <c r="O561" s="86"/>
      <c r="P561" s="223">
        <f>O561*H561</f>
        <v>0</v>
      </c>
      <c r="Q561" s="223">
        <v>0.0019</v>
      </c>
      <c r="R561" s="223">
        <f>Q561*H561</f>
        <v>0.02622</v>
      </c>
      <c r="S561" s="223">
        <v>0</v>
      </c>
      <c r="T561" s="224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5" t="s">
        <v>362</v>
      </c>
      <c r="AT561" s="225" t="s">
        <v>261</v>
      </c>
      <c r="AU561" s="225" t="s">
        <v>81</v>
      </c>
      <c r="AY561" s="19" t="s">
        <v>152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9" t="s">
        <v>79</v>
      </c>
      <c r="BK561" s="226">
        <f>ROUND(I561*H561,2)</f>
        <v>0</v>
      </c>
      <c r="BL561" s="19" t="s">
        <v>269</v>
      </c>
      <c r="BM561" s="225" t="s">
        <v>1012</v>
      </c>
    </row>
    <row r="562" s="13" customFormat="1">
      <c r="A562" s="13"/>
      <c r="B562" s="227"/>
      <c r="C562" s="228"/>
      <c r="D562" s="229" t="s">
        <v>165</v>
      </c>
      <c r="E562" s="228"/>
      <c r="F562" s="231" t="s">
        <v>2385</v>
      </c>
      <c r="G562" s="228"/>
      <c r="H562" s="232">
        <v>13.800000000000001</v>
      </c>
      <c r="I562" s="233"/>
      <c r="J562" s="228"/>
      <c r="K562" s="228"/>
      <c r="L562" s="234"/>
      <c r="M562" s="235"/>
      <c r="N562" s="236"/>
      <c r="O562" s="236"/>
      <c r="P562" s="236"/>
      <c r="Q562" s="236"/>
      <c r="R562" s="236"/>
      <c r="S562" s="236"/>
      <c r="T562" s="23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8" t="s">
        <v>165</v>
      </c>
      <c r="AU562" s="238" t="s">
        <v>81</v>
      </c>
      <c r="AV562" s="13" t="s">
        <v>81</v>
      </c>
      <c r="AW562" s="13" t="s">
        <v>4</v>
      </c>
      <c r="AX562" s="13" t="s">
        <v>79</v>
      </c>
      <c r="AY562" s="238" t="s">
        <v>152</v>
      </c>
    </row>
    <row r="563" s="2" customFormat="1">
      <c r="A563" s="40"/>
      <c r="B563" s="41"/>
      <c r="C563" s="214" t="s">
        <v>927</v>
      </c>
      <c r="D563" s="214" t="s">
        <v>155</v>
      </c>
      <c r="E563" s="215" t="s">
        <v>1015</v>
      </c>
      <c r="F563" s="216" t="s">
        <v>1016</v>
      </c>
      <c r="G563" s="217" t="s">
        <v>176</v>
      </c>
      <c r="H563" s="218">
        <v>39.478000000000002</v>
      </c>
      <c r="I563" s="219"/>
      <c r="J563" s="220">
        <f>ROUND(I563*H563,2)</f>
        <v>0</v>
      </c>
      <c r="K563" s="216" t="s">
        <v>163</v>
      </c>
      <c r="L563" s="46"/>
      <c r="M563" s="221" t="s">
        <v>19</v>
      </c>
      <c r="N563" s="222" t="s">
        <v>43</v>
      </c>
      <c r="O563" s="86"/>
      <c r="P563" s="223">
        <f>O563*H563</f>
        <v>0</v>
      </c>
      <c r="Q563" s="223">
        <v>0</v>
      </c>
      <c r="R563" s="223">
        <f>Q563*H563</f>
        <v>0</v>
      </c>
      <c r="S563" s="223">
        <v>0</v>
      </c>
      <c r="T563" s="224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25" t="s">
        <v>269</v>
      </c>
      <c r="AT563" s="225" t="s">
        <v>155</v>
      </c>
      <c r="AU563" s="225" t="s">
        <v>81</v>
      </c>
      <c r="AY563" s="19" t="s">
        <v>152</v>
      </c>
      <c r="BE563" s="226">
        <f>IF(N563="základní",J563,0)</f>
        <v>0</v>
      </c>
      <c r="BF563" s="226">
        <f>IF(N563="snížená",J563,0)</f>
        <v>0</v>
      </c>
      <c r="BG563" s="226">
        <f>IF(N563="zákl. přenesená",J563,0)</f>
        <v>0</v>
      </c>
      <c r="BH563" s="226">
        <f>IF(N563="sníž. přenesená",J563,0)</f>
        <v>0</v>
      </c>
      <c r="BI563" s="226">
        <f>IF(N563="nulová",J563,0)</f>
        <v>0</v>
      </c>
      <c r="BJ563" s="19" t="s">
        <v>79</v>
      </c>
      <c r="BK563" s="226">
        <f>ROUND(I563*H563,2)</f>
        <v>0</v>
      </c>
      <c r="BL563" s="19" t="s">
        <v>269</v>
      </c>
      <c r="BM563" s="225" t="s">
        <v>1017</v>
      </c>
    </row>
    <row r="564" s="13" customFormat="1">
      <c r="A564" s="13"/>
      <c r="B564" s="227"/>
      <c r="C564" s="228"/>
      <c r="D564" s="229" t="s">
        <v>165</v>
      </c>
      <c r="E564" s="230" t="s">
        <v>19</v>
      </c>
      <c r="F564" s="231" t="s">
        <v>2386</v>
      </c>
      <c r="G564" s="228"/>
      <c r="H564" s="232">
        <v>7.4050000000000002</v>
      </c>
      <c r="I564" s="233"/>
      <c r="J564" s="228"/>
      <c r="K564" s="228"/>
      <c r="L564" s="234"/>
      <c r="M564" s="235"/>
      <c r="N564" s="236"/>
      <c r="O564" s="236"/>
      <c r="P564" s="236"/>
      <c r="Q564" s="236"/>
      <c r="R564" s="236"/>
      <c r="S564" s="236"/>
      <c r="T564" s="23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8" t="s">
        <v>165</v>
      </c>
      <c r="AU564" s="238" t="s">
        <v>81</v>
      </c>
      <c r="AV564" s="13" t="s">
        <v>81</v>
      </c>
      <c r="AW564" s="13" t="s">
        <v>33</v>
      </c>
      <c r="AX564" s="13" t="s">
        <v>72</v>
      </c>
      <c r="AY564" s="238" t="s">
        <v>152</v>
      </c>
    </row>
    <row r="565" s="13" customFormat="1">
      <c r="A565" s="13"/>
      <c r="B565" s="227"/>
      <c r="C565" s="228"/>
      <c r="D565" s="229" t="s">
        <v>165</v>
      </c>
      <c r="E565" s="230" t="s">
        <v>19</v>
      </c>
      <c r="F565" s="231" t="s">
        <v>2387</v>
      </c>
      <c r="G565" s="228"/>
      <c r="H565" s="232">
        <v>5.9299999999999997</v>
      </c>
      <c r="I565" s="233"/>
      <c r="J565" s="228"/>
      <c r="K565" s="228"/>
      <c r="L565" s="234"/>
      <c r="M565" s="235"/>
      <c r="N565" s="236"/>
      <c r="O565" s="236"/>
      <c r="P565" s="236"/>
      <c r="Q565" s="236"/>
      <c r="R565" s="236"/>
      <c r="S565" s="236"/>
      <c r="T565" s="237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8" t="s">
        <v>165</v>
      </c>
      <c r="AU565" s="238" t="s">
        <v>81</v>
      </c>
      <c r="AV565" s="13" t="s">
        <v>81</v>
      </c>
      <c r="AW565" s="13" t="s">
        <v>33</v>
      </c>
      <c r="AX565" s="13" t="s">
        <v>72</v>
      </c>
      <c r="AY565" s="238" t="s">
        <v>152</v>
      </c>
    </row>
    <row r="566" s="13" customFormat="1">
      <c r="A566" s="13"/>
      <c r="B566" s="227"/>
      <c r="C566" s="228"/>
      <c r="D566" s="229" t="s">
        <v>165</v>
      </c>
      <c r="E566" s="230" t="s">
        <v>19</v>
      </c>
      <c r="F566" s="231" t="s">
        <v>2388</v>
      </c>
      <c r="G566" s="228"/>
      <c r="H566" s="232">
        <v>1.565</v>
      </c>
      <c r="I566" s="233"/>
      <c r="J566" s="228"/>
      <c r="K566" s="228"/>
      <c r="L566" s="234"/>
      <c r="M566" s="235"/>
      <c r="N566" s="236"/>
      <c r="O566" s="236"/>
      <c r="P566" s="236"/>
      <c r="Q566" s="236"/>
      <c r="R566" s="236"/>
      <c r="S566" s="236"/>
      <c r="T566" s="237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8" t="s">
        <v>165</v>
      </c>
      <c r="AU566" s="238" t="s">
        <v>81</v>
      </c>
      <c r="AV566" s="13" t="s">
        <v>81</v>
      </c>
      <c r="AW566" s="13" t="s">
        <v>33</v>
      </c>
      <c r="AX566" s="13" t="s">
        <v>72</v>
      </c>
      <c r="AY566" s="238" t="s">
        <v>152</v>
      </c>
    </row>
    <row r="567" s="13" customFormat="1">
      <c r="A567" s="13"/>
      <c r="B567" s="227"/>
      <c r="C567" s="228"/>
      <c r="D567" s="229" t="s">
        <v>165</v>
      </c>
      <c r="E567" s="230" t="s">
        <v>19</v>
      </c>
      <c r="F567" s="231" t="s">
        <v>2389</v>
      </c>
      <c r="G567" s="228"/>
      <c r="H567" s="232">
        <v>18.768000000000001</v>
      </c>
      <c r="I567" s="233"/>
      <c r="J567" s="228"/>
      <c r="K567" s="228"/>
      <c r="L567" s="234"/>
      <c r="M567" s="235"/>
      <c r="N567" s="236"/>
      <c r="O567" s="236"/>
      <c r="P567" s="236"/>
      <c r="Q567" s="236"/>
      <c r="R567" s="236"/>
      <c r="S567" s="236"/>
      <c r="T567" s="23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8" t="s">
        <v>165</v>
      </c>
      <c r="AU567" s="238" t="s">
        <v>81</v>
      </c>
      <c r="AV567" s="13" t="s">
        <v>81</v>
      </c>
      <c r="AW567" s="13" t="s">
        <v>33</v>
      </c>
      <c r="AX567" s="13" t="s">
        <v>72</v>
      </c>
      <c r="AY567" s="238" t="s">
        <v>152</v>
      </c>
    </row>
    <row r="568" s="13" customFormat="1">
      <c r="A568" s="13"/>
      <c r="B568" s="227"/>
      <c r="C568" s="228"/>
      <c r="D568" s="229" t="s">
        <v>165</v>
      </c>
      <c r="E568" s="230" t="s">
        <v>19</v>
      </c>
      <c r="F568" s="231" t="s">
        <v>2390</v>
      </c>
      <c r="G568" s="228"/>
      <c r="H568" s="232">
        <v>5.8099999999999996</v>
      </c>
      <c r="I568" s="233"/>
      <c r="J568" s="228"/>
      <c r="K568" s="228"/>
      <c r="L568" s="234"/>
      <c r="M568" s="235"/>
      <c r="N568" s="236"/>
      <c r="O568" s="236"/>
      <c r="P568" s="236"/>
      <c r="Q568" s="236"/>
      <c r="R568" s="236"/>
      <c r="S568" s="236"/>
      <c r="T568" s="23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8" t="s">
        <v>165</v>
      </c>
      <c r="AU568" s="238" t="s">
        <v>81</v>
      </c>
      <c r="AV568" s="13" t="s">
        <v>81</v>
      </c>
      <c r="AW568" s="13" t="s">
        <v>33</v>
      </c>
      <c r="AX568" s="13" t="s">
        <v>72</v>
      </c>
      <c r="AY568" s="238" t="s">
        <v>152</v>
      </c>
    </row>
    <row r="569" s="14" customFormat="1">
      <c r="A569" s="14"/>
      <c r="B569" s="239"/>
      <c r="C569" s="240"/>
      <c r="D569" s="229" t="s">
        <v>165</v>
      </c>
      <c r="E569" s="241" t="s">
        <v>19</v>
      </c>
      <c r="F569" s="242" t="s">
        <v>167</v>
      </c>
      <c r="G569" s="240"/>
      <c r="H569" s="243">
        <v>39.478000000000002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9" t="s">
        <v>165</v>
      </c>
      <c r="AU569" s="249" t="s">
        <v>81</v>
      </c>
      <c r="AV569" s="14" t="s">
        <v>153</v>
      </c>
      <c r="AW569" s="14" t="s">
        <v>33</v>
      </c>
      <c r="AX569" s="14" t="s">
        <v>79</v>
      </c>
      <c r="AY569" s="249" t="s">
        <v>152</v>
      </c>
    </row>
    <row r="570" s="2" customFormat="1">
      <c r="A570" s="40"/>
      <c r="B570" s="41"/>
      <c r="C570" s="214" t="s">
        <v>935</v>
      </c>
      <c r="D570" s="214" t="s">
        <v>155</v>
      </c>
      <c r="E570" s="215" t="s">
        <v>1024</v>
      </c>
      <c r="F570" s="216" t="s">
        <v>1025</v>
      </c>
      <c r="G570" s="217" t="s">
        <v>235</v>
      </c>
      <c r="H570" s="218">
        <v>74.049999999999997</v>
      </c>
      <c r="I570" s="219"/>
      <c r="J570" s="220">
        <f>ROUND(I570*H570,2)</f>
        <v>0</v>
      </c>
      <c r="K570" s="216" t="s">
        <v>163</v>
      </c>
      <c r="L570" s="46"/>
      <c r="M570" s="221" t="s">
        <v>19</v>
      </c>
      <c r="N570" s="222" t="s">
        <v>43</v>
      </c>
      <c r="O570" s="86"/>
      <c r="P570" s="223">
        <f>O570*H570</f>
        <v>0</v>
      </c>
      <c r="Q570" s="223">
        <v>0.00059999999999999995</v>
      </c>
      <c r="R570" s="223">
        <f>Q570*H570</f>
        <v>0.044429999999999997</v>
      </c>
      <c r="S570" s="223">
        <v>0</v>
      </c>
      <c r="T570" s="224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5" t="s">
        <v>269</v>
      </c>
      <c r="AT570" s="225" t="s">
        <v>155</v>
      </c>
      <c r="AU570" s="225" t="s">
        <v>81</v>
      </c>
      <c r="AY570" s="19" t="s">
        <v>152</v>
      </c>
      <c r="BE570" s="226">
        <f>IF(N570="základní",J570,0)</f>
        <v>0</v>
      </c>
      <c r="BF570" s="226">
        <f>IF(N570="snížená",J570,0)</f>
        <v>0</v>
      </c>
      <c r="BG570" s="226">
        <f>IF(N570="zákl. přenesená",J570,0)</f>
        <v>0</v>
      </c>
      <c r="BH570" s="226">
        <f>IF(N570="sníž. přenesená",J570,0)</f>
        <v>0</v>
      </c>
      <c r="BI570" s="226">
        <f>IF(N570="nulová",J570,0)</f>
        <v>0</v>
      </c>
      <c r="BJ570" s="19" t="s">
        <v>79</v>
      </c>
      <c r="BK570" s="226">
        <f>ROUND(I570*H570,2)</f>
        <v>0</v>
      </c>
      <c r="BL570" s="19" t="s">
        <v>269</v>
      </c>
      <c r="BM570" s="225" t="s">
        <v>1026</v>
      </c>
    </row>
    <row r="571" s="13" customFormat="1">
      <c r="A571" s="13"/>
      <c r="B571" s="227"/>
      <c r="C571" s="228"/>
      <c r="D571" s="229" t="s">
        <v>165</v>
      </c>
      <c r="E571" s="230" t="s">
        <v>19</v>
      </c>
      <c r="F571" s="231" t="s">
        <v>2391</v>
      </c>
      <c r="G571" s="228"/>
      <c r="H571" s="232">
        <v>74.049999999999997</v>
      </c>
      <c r="I571" s="233"/>
      <c r="J571" s="228"/>
      <c r="K571" s="228"/>
      <c r="L571" s="234"/>
      <c r="M571" s="235"/>
      <c r="N571" s="236"/>
      <c r="O571" s="236"/>
      <c r="P571" s="236"/>
      <c r="Q571" s="236"/>
      <c r="R571" s="236"/>
      <c r="S571" s="236"/>
      <c r="T571" s="23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8" t="s">
        <v>165</v>
      </c>
      <c r="AU571" s="238" t="s">
        <v>81</v>
      </c>
      <c r="AV571" s="13" t="s">
        <v>81</v>
      </c>
      <c r="AW571" s="13" t="s">
        <v>33</v>
      </c>
      <c r="AX571" s="13" t="s">
        <v>72</v>
      </c>
      <c r="AY571" s="238" t="s">
        <v>152</v>
      </c>
    </row>
    <row r="572" s="14" customFormat="1">
      <c r="A572" s="14"/>
      <c r="B572" s="239"/>
      <c r="C572" s="240"/>
      <c r="D572" s="229" t="s">
        <v>165</v>
      </c>
      <c r="E572" s="241" t="s">
        <v>19</v>
      </c>
      <c r="F572" s="242" t="s">
        <v>167</v>
      </c>
      <c r="G572" s="240"/>
      <c r="H572" s="243">
        <v>74.049999999999997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9" t="s">
        <v>165</v>
      </c>
      <c r="AU572" s="249" t="s">
        <v>81</v>
      </c>
      <c r="AV572" s="14" t="s">
        <v>153</v>
      </c>
      <c r="AW572" s="14" t="s">
        <v>33</v>
      </c>
      <c r="AX572" s="14" t="s">
        <v>79</v>
      </c>
      <c r="AY572" s="249" t="s">
        <v>152</v>
      </c>
    </row>
    <row r="573" s="2" customFormat="1">
      <c r="A573" s="40"/>
      <c r="B573" s="41"/>
      <c r="C573" s="214" t="s">
        <v>940</v>
      </c>
      <c r="D573" s="214" t="s">
        <v>155</v>
      </c>
      <c r="E573" s="215" t="s">
        <v>1029</v>
      </c>
      <c r="F573" s="216" t="s">
        <v>1030</v>
      </c>
      <c r="G573" s="217" t="s">
        <v>235</v>
      </c>
      <c r="H573" s="218">
        <v>59.299999999999997</v>
      </c>
      <c r="I573" s="219"/>
      <c r="J573" s="220">
        <f>ROUND(I573*H573,2)</f>
        <v>0</v>
      </c>
      <c r="K573" s="216" t="s">
        <v>163</v>
      </c>
      <c r="L573" s="46"/>
      <c r="M573" s="221" t="s">
        <v>19</v>
      </c>
      <c r="N573" s="222" t="s">
        <v>43</v>
      </c>
      <c r="O573" s="86"/>
      <c r="P573" s="223">
        <f>O573*H573</f>
        <v>0</v>
      </c>
      <c r="Q573" s="223">
        <v>0.00059999999999999995</v>
      </c>
      <c r="R573" s="223">
        <f>Q573*H573</f>
        <v>0.035579999999999994</v>
      </c>
      <c r="S573" s="223">
        <v>0</v>
      </c>
      <c r="T573" s="224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25" t="s">
        <v>269</v>
      </c>
      <c r="AT573" s="225" t="s">
        <v>155</v>
      </c>
      <c r="AU573" s="225" t="s">
        <v>81</v>
      </c>
      <c r="AY573" s="19" t="s">
        <v>152</v>
      </c>
      <c r="BE573" s="226">
        <f>IF(N573="základní",J573,0)</f>
        <v>0</v>
      </c>
      <c r="BF573" s="226">
        <f>IF(N573="snížená",J573,0)</f>
        <v>0</v>
      </c>
      <c r="BG573" s="226">
        <f>IF(N573="zákl. přenesená",J573,0)</f>
        <v>0</v>
      </c>
      <c r="BH573" s="226">
        <f>IF(N573="sníž. přenesená",J573,0)</f>
        <v>0</v>
      </c>
      <c r="BI573" s="226">
        <f>IF(N573="nulová",J573,0)</f>
        <v>0</v>
      </c>
      <c r="BJ573" s="19" t="s">
        <v>79</v>
      </c>
      <c r="BK573" s="226">
        <f>ROUND(I573*H573,2)</f>
        <v>0</v>
      </c>
      <c r="BL573" s="19" t="s">
        <v>269</v>
      </c>
      <c r="BM573" s="225" t="s">
        <v>1031</v>
      </c>
    </row>
    <row r="574" s="13" customFormat="1">
      <c r="A574" s="13"/>
      <c r="B574" s="227"/>
      <c r="C574" s="228"/>
      <c r="D574" s="229" t="s">
        <v>165</v>
      </c>
      <c r="E574" s="230" t="s">
        <v>19</v>
      </c>
      <c r="F574" s="231" t="s">
        <v>2392</v>
      </c>
      <c r="G574" s="228"/>
      <c r="H574" s="232">
        <v>59.299999999999997</v>
      </c>
      <c r="I574" s="233"/>
      <c r="J574" s="228"/>
      <c r="K574" s="228"/>
      <c r="L574" s="234"/>
      <c r="M574" s="235"/>
      <c r="N574" s="236"/>
      <c r="O574" s="236"/>
      <c r="P574" s="236"/>
      <c r="Q574" s="236"/>
      <c r="R574" s="236"/>
      <c r="S574" s="236"/>
      <c r="T574" s="23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8" t="s">
        <v>165</v>
      </c>
      <c r="AU574" s="238" t="s">
        <v>81</v>
      </c>
      <c r="AV574" s="13" t="s">
        <v>81</v>
      </c>
      <c r="AW574" s="13" t="s">
        <v>33</v>
      </c>
      <c r="AX574" s="13" t="s">
        <v>72</v>
      </c>
      <c r="AY574" s="238" t="s">
        <v>152</v>
      </c>
    </row>
    <row r="575" s="14" customFormat="1">
      <c r="A575" s="14"/>
      <c r="B575" s="239"/>
      <c r="C575" s="240"/>
      <c r="D575" s="229" t="s">
        <v>165</v>
      </c>
      <c r="E575" s="241" t="s">
        <v>19</v>
      </c>
      <c r="F575" s="242" t="s">
        <v>167</v>
      </c>
      <c r="G575" s="240"/>
      <c r="H575" s="243">
        <v>59.299999999999997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9" t="s">
        <v>165</v>
      </c>
      <c r="AU575" s="249" t="s">
        <v>81</v>
      </c>
      <c r="AV575" s="14" t="s">
        <v>153</v>
      </c>
      <c r="AW575" s="14" t="s">
        <v>33</v>
      </c>
      <c r="AX575" s="14" t="s">
        <v>79</v>
      </c>
      <c r="AY575" s="249" t="s">
        <v>152</v>
      </c>
    </row>
    <row r="576" s="2" customFormat="1" ht="21.75" customHeight="1">
      <c r="A576" s="40"/>
      <c r="B576" s="41"/>
      <c r="C576" s="214" t="s">
        <v>945</v>
      </c>
      <c r="D576" s="214" t="s">
        <v>155</v>
      </c>
      <c r="E576" s="215" t="s">
        <v>1034</v>
      </c>
      <c r="F576" s="216" t="s">
        <v>1035</v>
      </c>
      <c r="G576" s="217" t="s">
        <v>235</v>
      </c>
      <c r="H576" s="218">
        <v>15.65</v>
      </c>
      <c r="I576" s="219"/>
      <c r="J576" s="220">
        <f>ROUND(I576*H576,2)</f>
        <v>0</v>
      </c>
      <c r="K576" s="216" t="s">
        <v>163</v>
      </c>
      <c r="L576" s="46"/>
      <c r="M576" s="221" t="s">
        <v>19</v>
      </c>
      <c r="N576" s="222" t="s">
        <v>43</v>
      </c>
      <c r="O576" s="86"/>
      <c r="P576" s="223">
        <f>O576*H576</f>
        <v>0</v>
      </c>
      <c r="Q576" s="223">
        <v>0.00054000000000000001</v>
      </c>
      <c r="R576" s="223">
        <f>Q576*H576</f>
        <v>0.0084510000000000002</v>
      </c>
      <c r="S576" s="223">
        <v>0</v>
      </c>
      <c r="T576" s="224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5" t="s">
        <v>269</v>
      </c>
      <c r="AT576" s="225" t="s">
        <v>155</v>
      </c>
      <c r="AU576" s="225" t="s">
        <v>81</v>
      </c>
      <c r="AY576" s="19" t="s">
        <v>152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9" t="s">
        <v>79</v>
      </c>
      <c r="BK576" s="226">
        <f>ROUND(I576*H576,2)</f>
        <v>0</v>
      </c>
      <c r="BL576" s="19" t="s">
        <v>269</v>
      </c>
      <c r="BM576" s="225" t="s">
        <v>1036</v>
      </c>
    </row>
    <row r="577" s="13" customFormat="1">
      <c r="A577" s="13"/>
      <c r="B577" s="227"/>
      <c r="C577" s="228"/>
      <c r="D577" s="229" t="s">
        <v>165</v>
      </c>
      <c r="E577" s="230" t="s">
        <v>19</v>
      </c>
      <c r="F577" s="231" t="s">
        <v>2393</v>
      </c>
      <c r="G577" s="228"/>
      <c r="H577" s="232">
        <v>15.65</v>
      </c>
      <c r="I577" s="233"/>
      <c r="J577" s="228"/>
      <c r="K577" s="228"/>
      <c r="L577" s="234"/>
      <c r="M577" s="235"/>
      <c r="N577" s="236"/>
      <c r="O577" s="236"/>
      <c r="P577" s="236"/>
      <c r="Q577" s="236"/>
      <c r="R577" s="236"/>
      <c r="S577" s="236"/>
      <c r="T577" s="23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8" t="s">
        <v>165</v>
      </c>
      <c r="AU577" s="238" t="s">
        <v>81</v>
      </c>
      <c r="AV577" s="13" t="s">
        <v>81</v>
      </c>
      <c r="AW577" s="13" t="s">
        <v>33</v>
      </c>
      <c r="AX577" s="13" t="s">
        <v>72</v>
      </c>
      <c r="AY577" s="238" t="s">
        <v>152</v>
      </c>
    </row>
    <row r="578" s="14" customFormat="1">
      <c r="A578" s="14"/>
      <c r="B578" s="239"/>
      <c r="C578" s="240"/>
      <c r="D578" s="229" t="s">
        <v>165</v>
      </c>
      <c r="E578" s="241" t="s">
        <v>19</v>
      </c>
      <c r="F578" s="242" t="s">
        <v>167</v>
      </c>
      <c r="G578" s="240"/>
      <c r="H578" s="243">
        <v>15.65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9" t="s">
        <v>165</v>
      </c>
      <c r="AU578" s="249" t="s">
        <v>81</v>
      </c>
      <c r="AV578" s="14" t="s">
        <v>153</v>
      </c>
      <c r="AW578" s="14" t="s">
        <v>33</v>
      </c>
      <c r="AX578" s="14" t="s">
        <v>79</v>
      </c>
      <c r="AY578" s="249" t="s">
        <v>152</v>
      </c>
    </row>
    <row r="579" s="2" customFormat="1" ht="21.75" customHeight="1">
      <c r="A579" s="40"/>
      <c r="B579" s="41"/>
      <c r="C579" s="214" t="s">
        <v>950</v>
      </c>
      <c r="D579" s="214" t="s">
        <v>155</v>
      </c>
      <c r="E579" s="215" t="s">
        <v>1039</v>
      </c>
      <c r="F579" s="216" t="s">
        <v>1040</v>
      </c>
      <c r="G579" s="217" t="s">
        <v>235</v>
      </c>
      <c r="H579" s="218">
        <v>93.840000000000003</v>
      </c>
      <c r="I579" s="219"/>
      <c r="J579" s="220">
        <f>ROUND(I579*H579,2)</f>
        <v>0</v>
      </c>
      <c r="K579" s="216" t="s">
        <v>163</v>
      </c>
      <c r="L579" s="46"/>
      <c r="M579" s="221" t="s">
        <v>19</v>
      </c>
      <c r="N579" s="222" t="s">
        <v>43</v>
      </c>
      <c r="O579" s="86"/>
      <c r="P579" s="223">
        <f>O579*H579</f>
        <v>0</v>
      </c>
      <c r="Q579" s="223">
        <v>0.0015</v>
      </c>
      <c r="R579" s="223">
        <f>Q579*H579</f>
        <v>0.14076</v>
      </c>
      <c r="S579" s="223">
        <v>0</v>
      </c>
      <c r="T579" s="224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25" t="s">
        <v>269</v>
      </c>
      <c r="AT579" s="225" t="s">
        <v>155</v>
      </c>
      <c r="AU579" s="225" t="s">
        <v>81</v>
      </c>
      <c r="AY579" s="19" t="s">
        <v>152</v>
      </c>
      <c r="BE579" s="226">
        <f>IF(N579="základní",J579,0)</f>
        <v>0</v>
      </c>
      <c r="BF579" s="226">
        <f>IF(N579="snížená",J579,0)</f>
        <v>0</v>
      </c>
      <c r="BG579" s="226">
        <f>IF(N579="zákl. přenesená",J579,0)</f>
        <v>0</v>
      </c>
      <c r="BH579" s="226">
        <f>IF(N579="sníž. přenesená",J579,0)</f>
        <v>0</v>
      </c>
      <c r="BI579" s="226">
        <f>IF(N579="nulová",J579,0)</f>
        <v>0</v>
      </c>
      <c r="BJ579" s="19" t="s">
        <v>79</v>
      </c>
      <c r="BK579" s="226">
        <f>ROUND(I579*H579,2)</f>
        <v>0</v>
      </c>
      <c r="BL579" s="19" t="s">
        <v>269</v>
      </c>
      <c r="BM579" s="225" t="s">
        <v>1041</v>
      </c>
    </row>
    <row r="580" s="13" customFormat="1">
      <c r="A580" s="13"/>
      <c r="B580" s="227"/>
      <c r="C580" s="228"/>
      <c r="D580" s="229" t="s">
        <v>165</v>
      </c>
      <c r="E580" s="230" t="s">
        <v>19</v>
      </c>
      <c r="F580" s="231" t="s">
        <v>2394</v>
      </c>
      <c r="G580" s="228"/>
      <c r="H580" s="232">
        <v>93.840000000000003</v>
      </c>
      <c r="I580" s="233"/>
      <c r="J580" s="228"/>
      <c r="K580" s="228"/>
      <c r="L580" s="234"/>
      <c r="M580" s="235"/>
      <c r="N580" s="236"/>
      <c r="O580" s="236"/>
      <c r="P580" s="236"/>
      <c r="Q580" s="236"/>
      <c r="R580" s="236"/>
      <c r="S580" s="236"/>
      <c r="T580" s="23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8" t="s">
        <v>165</v>
      </c>
      <c r="AU580" s="238" t="s">
        <v>81</v>
      </c>
      <c r="AV580" s="13" t="s">
        <v>81</v>
      </c>
      <c r="AW580" s="13" t="s">
        <v>33</v>
      </c>
      <c r="AX580" s="13" t="s">
        <v>72</v>
      </c>
      <c r="AY580" s="238" t="s">
        <v>152</v>
      </c>
    </row>
    <row r="581" s="14" customFormat="1">
      <c r="A581" s="14"/>
      <c r="B581" s="239"/>
      <c r="C581" s="240"/>
      <c r="D581" s="229" t="s">
        <v>165</v>
      </c>
      <c r="E581" s="241" t="s">
        <v>19</v>
      </c>
      <c r="F581" s="242" t="s">
        <v>167</v>
      </c>
      <c r="G581" s="240"/>
      <c r="H581" s="243">
        <v>93.840000000000003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9" t="s">
        <v>165</v>
      </c>
      <c r="AU581" s="249" t="s">
        <v>81</v>
      </c>
      <c r="AV581" s="14" t="s">
        <v>153</v>
      </c>
      <c r="AW581" s="14" t="s">
        <v>33</v>
      </c>
      <c r="AX581" s="14" t="s">
        <v>79</v>
      </c>
      <c r="AY581" s="249" t="s">
        <v>152</v>
      </c>
    </row>
    <row r="582" s="2" customFormat="1" ht="21.75" customHeight="1">
      <c r="A582" s="40"/>
      <c r="B582" s="41"/>
      <c r="C582" s="214" t="s">
        <v>955</v>
      </c>
      <c r="D582" s="214" t="s">
        <v>155</v>
      </c>
      <c r="E582" s="215" t="s">
        <v>1044</v>
      </c>
      <c r="F582" s="216" t="s">
        <v>1045</v>
      </c>
      <c r="G582" s="217" t="s">
        <v>235</v>
      </c>
      <c r="H582" s="218">
        <v>29.050000000000001</v>
      </c>
      <c r="I582" s="219"/>
      <c r="J582" s="220">
        <f>ROUND(I582*H582,2)</f>
        <v>0</v>
      </c>
      <c r="K582" s="216" t="s">
        <v>163</v>
      </c>
      <c r="L582" s="46"/>
      <c r="M582" s="221" t="s">
        <v>19</v>
      </c>
      <c r="N582" s="222" t="s">
        <v>43</v>
      </c>
      <c r="O582" s="86"/>
      <c r="P582" s="223">
        <f>O582*H582</f>
        <v>0</v>
      </c>
      <c r="Q582" s="223">
        <v>0.0015</v>
      </c>
      <c r="R582" s="223">
        <f>Q582*H582</f>
        <v>0.043575000000000003</v>
      </c>
      <c r="S582" s="223">
        <v>0</v>
      </c>
      <c r="T582" s="224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5" t="s">
        <v>269</v>
      </c>
      <c r="AT582" s="225" t="s">
        <v>155</v>
      </c>
      <c r="AU582" s="225" t="s">
        <v>81</v>
      </c>
      <c r="AY582" s="19" t="s">
        <v>152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9" t="s">
        <v>79</v>
      </c>
      <c r="BK582" s="226">
        <f>ROUND(I582*H582,2)</f>
        <v>0</v>
      </c>
      <c r="BL582" s="19" t="s">
        <v>269</v>
      </c>
      <c r="BM582" s="225" t="s">
        <v>2395</v>
      </c>
    </row>
    <row r="583" s="13" customFormat="1">
      <c r="A583" s="13"/>
      <c r="B583" s="227"/>
      <c r="C583" s="228"/>
      <c r="D583" s="229" t="s">
        <v>165</v>
      </c>
      <c r="E583" s="230" t="s">
        <v>19</v>
      </c>
      <c r="F583" s="231" t="s">
        <v>2396</v>
      </c>
      <c r="G583" s="228"/>
      <c r="H583" s="232">
        <v>29.050000000000001</v>
      </c>
      <c r="I583" s="233"/>
      <c r="J583" s="228"/>
      <c r="K583" s="228"/>
      <c r="L583" s="234"/>
      <c r="M583" s="235"/>
      <c r="N583" s="236"/>
      <c r="O583" s="236"/>
      <c r="P583" s="236"/>
      <c r="Q583" s="236"/>
      <c r="R583" s="236"/>
      <c r="S583" s="236"/>
      <c r="T583" s="237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8" t="s">
        <v>165</v>
      </c>
      <c r="AU583" s="238" t="s">
        <v>81</v>
      </c>
      <c r="AV583" s="13" t="s">
        <v>81</v>
      </c>
      <c r="AW583" s="13" t="s">
        <v>33</v>
      </c>
      <c r="AX583" s="13" t="s">
        <v>72</v>
      </c>
      <c r="AY583" s="238" t="s">
        <v>152</v>
      </c>
    </row>
    <row r="584" s="14" customFormat="1">
      <c r="A584" s="14"/>
      <c r="B584" s="239"/>
      <c r="C584" s="240"/>
      <c r="D584" s="229" t="s">
        <v>165</v>
      </c>
      <c r="E584" s="241" t="s">
        <v>19</v>
      </c>
      <c r="F584" s="242" t="s">
        <v>167</v>
      </c>
      <c r="G584" s="240"/>
      <c r="H584" s="243">
        <v>29.050000000000001</v>
      </c>
      <c r="I584" s="244"/>
      <c r="J584" s="240"/>
      <c r="K584" s="240"/>
      <c r="L584" s="245"/>
      <c r="M584" s="246"/>
      <c r="N584" s="247"/>
      <c r="O584" s="247"/>
      <c r="P584" s="247"/>
      <c r="Q584" s="247"/>
      <c r="R584" s="247"/>
      <c r="S584" s="247"/>
      <c r="T584" s="248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9" t="s">
        <v>165</v>
      </c>
      <c r="AU584" s="249" t="s">
        <v>81</v>
      </c>
      <c r="AV584" s="14" t="s">
        <v>153</v>
      </c>
      <c r="AW584" s="14" t="s">
        <v>33</v>
      </c>
      <c r="AX584" s="14" t="s">
        <v>79</v>
      </c>
      <c r="AY584" s="249" t="s">
        <v>152</v>
      </c>
    </row>
    <row r="585" s="2" customFormat="1" ht="21.75" customHeight="1">
      <c r="A585" s="40"/>
      <c r="B585" s="41"/>
      <c r="C585" s="214" t="s">
        <v>959</v>
      </c>
      <c r="D585" s="214" t="s">
        <v>155</v>
      </c>
      <c r="E585" s="215" t="s">
        <v>1049</v>
      </c>
      <c r="F585" s="216" t="s">
        <v>1050</v>
      </c>
      <c r="G585" s="217" t="s">
        <v>176</v>
      </c>
      <c r="H585" s="218">
        <v>559.71199999999999</v>
      </c>
      <c r="I585" s="219"/>
      <c r="J585" s="220">
        <f>ROUND(I585*H585,2)</f>
        <v>0</v>
      </c>
      <c r="K585" s="216" t="s">
        <v>163</v>
      </c>
      <c r="L585" s="46"/>
      <c r="M585" s="221" t="s">
        <v>19</v>
      </c>
      <c r="N585" s="222" t="s">
        <v>43</v>
      </c>
      <c r="O585" s="86"/>
      <c r="P585" s="223">
        <f>O585*H585</f>
        <v>0</v>
      </c>
      <c r="Q585" s="223">
        <v>0</v>
      </c>
      <c r="R585" s="223">
        <f>Q585*H585</f>
        <v>0</v>
      </c>
      <c r="S585" s="223">
        <v>0</v>
      </c>
      <c r="T585" s="224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25" t="s">
        <v>269</v>
      </c>
      <c r="AT585" s="225" t="s">
        <v>155</v>
      </c>
      <c r="AU585" s="225" t="s">
        <v>81</v>
      </c>
      <c r="AY585" s="19" t="s">
        <v>152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9" t="s">
        <v>79</v>
      </c>
      <c r="BK585" s="226">
        <f>ROUND(I585*H585,2)</f>
        <v>0</v>
      </c>
      <c r="BL585" s="19" t="s">
        <v>269</v>
      </c>
      <c r="BM585" s="225" t="s">
        <v>1051</v>
      </c>
    </row>
    <row r="586" s="15" customFormat="1">
      <c r="A586" s="15"/>
      <c r="B586" s="250"/>
      <c r="C586" s="251"/>
      <c r="D586" s="229" t="s">
        <v>165</v>
      </c>
      <c r="E586" s="252" t="s">
        <v>19</v>
      </c>
      <c r="F586" s="253" t="s">
        <v>990</v>
      </c>
      <c r="G586" s="251"/>
      <c r="H586" s="252" t="s">
        <v>19</v>
      </c>
      <c r="I586" s="254"/>
      <c r="J586" s="251"/>
      <c r="K586" s="251"/>
      <c r="L586" s="255"/>
      <c r="M586" s="256"/>
      <c r="N586" s="257"/>
      <c r="O586" s="257"/>
      <c r="P586" s="257"/>
      <c r="Q586" s="257"/>
      <c r="R586" s="257"/>
      <c r="S586" s="257"/>
      <c r="T586" s="25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9" t="s">
        <v>165</v>
      </c>
      <c r="AU586" s="259" t="s">
        <v>81</v>
      </c>
      <c r="AV586" s="15" t="s">
        <v>79</v>
      </c>
      <c r="AW586" s="15" t="s">
        <v>33</v>
      </c>
      <c r="AX586" s="15" t="s">
        <v>72</v>
      </c>
      <c r="AY586" s="259" t="s">
        <v>152</v>
      </c>
    </row>
    <row r="587" s="13" customFormat="1">
      <c r="A587" s="13"/>
      <c r="B587" s="227"/>
      <c r="C587" s="228"/>
      <c r="D587" s="229" t="s">
        <v>165</v>
      </c>
      <c r="E587" s="230" t="s">
        <v>19</v>
      </c>
      <c r="F587" s="231" t="s">
        <v>2373</v>
      </c>
      <c r="G587" s="228"/>
      <c r="H587" s="232">
        <v>402.267</v>
      </c>
      <c r="I587" s="233"/>
      <c r="J587" s="228"/>
      <c r="K587" s="228"/>
      <c r="L587" s="234"/>
      <c r="M587" s="235"/>
      <c r="N587" s="236"/>
      <c r="O587" s="236"/>
      <c r="P587" s="236"/>
      <c r="Q587" s="236"/>
      <c r="R587" s="236"/>
      <c r="S587" s="236"/>
      <c r="T587" s="23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8" t="s">
        <v>165</v>
      </c>
      <c r="AU587" s="238" t="s">
        <v>81</v>
      </c>
      <c r="AV587" s="13" t="s">
        <v>81</v>
      </c>
      <c r="AW587" s="13" t="s">
        <v>33</v>
      </c>
      <c r="AX587" s="13" t="s">
        <v>72</v>
      </c>
      <c r="AY587" s="238" t="s">
        <v>152</v>
      </c>
    </row>
    <row r="588" s="13" customFormat="1">
      <c r="A588" s="13"/>
      <c r="B588" s="227"/>
      <c r="C588" s="228"/>
      <c r="D588" s="229" t="s">
        <v>165</v>
      </c>
      <c r="E588" s="230" t="s">
        <v>19</v>
      </c>
      <c r="F588" s="231" t="s">
        <v>2374</v>
      </c>
      <c r="G588" s="228"/>
      <c r="H588" s="232">
        <v>22.166</v>
      </c>
      <c r="I588" s="233"/>
      <c r="J588" s="228"/>
      <c r="K588" s="228"/>
      <c r="L588" s="234"/>
      <c r="M588" s="235"/>
      <c r="N588" s="236"/>
      <c r="O588" s="236"/>
      <c r="P588" s="236"/>
      <c r="Q588" s="236"/>
      <c r="R588" s="236"/>
      <c r="S588" s="236"/>
      <c r="T588" s="237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8" t="s">
        <v>165</v>
      </c>
      <c r="AU588" s="238" t="s">
        <v>81</v>
      </c>
      <c r="AV588" s="13" t="s">
        <v>81</v>
      </c>
      <c r="AW588" s="13" t="s">
        <v>33</v>
      </c>
      <c r="AX588" s="13" t="s">
        <v>72</v>
      </c>
      <c r="AY588" s="238" t="s">
        <v>152</v>
      </c>
    </row>
    <row r="589" s="14" customFormat="1">
      <c r="A589" s="14"/>
      <c r="B589" s="239"/>
      <c r="C589" s="240"/>
      <c r="D589" s="229" t="s">
        <v>165</v>
      </c>
      <c r="E589" s="241" t="s">
        <v>19</v>
      </c>
      <c r="F589" s="242" t="s">
        <v>167</v>
      </c>
      <c r="G589" s="240"/>
      <c r="H589" s="243">
        <v>424.43299999999999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9" t="s">
        <v>165</v>
      </c>
      <c r="AU589" s="249" t="s">
        <v>81</v>
      </c>
      <c r="AV589" s="14" t="s">
        <v>153</v>
      </c>
      <c r="AW589" s="14" t="s">
        <v>33</v>
      </c>
      <c r="AX589" s="14" t="s">
        <v>72</v>
      </c>
      <c r="AY589" s="249" t="s">
        <v>152</v>
      </c>
    </row>
    <row r="590" s="15" customFormat="1">
      <c r="A590" s="15"/>
      <c r="B590" s="250"/>
      <c r="C590" s="251"/>
      <c r="D590" s="229" t="s">
        <v>165</v>
      </c>
      <c r="E590" s="252" t="s">
        <v>19</v>
      </c>
      <c r="F590" s="253" t="s">
        <v>2376</v>
      </c>
      <c r="G590" s="251"/>
      <c r="H590" s="252" t="s">
        <v>19</v>
      </c>
      <c r="I590" s="254"/>
      <c r="J590" s="251"/>
      <c r="K590" s="251"/>
      <c r="L590" s="255"/>
      <c r="M590" s="256"/>
      <c r="N590" s="257"/>
      <c r="O590" s="257"/>
      <c r="P590" s="257"/>
      <c r="Q590" s="257"/>
      <c r="R590" s="257"/>
      <c r="S590" s="257"/>
      <c r="T590" s="258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9" t="s">
        <v>165</v>
      </c>
      <c r="AU590" s="259" t="s">
        <v>81</v>
      </c>
      <c r="AV590" s="15" t="s">
        <v>79</v>
      </c>
      <c r="AW590" s="15" t="s">
        <v>33</v>
      </c>
      <c r="AX590" s="15" t="s">
        <v>72</v>
      </c>
      <c r="AY590" s="259" t="s">
        <v>152</v>
      </c>
    </row>
    <row r="591" s="13" customFormat="1">
      <c r="A591" s="13"/>
      <c r="B591" s="227"/>
      <c r="C591" s="228"/>
      <c r="D591" s="229" t="s">
        <v>165</v>
      </c>
      <c r="E591" s="230" t="s">
        <v>19</v>
      </c>
      <c r="F591" s="231" t="s">
        <v>2377</v>
      </c>
      <c r="G591" s="228"/>
      <c r="H591" s="232">
        <v>135.279</v>
      </c>
      <c r="I591" s="233"/>
      <c r="J591" s="228"/>
      <c r="K591" s="228"/>
      <c r="L591" s="234"/>
      <c r="M591" s="235"/>
      <c r="N591" s="236"/>
      <c r="O591" s="236"/>
      <c r="P591" s="236"/>
      <c r="Q591" s="236"/>
      <c r="R591" s="236"/>
      <c r="S591" s="236"/>
      <c r="T591" s="23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8" t="s">
        <v>165</v>
      </c>
      <c r="AU591" s="238" t="s">
        <v>81</v>
      </c>
      <c r="AV591" s="13" t="s">
        <v>81</v>
      </c>
      <c r="AW591" s="13" t="s">
        <v>33</v>
      </c>
      <c r="AX591" s="13" t="s">
        <v>72</v>
      </c>
      <c r="AY591" s="238" t="s">
        <v>152</v>
      </c>
    </row>
    <row r="592" s="14" customFormat="1">
      <c r="A592" s="14"/>
      <c r="B592" s="239"/>
      <c r="C592" s="240"/>
      <c r="D592" s="229" t="s">
        <v>165</v>
      </c>
      <c r="E592" s="241" t="s">
        <v>19</v>
      </c>
      <c r="F592" s="242" t="s">
        <v>167</v>
      </c>
      <c r="G592" s="240"/>
      <c r="H592" s="243">
        <v>135.279</v>
      </c>
      <c r="I592" s="244"/>
      <c r="J592" s="240"/>
      <c r="K592" s="240"/>
      <c r="L592" s="245"/>
      <c r="M592" s="246"/>
      <c r="N592" s="247"/>
      <c r="O592" s="247"/>
      <c r="P592" s="247"/>
      <c r="Q592" s="247"/>
      <c r="R592" s="247"/>
      <c r="S592" s="247"/>
      <c r="T592" s="248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9" t="s">
        <v>165</v>
      </c>
      <c r="AU592" s="249" t="s">
        <v>81</v>
      </c>
      <c r="AV592" s="14" t="s">
        <v>153</v>
      </c>
      <c r="AW592" s="14" t="s">
        <v>33</v>
      </c>
      <c r="AX592" s="14" t="s">
        <v>72</v>
      </c>
      <c r="AY592" s="249" t="s">
        <v>152</v>
      </c>
    </row>
    <row r="593" s="16" customFormat="1">
      <c r="A593" s="16"/>
      <c r="B593" s="260"/>
      <c r="C593" s="261"/>
      <c r="D593" s="229" t="s">
        <v>165</v>
      </c>
      <c r="E593" s="262" t="s">
        <v>19</v>
      </c>
      <c r="F593" s="263" t="s">
        <v>189</v>
      </c>
      <c r="G593" s="261"/>
      <c r="H593" s="264">
        <v>559.71199999999999</v>
      </c>
      <c r="I593" s="265"/>
      <c r="J593" s="261"/>
      <c r="K593" s="261"/>
      <c r="L593" s="266"/>
      <c r="M593" s="267"/>
      <c r="N593" s="268"/>
      <c r="O593" s="268"/>
      <c r="P593" s="268"/>
      <c r="Q593" s="268"/>
      <c r="R593" s="268"/>
      <c r="S593" s="268"/>
      <c r="T593" s="269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70" t="s">
        <v>165</v>
      </c>
      <c r="AU593" s="270" t="s">
        <v>81</v>
      </c>
      <c r="AV593" s="16" t="s">
        <v>159</v>
      </c>
      <c r="AW593" s="16" t="s">
        <v>33</v>
      </c>
      <c r="AX593" s="16" t="s">
        <v>79</v>
      </c>
      <c r="AY593" s="270" t="s">
        <v>152</v>
      </c>
    </row>
    <row r="594" s="2" customFormat="1" ht="21.75" customHeight="1">
      <c r="A594" s="40"/>
      <c r="B594" s="41"/>
      <c r="C594" s="271" t="s">
        <v>963</v>
      </c>
      <c r="D594" s="271" t="s">
        <v>261</v>
      </c>
      <c r="E594" s="272" t="s">
        <v>1053</v>
      </c>
      <c r="F594" s="273" t="s">
        <v>1054</v>
      </c>
      <c r="G594" s="274" t="s">
        <v>176</v>
      </c>
      <c r="H594" s="275">
        <v>643.66899999999998</v>
      </c>
      <c r="I594" s="276"/>
      <c r="J594" s="277">
        <f>ROUND(I594*H594,2)</f>
        <v>0</v>
      </c>
      <c r="K594" s="273" t="s">
        <v>163</v>
      </c>
      <c r="L594" s="278"/>
      <c r="M594" s="279" t="s">
        <v>19</v>
      </c>
      <c r="N594" s="280" t="s">
        <v>43</v>
      </c>
      <c r="O594" s="86"/>
      <c r="P594" s="223">
        <f>O594*H594</f>
        <v>0</v>
      </c>
      <c r="Q594" s="223">
        <v>0.00010000000000000001</v>
      </c>
      <c r="R594" s="223">
        <f>Q594*H594</f>
        <v>0.064366900000000005</v>
      </c>
      <c r="S594" s="223">
        <v>0</v>
      </c>
      <c r="T594" s="224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5" t="s">
        <v>362</v>
      </c>
      <c r="AT594" s="225" t="s">
        <v>261</v>
      </c>
      <c r="AU594" s="225" t="s">
        <v>81</v>
      </c>
      <c r="AY594" s="19" t="s">
        <v>152</v>
      </c>
      <c r="BE594" s="226">
        <f>IF(N594="základní",J594,0)</f>
        <v>0</v>
      </c>
      <c r="BF594" s="226">
        <f>IF(N594="snížená",J594,0)</f>
        <v>0</v>
      </c>
      <c r="BG594" s="226">
        <f>IF(N594="zákl. přenesená",J594,0)</f>
        <v>0</v>
      </c>
      <c r="BH594" s="226">
        <f>IF(N594="sníž. přenesená",J594,0)</f>
        <v>0</v>
      </c>
      <c r="BI594" s="226">
        <f>IF(N594="nulová",J594,0)</f>
        <v>0</v>
      </c>
      <c r="BJ594" s="19" t="s">
        <v>79</v>
      </c>
      <c r="BK594" s="226">
        <f>ROUND(I594*H594,2)</f>
        <v>0</v>
      </c>
      <c r="BL594" s="19" t="s">
        <v>269</v>
      </c>
      <c r="BM594" s="225" t="s">
        <v>1055</v>
      </c>
    </row>
    <row r="595" s="13" customFormat="1">
      <c r="A595" s="13"/>
      <c r="B595" s="227"/>
      <c r="C595" s="228"/>
      <c r="D595" s="229" t="s">
        <v>165</v>
      </c>
      <c r="E595" s="228"/>
      <c r="F595" s="231" t="s">
        <v>2397</v>
      </c>
      <c r="G595" s="228"/>
      <c r="H595" s="232">
        <v>643.66899999999998</v>
      </c>
      <c r="I595" s="233"/>
      <c r="J595" s="228"/>
      <c r="K595" s="228"/>
      <c r="L595" s="234"/>
      <c r="M595" s="235"/>
      <c r="N595" s="236"/>
      <c r="O595" s="236"/>
      <c r="P595" s="236"/>
      <c r="Q595" s="236"/>
      <c r="R595" s="236"/>
      <c r="S595" s="236"/>
      <c r="T595" s="23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8" t="s">
        <v>165</v>
      </c>
      <c r="AU595" s="238" t="s">
        <v>81</v>
      </c>
      <c r="AV595" s="13" t="s">
        <v>81</v>
      </c>
      <c r="AW595" s="13" t="s">
        <v>4</v>
      </c>
      <c r="AX595" s="13" t="s">
        <v>79</v>
      </c>
      <c r="AY595" s="238" t="s">
        <v>152</v>
      </c>
    </row>
    <row r="596" s="2" customFormat="1">
      <c r="A596" s="40"/>
      <c r="B596" s="41"/>
      <c r="C596" s="214" t="s">
        <v>969</v>
      </c>
      <c r="D596" s="214" t="s">
        <v>155</v>
      </c>
      <c r="E596" s="215" t="s">
        <v>2398</v>
      </c>
      <c r="F596" s="216" t="s">
        <v>2399</v>
      </c>
      <c r="G596" s="217" t="s">
        <v>176</v>
      </c>
      <c r="H596" s="218">
        <v>6.9660000000000002</v>
      </c>
      <c r="I596" s="219"/>
      <c r="J596" s="220">
        <f>ROUND(I596*H596,2)</f>
        <v>0</v>
      </c>
      <c r="K596" s="216" t="s">
        <v>163</v>
      </c>
      <c r="L596" s="46"/>
      <c r="M596" s="221" t="s">
        <v>19</v>
      </c>
      <c r="N596" s="222" t="s">
        <v>43</v>
      </c>
      <c r="O596" s="86"/>
      <c r="P596" s="223">
        <f>O596*H596</f>
        <v>0</v>
      </c>
      <c r="Q596" s="223">
        <v>0</v>
      </c>
      <c r="R596" s="223">
        <f>Q596*H596</f>
        <v>0</v>
      </c>
      <c r="S596" s="223">
        <v>0</v>
      </c>
      <c r="T596" s="224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25" t="s">
        <v>269</v>
      </c>
      <c r="AT596" s="225" t="s">
        <v>155</v>
      </c>
      <c r="AU596" s="225" t="s">
        <v>81</v>
      </c>
      <c r="AY596" s="19" t="s">
        <v>152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9" t="s">
        <v>79</v>
      </c>
      <c r="BK596" s="226">
        <f>ROUND(I596*H596,2)</f>
        <v>0</v>
      </c>
      <c r="BL596" s="19" t="s">
        <v>269</v>
      </c>
      <c r="BM596" s="225" t="s">
        <v>2400</v>
      </c>
    </row>
    <row r="597" s="13" customFormat="1">
      <c r="A597" s="13"/>
      <c r="B597" s="227"/>
      <c r="C597" s="228"/>
      <c r="D597" s="229" t="s">
        <v>165</v>
      </c>
      <c r="E597" s="230" t="s">
        <v>19</v>
      </c>
      <c r="F597" s="231" t="s">
        <v>2401</v>
      </c>
      <c r="G597" s="228"/>
      <c r="H597" s="232">
        <v>6.9660000000000002</v>
      </c>
      <c r="I597" s="233"/>
      <c r="J597" s="228"/>
      <c r="K597" s="228"/>
      <c r="L597" s="234"/>
      <c r="M597" s="235"/>
      <c r="N597" s="236"/>
      <c r="O597" s="236"/>
      <c r="P597" s="236"/>
      <c r="Q597" s="236"/>
      <c r="R597" s="236"/>
      <c r="S597" s="236"/>
      <c r="T597" s="23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8" t="s">
        <v>165</v>
      </c>
      <c r="AU597" s="238" t="s">
        <v>81</v>
      </c>
      <c r="AV597" s="13" t="s">
        <v>81</v>
      </c>
      <c r="AW597" s="13" t="s">
        <v>33</v>
      </c>
      <c r="AX597" s="13" t="s">
        <v>72</v>
      </c>
      <c r="AY597" s="238" t="s">
        <v>152</v>
      </c>
    </row>
    <row r="598" s="14" customFormat="1">
      <c r="A598" s="14"/>
      <c r="B598" s="239"/>
      <c r="C598" s="240"/>
      <c r="D598" s="229" t="s">
        <v>165</v>
      </c>
      <c r="E598" s="241" t="s">
        <v>19</v>
      </c>
      <c r="F598" s="242" t="s">
        <v>167</v>
      </c>
      <c r="G598" s="240"/>
      <c r="H598" s="243">
        <v>6.9660000000000002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9" t="s">
        <v>165</v>
      </c>
      <c r="AU598" s="249" t="s">
        <v>81</v>
      </c>
      <c r="AV598" s="14" t="s">
        <v>153</v>
      </c>
      <c r="AW598" s="14" t="s">
        <v>33</v>
      </c>
      <c r="AX598" s="14" t="s">
        <v>79</v>
      </c>
      <c r="AY598" s="249" t="s">
        <v>152</v>
      </c>
    </row>
    <row r="599" s="2" customFormat="1" ht="16.5" customHeight="1">
      <c r="A599" s="40"/>
      <c r="B599" s="41"/>
      <c r="C599" s="271" t="s">
        <v>976</v>
      </c>
      <c r="D599" s="271" t="s">
        <v>261</v>
      </c>
      <c r="E599" s="272" t="s">
        <v>941</v>
      </c>
      <c r="F599" s="273" t="s">
        <v>942</v>
      </c>
      <c r="G599" s="274" t="s">
        <v>513</v>
      </c>
      <c r="H599" s="275">
        <v>0.002</v>
      </c>
      <c r="I599" s="276"/>
      <c r="J599" s="277">
        <f>ROUND(I599*H599,2)</f>
        <v>0</v>
      </c>
      <c r="K599" s="273" t="s">
        <v>163</v>
      </c>
      <c r="L599" s="278"/>
      <c r="M599" s="279" t="s">
        <v>19</v>
      </c>
      <c r="N599" s="280" t="s">
        <v>43</v>
      </c>
      <c r="O599" s="86"/>
      <c r="P599" s="223">
        <f>O599*H599</f>
        <v>0</v>
      </c>
      <c r="Q599" s="223">
        <v>1</v>
      </c>
      <c r="R599" s="223">
        <f>Q599*H599</f>
        <v>0.002</v>
      </c>
      <c r="S599" s="223">
        <v>0</v>
      </c>
      <c r="T599" s="224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25" t="s">
        <v>362</v>
      </c>
      <c r="AT599" s="225" t="s">
        <v>261</v>
      </c>
      <c r="AU599" s="225" t="s">
        <v>81</v>
      </c>
      <c r="AY599" s="19" t="s">
        <v>152</v>
      </c>
      <c r="BE599" s="226">
        <f>IF(N599="základní",J599,0)</f>
        <v>0</v>
      </c>
      <c r="BF599" s="226">
        <f>IF(N599="snížená",J599,0)</f>
        <v>0</v>
      </c>
      <c r="BG599" s="226">
        <f>IF(N599="zákl. přenesená",J599,0)</f>
        <v>0</v>
      </c>
      <c r="BH599" s="226">
        <f>IF(N599="sníž. přenesená",J599,0)</f>
        <v>0</v>
      </c>
      <c r="BI599" s="226">
        <f>IF(N599="nulová",J599,0)</f>
        <v>0</v>
      </c>
      <c r="BJ599" s="19" t="s">
        <v>79</v>
      </c>
      <c r="BK599" s="226">
        <f>ROUND(I599*H599,2)</f>
        <v>0</v>
      </c>
      <c r="BL599" s="19" t="s">
        <v>269</v>
      </c>
      <c r="BM599" s="225" t="s">
        <v>2402</v>
      </c>
    </row>
    <row r="600" s="13" customFormat="1">
      <c r="A600" s="13"/>
      <c r="B600" s="227"/>
      <c r="C600" s="228"/>
      <c r="D600" s="229" t="s">
        <v>165</v>
      </c>
      <c r="E600" s="228"/>
      <c r="F600" s="231" t="s">
        <v>2403</v>
      </c>
      <c r="G600" s="228"/>
      <c r="H600" s="232">
        <v>0.002</v>
      </c>
      <c r="I600" s="233"/>
      <c r="J600" s="228"/>
      <c r="K600" s="228"/>
      <c r="L600" s="234"/>
      <c r="M600" s="235"/>
      <c r="N600" s="236"/>
      <c r="O600" s="236"/>
      <c r="P600" s="236"/>
      <c r="Q600" s="236"/>
      <c r="R600" s="236"/>
      <c r="S600" s="236"/>
      <c r="T600" s="23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8" t="s">
        <v>165</v>
      </c>
      <c r="AU600" s="238" t="s">
        <v>81</v>
      </c>
      <c r="AV600" s="13" t="s">
        <v>81</v>
      </c>
      <c r="AW600" s="13" t="s">
        <v>4</v>
      </c>
      <c r="AX600" s="13" t="s">
        <v>79</v>
      </c>
      <c r="AY600" s="238" t="s">
        <v>152</v>
      </c>
    </row>
    <row r="601" s="2" customFormat="1" ht="21.75" customHeight="1">
      <c r="A601" s="40"/>
      <c r="B601" s="41"/>
      <c r="C601" s="214" t="s">
        <v>981</v>
      </c>
      <c r="D601" s="214" t="s">
        <v>155</v>
      </c>
      <c r="E601" s="215" t="s">
        <v>1058</v>
      </c>
      <c r="F601" s="216" t="s">
        <v>2404</v>
      </c>
      <c r="G601" s="217" t="s">
        <v>176</v>
      </c>
      <c r="H601" s="218">
        <v>6.9660000000000002</v>
      </c>
      <c r="I601" s="219"/>
      <c r="J601" s="220">
        <f>ROUND(I601*H601,2)</f>
        <v>0</v>
      </c>
      <c r="K601" s="216" t="s">
        <v>163</v>
      </c>
      <c r="L601" s="46"/>
      <c r="M601" s="221" t="s">
        <v>19</v>
      </c>
      <c r="N601" s="222" t="s">
        <v>43</v>
      </c>
      <c r="O601" s="86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25" t="s">
        <v>269</v>
      </c>
      <c r="AT601" s="225" t="s">
        <v>155</v>
      </c>
      <c r="AU601" s="225" t="s">
        <v>81</v>
      </c>
      <c r="AY601" s="19" t="s">
        <v>152</v>
      </c>
      <c r="BE601" s="226">
        <f>IF(N601="základní",J601,0)</f>
        <v>0</v>
      </c>
      <c r="BF601" s="226">
        <f>IF(N601="snížená",J601,0)</f>
        <v>0</v>
      </c>
      <c r="BG601" s="226">
        <f>IF(N601="zákl. přenesená",J601,0)</f>
        <v>0</v>
      </c>
      <c r="BH601" s="226">
        <f>IF(N601="sníž. přenesená",J601,0)</f>
        <v>0</v>
      </c>
      <c r="BI601" s="226">
        <f>IF(N601="nulová",J601,0)</f>
        <v>0</v>
      </c>
      <c r="BJ601" s="19" t="s">
        <v>79</v>
      </c>
      <c r="BK601" s="226">
        <f>ROUND(I601*H601,2)</f>
        <v>0</v>
      </c>
      <c r="BL601" s="19" t="s">
        <v>269</v>
      </c>
      <c r="BM601" s="225" t="s">
        <v>1060</v>
      </c>
    </row>
    <row r="602" s="13" customFormat="1">
      <c r="A602" s="13"/>
      <c r="B602" s="227"/>
      <c r="C602" s="228"/>
      <c r="D602" s="229" t="s">
        <v>165</v>
      </c>
      <c r="E602" s="230" t="s">
        <v>19</v>
      </c>
      <c r="F602" s="231" t="s">
        <v>2401</v>
      </c>
      <c r="G602" s="228"/>
      <c r="H602" s="232">
        <v>6.9660000000000002</v>
      </c>
      <c r="I602" s="233"/>
      <c r="J602" s="228"/>
      <c r="K602" s="228"/>
      <c r="L602" s="234"/>
      <c r="M602" s="235"/>
      <c r="N602" s="236"/>
      <c r="O602" s="236"/>
      <c r="P602" s="236"/>
      <c r="Q602" s="236"/>
      <c r="R602" s="236"/>
      <c r="S602" s="236"/>
      <c r="T602" s="23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8" t="s">
        <v>165</v>
      </c>
      <c r="AU602" s="238" t="s">
        <v>81</v>
      </c>
      <c r="AV602" s="13" t="s">
        <v>81</v>
      </c>
      <c r="AW602" s="13" t="s">
        <v>33</v>
      </c>
      <c r="AX602" s="13" t="s">
        <v>72</v>
      </c>
      <c r="AY602" s="238" t="s">
        <v>152</v>
      </c>
    </row>
    <row r="603" s="14" customFormat="1">
      <c r="A603" s="14"/>
      <c r="B603" s="239"/>
      <c r="C603" s="240"/>
      <c r="D603" s="229" t="s">
        <v>165</v>
      </c>
      <c r="E603" s="241" t="s">
        <v>19</v>
      </c>
      <c r="F603" s="242" t="s">
        <v>167</v>
      </c>
      <c r="G603" s="240"/>
      <c r="H603" s="243">
        <v>6.9660000000000002</v>
      </c>
      <c r="I603" s="244"/>
      <c r="J603" s="240"/>
      <c r="K603" s="240"/>
      <c r="L603" s="245"/>
      <c r="M603" s="246"/>
      <c r="N603" s="247"/>
      <c r="O603" s="247"/>
      <c r="P603" s="247"/>
      <c r="Q603" s="247"/>
      <c r="R603" s="247"/>
      <c r="S603" s="247"/>
      <c r="T603" s="248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9" t="s">
        <v>165</v>
      </c>
      <c r="AU603" s="249" t="s">
        <v>81</v>
      </c>
      <c r="AV603" s="14" t="s">
        <v>153</v>
      </c>
      <c r="AW603" s="14" t="s">
        <v>33</v>
      </c>
      <c r="AX603" s="14" t="s">
        <v>79</v>
      </c>
      <c r="AY603" s="249" t="s">
        <v>152</v>
      </c>
    </row>
    <row r="604" s="2" customFormat="1">
      <c r="A604" s="40"/>
      <c r="B604" s="41"/>
      <c r="C604" s="271" t="s">
        <v>986</v>
      </c>
      <c r="D604" s="271" t="s">
        <v>261</v>
      </c>
      <c r="E604" s="272" t="s">
        <v>1063</v>
      </c>
      <c r="F604" s="273" t="s">
        <v>1064</v>
      </c>
      <c r="G604" s="274" t="s">
        <v>176</v>
      </c>
      <c r="H604" s="275">
        <v>8.0109999999999992</v>
      </c>
      <c r="I604" s="276"/>
      <c r="J604" s="277">
        <f>ROUND(I604*H604,2)</f>
        <v>0</v>
      </c>
      <c r="K604" s="273" t="s">
        <v>163</v>
      </c>
      <c r="L604" s="278"/>
      <c r="M604" s="279" t="s">
        <v>19</v>
      </c>
      <c r="N604" s="280" t="s">
        <v>43</v>
      </c>
      <c r="O604" s="86"/>
      <c r="P604" s="223">
        <f>O604*H604</f>
        <v>0</v>
      </c>
      <c r="Q604" s="223">
        <v>0.00040000000000000002</v>
      </c>
      <c r="R604" s="223">
        <f>Q604*H604</f>
        <v>0.0032044</v>
      </c>
      <c r="S604" s="223">
        <v>0</v>
      </c>
      <c r="T604" s="224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5" t="s">
        <v>362</v>
      </c>
      <c r="AT604" s="225" t="s">
        <v>261</v>
      </c>
      <c r="AU604" s="225" t="s">
        <v>81</v>
      </c>
      <c r="AY604" s="19" t="s">
        <v>152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9" t="s">
        <v>79</v>
      </c>
      <c r="BK604" s="226">
        <f>ROUND(I604*H604,2)</f>
        <v>0</v>
      </c>
      <c r="BL604" s="19" t="s">
        <v>269</v>
      </c>
      <c r="BM604" s="225" t="s">
        <v>1065</v>
      </c>
    </row>
    <row r="605" s="13" customFormat="1">
      <c r="A605" s="13"/>
      <c r="B605" s="227"/>
      <c r="C605" s="228"/>
      <c r="D605" s="229" t="s">
        <v>165</v>
      </c>
      <c r="E605" s="228"/>
      <c r="F605" s="231" t="s">
        <v>2405</v>
      </c>
      <c r="G605" s="228"/>
      <c r="H605" s="232">
        <v>8.0109999999999992</v>
      </c>
      <c r="I605" s="233"/>
      <c r="J605" s="228"/>
      <c r="K605" s="228"/>
      <c r="L605" s="234"/>
      <c r="M605" s="235"/>
      <c r="N605" s="236"/>
      <c r="O605" s="236"/>
      <c r="P605" s="236"/>
      <c r="Q605" s="236"/>
      <c r="R605" s="236"/>
      <c r="S605" s="236"/>
      <c r="T605" s="23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8" t="s">
        <v>165</v>
      </c>
      <c r="AU605" s="238" t="s">
        <v>81</v>
      </c>
      <c r="AV605" s="13" t="s">
        <v>81</v>
      </c>
      <c r="AW605" s="13" t="s">
        <v>4</v>
      </c>
      <c r="AX605" s="13" t="s">
        <v>79</v>
      </c>
      <c r="AY605" s="238" t="s">
        <v>152</v>
      </c>
    </row>
    <row r="606" s="2" customFormat="1">
      <c r="A606" s="40"/>
      <c r="B606" s="41"/>
      <c r="C606" s="214" t="s">
        <v>995</v>
      </c>
      <c r="D606" s="214" t="s">
        <v>155</v>
      </c>
      <c r="E606" s="215" t="s">
        <v>2406</v>
      </c>
      <c r="F606" s="216" t="s">
        <v>2407</v>
      </c>
      <c r="G606" s="217" t="s">
        <v>235</v>
      </c>
      <c r="H606" s="218">
        <v>107.59999999999999</v>
      </c>
      <c r="I606" s="219"/>
      <c r="J606" s="220">
        <f>ROUND(I606*H606,2)</f>
        <v>0</v>
      </c>
      <c r="K606" s="216" t="s">
        <v>163</v>
      </c>
      <c r="L606" s="46"/>
      <c r="M606" s="221" t="s">
        <v>19</v>
      </c>
      <c r="N606" s="222" t="s">
        <v>43</v>
      </c>
      <c r="O606" s="86"/>
      <c r="P606" s="223">
        <f>O606*H606</f>
        <v>0</v>
      </c>
      <c r="Q606" s="223">
        <v>0</v>
      </c>
      <c r="R606" s="223">
        <f>Q606*H606</f>
        <v>0</v>
      </c>
      <c r="S606" s="223">
        <v>0</v>
      </c>
      <c r="T606" s="224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25" t="s">
        <v>269</v>
      </c>
      <c r="AT606" s="225" t="s">
        <v>155</v>
      </c>
      <c r="AU606" s="225" t="s">
        <v>81</v>
      </c>
      <c r="AY606" s="19" t="s">
        <v>152</v>
      </c>
      <c r="BE606" s="226">
        <f>IF(N606="základní",J606,0)</f>
        <v>0</v>
      </c>
      <c r="BF606" s="226">
        <f>IF(N606="snížená",J606,0)</f>
        <v>0</v>
      </c>
      <c r="BG606" s="226">
        <f>IF(N606="zákl. přenesená",J606,0)</f>
        <v>0</v>
      </c>
      <c r="BH606" s="226">
        <f>IF(N606="sníž. přenesená",J606,0)</f>
        <v>0</v>
      </c>
      <c r="BI606" s="226">
        <f>IF(N606="nulová",J606,0)</f>
        <v>0</v>
      </c>
      <c r="BJ606" s="19" t="s">
        <v>79</v>
      </c>
      <c r="BK606" s="226">
        <f>ROUND(I606*H606,2)</f>
        <v>0</v>
      </c>
      <c r="BL606" s="19" t="s">
        <v>269</v>
      </c>
      <c r="BM606" s="225" t="s">
        <v>2408</v>
      </c>
    </row>
    <row r="607" s="13" customFormat="1">
      <c r="A607" s="13"/>
      <c r="B607" s="227"/>
      <c r="C607" s="228"/>
      <c r="D607" s="229" t="s">
        <v>165</v>
      </c>
      <c r="E607" s="230" t="s">
        <v>19</v>
      </c>
      <c r="F607" s="231" t="s">
        <v>2409</v>
      </c>
      <c r="G607" s="228"/>
      <c r="H607" s="232">
        <v>107.59999999999999</v>
      </c>
      <c r="I607" s="233"/>
      <c r="J607" s="228"/>
      <c r="K607" s="228"/>
      <c r="L607" s="234"/>
      <c r="M607" s="235"/>
      <c r="N607" s="236"/>
      <c r="O607" s="236"/>
      <c r="P607" s="236"/>
      <c r="Q607" s="236"/>
      <c r="R607" s="236"/>
      <c r="S607" s="236"/>
      <c r="T607" s="237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8" t="s">
        <v>165</v>
      </c>
      <c r="AU607" s="238" t="s">
        <v>81</v>
      </c>
      <c r="AV607" s="13" t="s">
        <v>81</v>
      </c>
      <c r="AW607" s="13" t="s">
        <v>33</v>
      </c>
      <c r="AX607" s="13" t="s">
        <v>72</v>
      </c>
      <c r="AY607" s="238" t="s">
        <v>152</v>
      </c>
    </row>
    <row r="608" s="14" customFormat="1">
      <c r="A608" s="14"/>
      <c r="B608" s="239"/>
      <c r="C608" s="240"/>
      <c r="D608" s="229" t="s">
        <v>165</v>
      </c>
      <c r="E608" s="241" t="s">
        <v>19</v>
      </c>
      <c r="F608" s="242" t="s">
        <v>167</v>
      </c>
      <c r="G608" s="240"/>
      <c r="H608" s="243">
        <v>107.59999999999999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9" t="s">
        <v>165</v>
      </c>
      <c r="AU608" s="249" t="s">
        <v>81</v>
      </c>
      <c r="AV608" s="14" t="s">
        <v>153</v>
      </c>
      <c r="AW608" s="14" t="s">
        <v>33</v>
      </c>
      <c r="AX608" s="14" t="s">
        <v>79</v>
      </c>
      <c r="AY608" s="249" t="s">
        <v>152</v>
      </c>
    </row>
    <row r="609" s="2" customFormat="1">
      <c r="A609" s="40"/>
      <c r="B609" s="41"/>
      <c r="C609" s="214" t="s">
        <v>998</v>
      </c>
      <c r="D609" s="214" t="s">
        <v>155</v>
      </c>
      <c r="E609" s="215" t="s">
        <v>1068</v>
      </c>
      <c r="F609" s="216" t="s">
        <v>1069</v>
      </c>
      <c r="G609" s="217" t="s">
        <v>235</v>
      </c>
      <c r="H609" s="218">
        <v>34.850000000000001</v>
      </c>
      <c r="I609" s="219"/>
      <c r="J609" s="220">
        <f>ROUND(I609*H609,2)</f>
        <v>0</v>
      </c>
      <c r="K609" s="216" t="s">
        <v>163</v>
      </c>
      <c r="L609" s="46"/>
      <c r="M609" s="221" t="s">
        <v>19</v>
      </c>
      <c r="N609" s="222" t="s">
        <v>43</v>
      </c>
      <c r="O609" s="86"/>
      <c r="P609" s="223">
        <f>O609*H609</f>
        <v>0</v>
      </c>
      <c r="Q609" s="223">
        <v>0</v>
      </c>
      <c r="R609" s="223">
        <f>Q609*H609</f>
        <v>0</v>
      </c>
      <c r="S609" s="223">
        <v>0</v>
      </c>
      <c r="T609" s="224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5" t="s">
        <v>269</v>
      </c>
      <c r="AT609" s="225" t="s">
        <v>155</v>
      </c>
      <c r="AU609" s="225" t="s">
        <v>81</v>
      </c>
      <c r="AY609" s="19" t="s">
        <v>152</v>
      </c>
      <c r="BE609" s="226">
        <f>IF(N609="základní",J609,0)</f>
        <v>0</v>
      </c>
      <c r="BF609" s="226">
        <f>IF(N609="snížená",J609,0)</f>
        <v>0</v>
      </c>
      <c r="BG609" s="226">
        <f>IF(N609="zákl. přenesená",J609,0)</f>
        <v>0</v>
      </c>
      <c r="BH609" s="226">
        <f>IF(N609="sníž. přenesená",J609,0)</f>
        <v>0</v>
      </c>
      <c r="BI609" s="226">
        <f>IF(N609="nulová",J609,0)</f>
        <v>0</v>
      </c>
      <c r="BJ609" s="19" t="s">
        <v>79</v>
      </c>
      <c r="BK609" s="226">
        <f>ROUND(I609*H609,2)</f>
        <v>0</v>
      </c>
      <c r="BL609" s="19" t="s">
        <v>269</v>
      </c>
      <c r="BM609" s="225" t="s">
        <v>1070</v>
      </c>
    </row>
    <row r="610" s="13" customFormat="1">
      <c r="A610" s="13"/>
      <c r="B610" s="227"/>
      <c r="C610" s="228"/>
      <c r="D610" s="229" t="s">
        <v>165</v>
      </c>
      <c r="E610" s="230" t="s">
        <v>19</v>
      </c>
      <c r="F610" s="231" t="s">
        <v>2410</v>
      </c>
      <c r="G610" s="228"/>
      <c r="H610" s="232">
        <v>34.850000000000001</v>
      </c>
      <c r="I610" s="233"/>
      <c r="J610" s="228"/>
      <c r="K610" s="228"/>
      <c r="L610" s="234"/>
      <c r="M610" s="235"/>
      <c r="N610" s="236"/>
      <c r="O610" s="236"/>
      <c r="P610" s="236"/>
      <c r="Q610" s="236"/>
      <c r="R610" s="236"/>
      <c r="S610" s="236"/>
      <c r="T610" s="23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38" t="s">
        <v>165</v>
      </c>
      <c r="AU610" s="238" t="s">
        <v>81</v>
      </c>
      <c r="AV610" s="13" t="s">
        <v>81</v>
      </c>
      <c r="AW610" s="13" t="s">
        <v>33</v>
      </c>
      <c r="AX610" s="13" t="s">
        <v>72</v>
      </c>
      <c r="AY610" s="238" t="s">
        <v>152</v>
      </c>
    </row>
    <row r="611" s="14" customFormat="1">
      <c r="A611" s="14"/>
      <c r="B611" s="239"/>
      <c r="C611" s="240"/>
      <c r="D611" s="229" t="s">
        <v>165</v>
      </c>
      <c r="E611" s="241" t="s">
        <v>19</v>
      </c>
      <c r="F611" s="242" t="s">
        <v>167</v>
      </c>
      <c r="G611" s="240"/>
      <c r="H611" s="243">
        <v>34.850000000000001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9" t="s">
        <v>165</v>
      </c>
      <c r="AU611" s="249" t="s">
        <v>81</v>
      </c>
      <c r="AV611" s="14" t="s">
        <v>153</v>
      </c>
      <c r="AW611" s="14" t="s">
        <v>33</v>
      </c>
      <c r="AX611" s="14" t="s">
        <v>79</v>
      </c>
      <c r="AY611" s="249" t="s">
        <v>152</v>
      </c>
    </row>
    <row r="612" s="2" customFormat="1" ht="21.75" customHeight="1">
      <c r="A612" s="40"/>
      <c r="B612" s="41"/>
      <c r="C612" s="214" t="s">
        <v>1003</v>
      </c>
      <c r="D612" s="214" t="s">
        <v>155</v>
      </c>
      <c r="E612" s="215" t="s">
        <v>1073</v>
      </c>
      <c r="F612" s="216" t="s">
        <v>1074</v>
      </c>
      <c r="G612" s="217" t="s">
        <v>170</v>
      </c>
      <c r="H612" s="218">
        <v>2.7839999999999998</v>
      </c>
      <c r="I612" s="219"/>
      <c r="J612" s="220">
        <f>ROUND(I612*H612,2)</f>
        <v>0</v>
      </c>
      <c r="K612" s="216" t="s">
        <v>163</v>
      </c>
      <c r="L612" s="46"/>
      <c r="M612" s="221" t="s">
        <v>19</v>
      </c>
      <c r="N612" s="222" t="s">
        <v>43</v>
      </c>
      <c r="O612" s="86"/>
      <c r="P612" s="223">
        <f>O612*H612</f>
        <v>0</v>
      </c>
      <c r="Q612" s="223">
        <v>0.023369999999999998</v>
      </c>
      <c r="R612" s="223">
        <f>Q612*H612</f>
        <v>0.065062079999999994</v>
      </c>
      <c r="S612" s="223">
        <v>0</v>
      </c>
      <c r="T612" s="224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25" t="s">
        <v>269</v>
      </c>
      <c r="AT612" s="225" t="s">
        <v>155</v>
      </c>
      <c r="AU612" s="225" t="s">
        <v>81</v>
      </c>
      <c r="AY612" s="19" t="s">
        <v>152</v>
      </c>
      <c r="BE612" s="226">
        <f>IF(N612="základní",J612,0)</f>
        <v>0</v>
      </c>
      <c r="BF612" s="226">
        <f>IF(N612="snížená",J612,0)</f>
        <v>0</v>
      </c>
      <c r="BG612" s="226">
        <f>IF(N612="zákl. přenesená",J612,0)</f>
        <v>0</v>
      </c>
      <c r="BH612" s="226">
        <f>IF(N612="sníž. přenesená",J612,0)</f>
        <v>0</v>
      </c>
      <c r="BI612" s="226">
        <f>IF(N612="nulová",J612,0)</f>
        <v>0</v>
      </c>
      <c r="BJ612" s="19" t="s">
        <v>79</v>
      </c>
      <c r="BK612" s="226">
        <f>ROUND(I612*H612,2)</f>
        <v>0</v>
      </c>
      <c r="BL612" s="19" t="s">
        <v>269</v>
      </c>
      <c r="BM612" s="225" t="s">
        <v>1075</v>
      </c>
    </row>
    <row r="613" s="15" customFormat="1">
      <c r="A613" s="15"/>
      <c r="B613" s="250"/>
      <c r="C613" s="251"/>
      <c r="D613" s="229" t="s">
        <v>165</v>
      </c>
      <c r="E613" s="252" t="s">
        <v>19</v>
      </c>
      <c r="F613" s="253" t="s">
        <v>1094</v>
      </c>
      <c r="G613" s="251"/>
      <c r="H613" s="252" t="s">
        <v>19</v>
      </c>
      <c r="I613" s="254"/>
      <c r="J613" s="251"/>
      <c r="K613" s="251"/>
      <c r="L613" s="255"/>
      <c r="M613" s="256"/>
      <c r="N613" s="257"/>
      <c r="O613" s="257"/>
      <c r="P613" s="257"/>
      <c r="Q613" s="257"/>
      <c r="R613" s="257"/>
      <c r="S613" s="257"/>
      <c r="T613" s="258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59" t="s">
        <v>165</v>
      </c>
      <c r="AU613" s="259" t="s">
        <v>81</v>
      </c>
      <c r="AV613" s="15" t="s">
        <v>79</v>
      </c>
      <c r="AW613" s="15" t="s">
        <v>33</v>
      </c>
      <c r="AX613" s="15" t="s">
        <v>72</v>
      </c>
      <c r="AY613" s="259" t="s">
        <v>152</v>
      </c>
    </row>
    <row r="614" s="13" customFormat="1">
      <c r="A614" s="13"/>
      <c r="B614" s="227"/>
      <c r="C614" s="228"/>
      <c r="D614" s="229" t="s">
        <v>165</v>
      </c>
      <c r="E614" s="230" t="s">
        <v>19</v>
      </c>
      <c r="F614" s="231" t="s">
        <v>2411</v>
      </c>
      <c r="G614" s="228"/>
      <c r="H614" s="232">
        <v>1.8080000000000001</v>
      </c>
      <c r="I614" s="233"/>
      <c r="J614" s="228"/>
      <c r="K614" s="228"/>
      <c r="L614" s="234"/>
      <c r="M614" s="235"/>
      <c r="N614" s="236"/>
      <c r="O614" s="236"/>
      <c r="P614" s="236"/>
      <c r="Q614" s="236"/>
      <c r="R614" s="236"/>
      <c r="S614" s="236"/>
      <c r="T614" s="237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8" t="s">
        <v>165</v>
      </c>
      <c r="AU614" s="238" t="s">
        <v>81</v>
      </c>
      <c r="AV614" s="13" t="s">
        <v>81</v>
      </c>
      <c r="AW614" s="13" t="s">
        <v>33</v>
      </c>
      <c r="AX614" s="13" t="s">
        <v>72</v>
      </c>
      <c r="AY614" s="238" t="s">
        <v>152</v>
      </c>
    </row>
    <row r="615" s="13" customFormat="1">
      <c r="A615" s="13"/>
      <c r="B615" s="227"/>
      <c r="C615" s="228"/>
      <c r="D615" s="229" t="s">
        <v>165</v>
      </c>
      <c r="E615" s="230" t="s">
        <v>19</v>
      </c>
      <c r="F615" s="231" t="s">
        <v>2412</v>
      </c>
      <c r="G615" s="228"/>
      <c r="H615" s="232">
        <v>0.97599999999999998</v>
      </c>
      <c r="I615" s="233"/>
      <c r="J615" s="228"/>
      <c r="K615" s="228"/>
      <c r="L615" s="234"/>
      <c r="M615" s="235"/>
      <c r="N615" s="236"/>
      <c r="O615" s="236"/>
      <c r="P615" s="236"/>
      <c r="Q615" s="236"/>
      <c r="R615" s="236"/>
      <c r="S615" s="236"/>
      <c r="T615" s="23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8" t="s">
        <v>165</v>
      </c>
      <c r="AU615" s="238" t="s">
        <v>81</v>
      </c>
      <c r="AV615" s="13" t="s">
        <v>81</v>
      </c>
      <c r="AW615" s="13" t="s">
        <v>33</v>
      </c>
      <c r="AX615" s="13" t="s">
        <v>72</v>
      </c>
      <c r="AY615" s="238" t="s">
        <v>152</v>
      </c>
    </row>
    <row r="616" s="14" customFormat="1">
      <c r="A616" s="14"/>
      <c r="B616" s="239"/>
      <c r="C616" s="240"/>
      <c r="D616" s="229" t="s">
        <v>165</v>
      </c>
      <c r="E616" s="241" t="s">
        <v>19</v>
      </c>
      <c r="F616" s="242" t="s">
        <v>167</v>
      </c>
      <c r="G616" s="240"/>
      <c r="H616" s="243">
        <v>2.7839999999999998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9" t="s">
        <v>165</v>
      </c>
      <c r="AU616" s="249" t="s">
        <v>81</v>
      </c>
      <c r="AV616" s="14" t="s">
        <v>153</v>
      </c>
      <c r="AW616" s="14" t="s">
        <v>33</v>
      </c>
      <c r="AX616" s="14" t="s">
        <v>79</v>
      </c>
      <c r="AY616" s="249" t="s">
        <v>152</v>
      </c>
    </row>
    <row r="617" s="2" customFormat="1" ht="16.5" customHeight="1">
      <c r="A617" s="40"/>
      <c r="B617" s="41"/>
      <c r="C617" s="271" t="s">
        <v>1006</v>
      </c>
      <c r="D617" s="271" t="s">
        <v>261</v>
      </c>
      <c r="E617" s="272" t="s">
        <v>2413</v>
      </c>
      <c r="F617" s="273" t="s">
        <v>2414</v>
      </c>
      <c r="G617" s="274" t="s">
        <v>170</v>
      </c>
      <c r="H617" s="275">
        <v>1.9890000000000001</v>
      </c>
      <c r="I617" s="276"/>
      <c r="J617" s="277">
        <f>ROUND(I617*H617,2)</f>
        <v>0</v>
      </c>
      <c r="K617" s="273" t="s">
        <v>163</v>
      </c>
      <c r="L617" s="278"/>
      <c r="M617" s="279" t="s">
        <v>19</v>
      </c>
      <c r="N617" s="280" t="s">
        <v>43</v>
      </c>
      <c r="O617" s="86"/>
      <c r="P617" s="223">
        <f>O617*H617</f>
        <v>0</v>
      </c>
      <c r="Q617" s="223">
        <v>0.55000000000000004</v>
      </c>
      <c r="R617" s="223">
        <f>Q617*H617</f>
        <v>1.0939500000000002</v>
      </c>
      <c r="S617" s="223">
        <v>0</v>
      </c>
      <c r="T617" s="224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25" t="s">
        <v>362</v>
      </c>
      <c r="AT617" s="225" t="s">
        <v>261</v>
      </c>
      <c r="AU617" s="225" t="s">
        <v>81</v>
      </c>
      <c r="AY617" s="19" t="s">
        <v>152</v>
      </c>
      <c r="BE617" s="226">
        <f>IF(N617="základní",J617,0)</f>
        <v>0</v>
      </c>
      <c r="BF617" s="226">
        <f>IF(N617="snížená",J617,0)</f>
        <v>0</v>
      </c>
      <c r="BG617" s="226">
        <f>IF(N617="zákl. přenesená",J617,0)</f>
        <v>0</v>
      </c>
      <c r="BH617" s="226">
        <f>IF(N617="sníž. přenesená",J617,0)</f>
        <v>0</v>
      </c>
      <c r="BI617" s="226">
        <f>IF(N617="nulová",J617,0)</f>
        <v>0</v>
      </c>
      <c r="BJ617" s="19" t="s">
        <v>79</v>
      </c>
      <c r="BK617" s="226">
        <f>ROUND(I617*H617,2)</f>
        <v>0</v>
      </c>
      <c r="BL617" s="19" t="s">
        <v>269</v>
      </c>
      <c r="BM617" s="225" t="s">
        <v>1083</v>
      </c>
    </row>
    <row r="618" s="13" customFormat="1">
      <c r="A618" s="13"/>
      <c r="B618" s="227"/>
      <c r="C618" s="228"/>
      <c r="D618" s="229" t="s">
        <v>165</v>
      </c>
      <c r="E618" s="228"/>
      <c r="F618" s="231" t="s">
        <v>2415</v>
      </c>
      <c r="G618" s="228"/>
      <c r="H618" s="232">
        <v>1.9890000000000001</v>
      </c>
      <c r="I618" s="233"/>
      <c r="J618" s="228"/>
      <c r="K618" s="228"/>
      <c r="L618" s="234"/>
      <c r="M618" s="235"/>
      <c r="N618" s="236"/>
      <c r="O618" s="236"/>
      <c r="P618" s="236"/>
      <c r="Q618" s="236"/>
      <c r="R618" s="236"/>
      <c r="S618" s="236"/>
      <c r="T618" s="23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8" t="s">
        <v>165</v>
      </c>
      <c r="AU618" s="238" t="s">
        <v>81</v>
      </c>
      <c r="AV618" s="13" t="s">
        <v>81</v>
      </c>
      <c r="AW618" s="13" t="s">
        <v>4</v>
      </c>
      <c r="AX618" s="13" t="s">
        <v>79</v>
      </c>
      <c r="AY618" s="238" t="s">
        <v>152</v>
      </c>
    </row>
    <row r="619" s="2" customFormat="1" ht="16.5" customHeight="1">
      <c r="A619" s="40"/>
      <c r="B619" s="41"/>
      <c r="C619" s="271" t="s">
        <v>1011</v>
      </c>
      <c r="D619" s="271" t="s">
        <v>261</v>
      </c>
      <c r="E619" s="272" t="s">
        <v>1086</v>
      </c>
      <c r="F619" s="273" t="s">
        <v>1087</v>
      </c>
      <c r="G619" s="274" t="s">
        <v>170</v>
      </c>
      <c r="H619" s="275">
        <v>1.0740000000000001</v>
      </c>
      <c r="I619" s="276"/>
      <c r="J619" s="277">
        <f>ROUND(I619*H619,2)</f>
        <v>0</v>
      </c>
      <c r="K619" s="273" t="s">
        <v>163</v>
      </c>
      <c r="L619" s="278"/>
      <c r="M619" s="279" t="s">
        <v>19</v>
      </c>
      <c r="N619" s="280" t="s">
        <v>43</v>
      </c>
      <c r="O619" s="86"/>
      <c r="P619" s="223">
        <f>O619*H619</f>
        <v>0</v>
      </c>
      <c r="Q619" s="223">
        <v>0.55000000000000004</v>
      </c>
      <c r="R619" s="223">
        <f>Q619*H619</f>
        <v>0.59070000000000011</v>
      </c>
      <c r="S619" s="223">
        <v>0</v>
      </c>
      <c r="T619" s="224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5" t="s">
        <v>362</v>
      </c>
      <c r="AT619" s="225" t="s">
        <v>261</v>
      </c>
      <c r="AU619" s="225" t="s">
        <v>81</v>
      </c>
      <c r="AY619" s="19" t="s">
        <v>152</v>
      </c>
      <c r="BE619" s="226">
        <f>IF(N619="základní",J619,0)</f>
        <v>0</v>
      </c>
      <c r="BF619" s="226">
        <f>IF(N619="snížená",J619,0)</f>
        <v>0</v>
      </c>
      <c r="BG619" s="226">
        <f>IF(N619="zákl. přenesená",J619,0)</f>
        <v>0</v>
      </c>
      <c r="BH619" s="226">
        <f>IF(N619="sníž. přenesená",J619,0)</f>
        <v>0</v>
      </c>
      <c r="BI619" s="226">
        <f>IF(N619="nulová",J619,0)</f>
        <v>0</v>
      </c>
      <c r="BJ619" s="19" t="s">
        <v>79</v>
      </c>
      <c r="BK619" s="226">
        <f>ROUND(I619*H619,2)</f>
        <v>0</v>
      </c>
      <c r="BL619" s="19" t="s">
        <v>269</v>
      </c>
      <c r="BM619" s="225" t="s">
        <v>1088</v>
      </c>
    </row>
    <row r="620" s="13" customFormat="1">
      <c r="A620" s="13"/>
      <c r="B620" s="227"/>
      <c r="C620" s="228"/>
      <c r="D620" s="229" t="s">
        <v>165</v>
      </c>
      <c r="E620" s="228"/>
      <c r="F620" s="231" t="s">
        <v>2416</v>
      </c>
      <c r="G620" s="228"/>
      <c r="H620" s="232">
        <v>1.0740000000000001</v>
      </c>
      <c r="I620" s="233"/>
      <c r="J620" s="228"/>
      <c r="K620" s="228"/>
      <c r="L620" s="234"/>
      <c r="M620" s="235"/>
      <c r="N620" s="236"/>
      <c r="O620" s="236"/>
      <c r="P620" s="236"/>
      <c r="Q620" s="236"/>
      <c r="R620" s="236"/>
      <c r="S620" s="236"/>
      <c r="T620" s="23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8" t="s">
        <v>165</v>
      </c>
      <c r="AU620" s="238" t="s">
        <v>81</v>
      </c>
      <c r="AV620" s="13" t="s">
        <v>81</v>
      </c>
      <c r="AW620" s="13" t="s">
        <v>4</v>
      </c>
      <c r="AX620" s="13" t="s">
        <v>79</v>
      </c>
      <c r="AY620" s="238" t="s">
        <v>152</v>
      </c>
    </row>
    <row r="621" s="2" customFormat="1">
      <c r="A621" s="40"/>
      <c r="B621" s="41"/>
      <c r="C621" s="214" t="s">
        <v>1014</v>
      </c>
      <c r="D621" s="214" t="s">
        <v>155</v>
      </c>
      <c r="E621" s="215" t="s">
        <v>1091</v>
      </c>
      <c r="F621" s="216" t="s">
        <v>1092</v>
      </c>
      <c r="G621" s="217" t="s">
        <v>176</v>
      </c>
      <c r="H621" s="218">
        <v>79.650000000000006</v>
      </c>
      <c r="I621" s="219"/>
      <c r="J621" s="220">
        <f>ROUND(I621*H621,2)</f>
        <v>0</v>
      </c>
      <c r="K621" s="216" t="s">
        <v>163</v>
      </c>
      <c r="L621" s="46"/>
      <c r="M621" s="221" t="s">
        <v>19</v>
      </c>
      <c r="N621" s="222" t="s">
        <v>43</v>
      </c>
      <c r="O621" s="86"/>
      <c r="P621" s="223">
        <f>O621*H621</f>
        <v>0</v>
      </c>
      <c r="Q621" s="223">
        <v>0.00022000000000000001</v>
      </c>
      <c r="R621" s="223">
        <f>Q621*H621</f>
        <v>0.017523</v>
      </c>
      <c r="S621" s="223">
        <v>0</v>
      </c>
      <c r="T621" s="224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25" t="s">
        <v>269</v>
      </c>
      <c r="AT621" s="225" t="s">
        <v>155</v>
      </c>
      <c r="AU621" s="225" t="s">
        <v>81</v>
      </c>
      <c r="AY621" s="19" t="s">
        <v>152</v>
      </c>
      <c r="BE621" s="226">
        <f>IF(N621="základní",J621,0)</f>
        <v>0</v>
      </c>
      <c r="BF621" s="226">
        <f>IF(N621="snížená",J621,0)</f>
        <v>0</v>
      </c>
      <c r="BG621" s="226">
        <f>IF(N621="zákl. přenesená",J621,0)</f>
        <v>0</v>
      </c>
      <c r="BH621" s="226">
        <f>IF(N621="sníž. přenesená",J621,0)</f>
        <v>0</v>
      </c>
      <c r="BI621" s="226">
        <f>IF(N621="nulová",J621,0)</f>
        <v>0</v>
      </c>
      <c r="BJ621" s="19" t="s">
        <v>79</v>
      </c>
      <c r="BK621" s="226">
        <f>ROUND(I621*H621,2)</f>
        <v>0</v>
      </c>
      <c r="BL621" s="19" t="s">
        <v>269</v>
      </c>
      <c r="BM621" s="225" t="s">
        <v>1093</v>
      </c>
    </row>
    <row r="622" s="15" customFormat="1">
      <c r="A622" s="15"/>
      <c r="B622" s="250"/>
      <c r="C622" s="251"/>
      <c r="D622" s="229" t="s">
        <v>165</v>
      </c>
      <c r="E622" s="252" t="s">
        <v>19</v>
      </c>
      <c r="F622" s="253" t="s">
        <v>1094</v>
      </c>
      <c r="G622" s="251"/>
      <c r="H622" s="252" t="s">
        <v>19</v>
      </c>
      <c r="I622" s="254"/>
      <c r="J622" s="251"/>
      <c r="K622" s="251"/>
      <c r="L622" s="255"/>
      <c r="M622" s="256"/>
      <c r="N622" s="257"/>
      <c r="O622" s="257"/>
      <c r="P622" s="257"/>
      <c r="Q622" s="257"/>
      <c r="R622" s="257"/>
      <c r="S622" s="257"/>
      <c r="T622" s="258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59" t="s">
        <v>165</v>
      </c>
      <c r="AU622" s="259" t="s">
        <v>81</v>
      </c>
      <c r="AV622" s="15" t="s">
        <v>79</v>
      </c>
      <c r="AW622" s="15" t="s">
        <v>33</v>
      </c>
      <c r="AX622" s="15" t="s">
        <v>72</v>
      </c>
      <c r="AY622" s="259" t="s">
        <v>152</v>
      </c>
    </row>
    <row r="623" s="13" customFormat="1">
      <c r="A623" s="13"/>
      <c r="B623" s="227"/>
      <c r="C623" s="228"/>
      <c r="D623" s="229" t="s">
        <v>165</v>
      </c>
      <c r="E623" s="230" t="s">
        <v>19</v>
      </c>
      <c r="F623" s="231" t="s">
        <v>2417</v>
      </c>
      <c r="G623" s="228"/>
      <c r="H623" s="232">
        <v>55.951999999999998</v>
      </c>
      <c r="I623" s="233"/>
      <c r="J623" s="228"/>
      <c r="K623" s="228"/>
      <c r="L623" s="234"/>
      <c r="M623" s="235"/>
      <c r="N623" s="236"/>
      <c r="O623" s="236"/>
      <c r="P623" s="236"/>
      <c r="Q623" s="236"/>
      <c r="R623" s="236"/>
      <c r="S623" s="236"/>
      <c r="T623" s="23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8" t="s">
        <v>165</v>
      </c>
      <c r="AU623" s="238" t="s">
        <v>81</v>
      </c>
      <c r="AV623" s="13" t="s">
        <v>81</v>
      </c>
      <c r="AW623" s="13" t="s">
        <v>33</v>
      </c>
      <c r="AX623" s="13" t="s">
        <v>72</v>
      </c>
      <c r="AY623" s="238" t="s">
        <v>152</v>
      </c>
    </row>
    <row r="624" s="13" customFormat="1">
      <c r="A624" s="13"/>
      <c r="B624" s="227"/>
      <c r="C624" s="228"/>
      <c r="D624" s="229" t="s">
        <v>165</v>
      </c>
      <c r="E624" s="230" t="s">
        <v>19</v>
      </c>
      <c r="F624" s="231" t="s">
        <v>2418</v>
      </c>
      <c r="G624" s="228"/>
      <c r="H624" s="232">
        <v>23.698</v>
      </c>
      <c r="I624" s="233"/>
      <c r="J624" s="228"/>
      <c r="K624" s="228"/>
      <c r="L624" s="234"/>
      <c r="M624" s="235"/>
      <c r="N624" s="236"/>
      <c r="O624" s="236"/>
      <c r="P624" s="236"/>
      <c r="Q624" s="236"/>
      <c r="R624" s="236"/>
      <c r="S624" s="236"/>
      <c r="T624" s="237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8" t="s">
        <v>165</v>
      </c>
      <c r="AU624" s="238" t="s">
        <v>81</v>
      </c>
      <c r="AV624" s="13" t="s">
        <v>81</v>
      </c>
      <c r="AW624" s="13" t="s">
        <v>33</v>
      </c>
      <c r="AX624" s="13" t="s">
        <v>72</v>
      </c>
      <c r="AY624" s="238" t="s">
        <v>152</v>
      </c>
    </row>
    <row r="625" s="14" customFormat="1">
      <c r="A625" s="14"/>
      <c r="B625" s="239"/>
      <c r="C625" s="240"/>
      <c r="D625" s="229" t="s">
        <v>165</v>
      </c>
      <c r="E625" s="241" t="s">
        <v>19</v>
      </c>
      <c r="F625" s="242" t="s">
        <v>167</v>
      </c>
      <c r="G625" s="240"/>
      <c r="H625" s="243">
        <v>79.650000000000006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9" t="s">
        <v>165</v>
      </c>
      <c r="AU625" s="249" t="s">
        <v>81</v>
      </c>
      <c r="AV625" s="14" t="s">
        <v>153</v>
      </c>
      <c r="AW625" s="14" t="s">
        <v>33</v>
      </c>
      <c r="AX625" s="14" t="s">
        <v>79</v>
      </c>
      <c r="AY625" s="249" t="s">
        <v>152</v>
      </c>
    </row>
    <row r="626" s="2" customFormat="1">
      <c r="A626" s="40"/>
      <c r="B626" s="41"/>
      <c r="C626" s="214" t="s">
        <v>1023</v>
      </c>
      <c r="D626" s="214" t="s">
        <v>155</v>
      </c>
      <c r="E626" s="215" t="s">
        <v>1097</v>
      </c>
      <c r="F626" s="216" t="s">
        <v>1098</v>
      </c>
      <c r="G626" s="217" t="s">
        <v>176</v>
      </c>
      <c r="H626" s="218">
        <v>485.64499999999998</v>
      </c>
      <c r="I626" s="219"/>
      <c r="J626" s="220">
        <f>ROUND(I626*H626,2)</f>
        <v>0</v>
      </c>
      <c r="K626" s="216" t="s">
        <v>163</v>
      </c>
      <c r="L626" s="46"/>
      <c r="M626" s="221" t="s">
        <v>19</v>
      </c>
      <c r="N626" s="222" t="s">
        <v>43</v>
      </c>
      <c r="O626" s="86"/>
      <c r="P626" s="223">
        <f>O626*H626</f>
        <v>0</v>
      </c>
      <c r="Q626" s="223">
        <v>0</v>
      </c>
      <c r="R626" s="223">
        <f>Q626*H626</f>
        <v>0</v>
      </c>
      <c r="S626" s="223">
        <v>0</v>
      </c>
      <c r="T626" s="224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5" t="s">
        <v>269</v>
      </c>
      <c r="AT626" s="225" t="s">
        <v>155</v>
      </c>
      <c r="AU626" s="225" t="s">
        <v>81</v>
      </c>
      <c r="AY626" s="19" t="s">
        <v>152</v>
      </c>
      <c r="BE626" s="226">
        <f>IF(N626="základní",J626,0)</f>
        <v>0</v>
      </c>
      <c r="BF626" s="226">
        <f>IF(N626="snížená",J626,0)</f>
        <v>0</v>
      </c>
      <c r="BG626" s="226">
        <f>IF(N626="zákl. přenesená",J626,0)</f>
        <v>0</v>
      </c>
      <c r="BH626" s="226">
        <f>IF(N626="sníž. přenesená",J626,0)</f>
        <v>0</v>
      </c>
      <c r="BI626" s="226">
        <f>IF(N626="nulová",J626,0)</f>
        <v>0</v>
      </c>
      <c r="BJ626" s="19" t="s">
        <v>79</v>
      </c>
      <c r="BK626" s="226">
        <f>ROUND(I626*H626,2)</f>
        <v>0</v>
      </c>
      <c r="BL626" s="19" t="s">
        <v>269</v>
      </c>
      <c r="BM626" s="225" t="s">
        <v>1099</v>
      </c>
    </row>
    <row r="627" s="15" customFormat="1">
      <c r="A627" s="15"/>
      <c r="B627" s="250"/>
      <c r="C627" s="251"/>
      <c r="D627" s="229" t="s">
        <v>165</v>
      </c>
      <c r="E627" s="252" t="s">
        <v>19</v>
      </c>
      <c r="F627" s="253" t="s">
        <v>2419</v>
      </c>
      <c r="G627" s="251"/>
      <c r="H627" s="252" t="s">
        <v>19</v>
      </c>
      <c r="I627" s="254"/>
      <c r="J627" s="251"/>
      <c r="K627" s="251"/>
      <c r="L627" s="255"/>
      <c r="M627" s="256"/>
      <c r="N627" s="257"/>
      <c r="O627" s="257"/>
      <c r="P627" s="257"/>
      <c r="Q627" s="257"/>
      <c r="R627" s="257"/>
      <c r="S627" s="257"/>
      <c r="T627" s="258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9" t="s">
        <v>165</v>
      </c>
      <c r="AU627" s="259" t="s">
        <v>81</v>
      </c>
      <c r="AV627" s="15" t="s">
        <v>79</v>
      </c>
      <c r="AW627" s="15" t="s">
        <v>33</v>
      </c>
      <c r="AX627" s="15" t="s">
        <v>72</v>
      </c>
      <c r="AY627" s="259" t="s">
        <v>152</v>
      </c>
    </row>
    <row r="628" s="13" customFormat="1">
      <c r="A628" s="13"/>
      <c r="B628" s="227"/>
      <c r="C628" s="228"/>
      <c r="D628" s="229" t="s">
        <v>165</v>
      </c>
      <c r="E628" s="230" t="s">
        <v>19</v>
      </c>
      <c r="F628" s="231" t="s">
        <v>2364</v>
      </c>
      <c r="G628" s="228"/>
      <c r="H628" s="232">
        <v>350.75200000000001</v>
      </c>
      <c r="I628" s="233"/>
      <c r="J628" s="228"/>
      <c r="K628" s="228"/>
      <c r="L628" s="234"/>
      <c r="M628" s="235"/>
      <c r="N628" s="236"/>
      <c r="O628" s="236"/>
      <c r="P628" s="236"/>
      <c r="Q628" s="236"/>
      <c r="R628" s="236"/>
      <c r="S628" s="236"/>
      <c r="T628" s="237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8" t="s">
        <v>165</v>
      </c>
      <c r="AU628" s="238" t="s">
        <v>81</v>
      </c>
      <c r="AV628" s="13" t="s">
        <v>81</v>
      </c>
      <c r="AW628" s="13" t="s">
        <v>33</v>
      </c>
      <c r="AX628" s="13" t="s">
        <v>72</v>
      </c>
      <c r="AY628" s="238" t="s">
        <v>152</v>
      </c>
    </row>
    <row r="629" s="15" customFormat="1">
      <c r="A629" s="15"/>
      <c r="B629" s="250"/>
      <c r="C629" s="251"/>
      <c r="D629" s="229" t="s">
        <v>165</v>
      </c>
      <c r="E629" s="252" t="s">
        <v>19</v>
      </c>
      <c r="F629" s="253" t="s">
        <v>1100</v>
      </c>
      <c r="G629" s="251"/>
      <c r="H629" s="252" t="s">
        <v>19</v>
      </c>
      <c r="I629" s="254"/>
      <c r="J629" s="251"/>
      <c r="K629" s="251"/>
      <c r="L629" s="255"/>
      <c r="M629" s="256"/>
      <c r="N629" s="257"/>
      <c r="O629" s="257"/>
      <c r="P629" s="257"/>
      <c r="Q629" s="257"/>
      <c r="R629" s="257"/>
      <c r="S629" s="257"/>
      <c r="T629" s="25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59" t="s">
        <v>165</v>
      </c>
      <c r="AU629" s="259" t="s">
        <v>81</v>
      </c>
      <c r="AV629" s="15" t="s">
        <v>79</v>
      </c>
      <c r="AW629" s="15" t="s">
        <v>33</v>
      </c>
      <c r="AX629" s="15" t="s">
        <v>72</v>
      </c>
      <c r="AY629" s="259" t="s">
        <v>152</v>
      </c>
    </row>
    <row r="630" s="13" customFormat="1">
      <c r="A630" s="13"/>
      <c r="B630" s="227"/>
      <c r="C630" s="228"/>
      <c r="D630" s="229" t="s">
        <v>165</v>
      </c>
      <c r="E630" s="230" t="s">
        <v>19</v>
      </c>
      <c r="F630" s="231" t="s">
        <v>2365</v>
      </c>
      <c r="G630" s="228"/>
      <c r="H630" s="232">
        <v>128.91900000000001</v>
      </c>
      <c r="I630" s="233"/>
      <c r="J630" s="228"/>
      <c r="K630" s="228"/>
      <c r="L630" s="234"/>
      <c r="M630" s="235"/>
      <c r="N630" s="236"/>
      <c r="O630" s="236"/>
      <c r="P630" s="236"/>
      <c r="Q630" s="236"/>
      <c r="R630" s="236"/>
      <c r="S630" s="236"/>
      <c r="T630" s="23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8" t="s">
        <v>165</v>
      </c>
      <c r="AU630" s="238" t="s">
        <v>81</v>
      </c>
      <c r="AV630" s="13" t="s">
        <v>81</v>
      </c>
      <c r="AW630" s="13" t="s">
        <v>33</v>
      </c>
      <c r="AX630" s="13" t="s">
        <v>72</v>
      </c>
      <c r="AY630" s="238" t="s">
        <v>152</v>
      </c>
    </row>
    <row r="631" s="15" customFormat="1">
      <c r="A631" s="15"/>
      <c r="B631" s="250"/>
      <c r="C631" s="251"/>
      <c r="D631" s="229" t="s">
        <v>165</v>
      </c>
      <c r="E631" s="252" t="s">
        <v>19</v>
      </c>
      <c r="F631" s="253" t="s">
        <v>2420</v>
      </c>
      <c r="G631" s="251"/>
      <c r="H631" s="252" t="s">
        <v>19</v>
      </c>
      <c r="I631" s="254"/>
      <c r="J631" s="251"/>
      <c r="K631" s="251"/>
      <c r="L631" s="255"/>
      <c r="M631" s="256"/>
      <c r="N631" s="257"/>
      <c r="O631" s="257"/>
      <c r="P631" s="257"/>
      <c r="Q631" s="257"/>
      <c r="R631" s="257"/>
      <c r="S631" s="257"/>
      <c r="T631" s="258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9" t="s">
        <v>165</v>
      </c>
      <c r="AU631" s="259" t="s">
        <v>81</v>
      </c>
      <c r="AV631" s="15" t="s">
        <v>79</v>
      </c>
      <c r="AW631" s="15" t="s">
        <v>33</v>
      </c>
      <c r="AX631" s="15" t="s">
        <v>72</v>
      </c>
      <c r="AY631" s="259" t="s">
        <v>152</v>
      </c>
    </row>
    <row r="632" s="13" customFormat="1">
      <c r="A632" s="13"/>
      <c r="B632" s="227"/>
      <c r="C632" s="228"/>
      <c r="D632" s="229" t="s">
        <v>165</v>
      </c>
      <c r="E632" s="230" t="s">
        <v>19</v>
      </c>
      <c r="F632" s="231" t="s">
        <v>2421</v>
      </c>
      <c r="G632" s="228"/>
      <c r="H632" s="232">
        <v>5.9740000000000002</v>
      </c>
      <c r="I632" s="233"/>
      <c r="J632" s="228"/>
      <c r="K632" s="228"/>
      <c r="L632" s="234"/>
      <c r="M632" s="235"/>
      <c r="N632" s="236"/>
      <c r="O632" s="236"/>
      <c r="P632" s="236"/>
      <c r="Q632" s="236"/>
      <c r="R632" s="236"/>
      <c r="S632" s="236"/>
      <c r="T632" s="23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8" t="s">
        <v>165</v>
      </c>
      <c r="AU632" s="238" t="s">
        <v>81</v>
      </c>
      <c r="AV632" s="13" t="s">
        <v>81</v>
      </c>
      <c r="AW632" s="13" t="s">
        <v>33</v>
      </c>
      <c r="AX632" s="13" t="s">
        <v>72</v>
      </c>
      <c r="AY632" s="238" t="s">
        <v>152</v>
      </c>
    </row>
    <row r="633" s="14" customFormat="1">
      <c r="A633" s="14"/>
      <c r="B633" s="239"/>
      <c r="C633" s="240"/>
      <c r="D633" s="229" t="s">
        <v>165</v>
      </c>
      <c r="E633" s="241" t="s">
        <v>19</v>
      </c>
      <c r="F633" s="242" t="s">
        <v>167</v>
      </c>
      <c r="G633" s="240"/>
      <c r="H633" s="243">
        <v>485.64499999999998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9" t="s">
        <v>165</v>
      </c>
      <c r="AU633" s="249" t="s">
        <v>81</v>
      </c>
      <c r="AV633" s="14" t="s">
        <v>153</v>
      </c>
      <c r="AW633" s="14" t="s">
        <v>33</v>
      </c>
      <c r="AX633" s="14" t="s">
        <v>79</v>
      </c>
      <c r="AY633" s="249" t="s">
        <v>152</v>
      </c>
    </row>
    <row r="634" s="2" customFormat="1" ht="16.5" customHeight="1">
      <c r="A634" s="40"/>
      <c r="B634" s="41"/>
      <c r="C634" s="271" t="s">
        <v>1028</v>
      </c>
      <c r="D634" s="271" t="s">
        <v>261</v>
      </c>
      <c r="E634" s="272" t="s">
        <v>2422</v>
      </c>
      <c r="F634" s="273" t="s">
        <v>2423</v>
      </c>
      <c r="G634" s="274" t="s">
        <v>176</v>
      </c>
      <c r="H634" s="275">
        <v>12.545</v>
      </c>
      <c r="I634" s="276"/>
      <c r="J634" s="277">
        <f>ROUND(I634*H634,2)</f>
        <v>0</v>
      </c>
      <c r="K634" s="273" t="s">
        <v>163</v>
      </c>
      <c r="L634" s="278"/>
      <c r="M634" s="279" t="s">
        <v>19</v>
      </c>
      <c r="N634" s="280" t="s">
        <v>43</v>
      </c>
      <c r="O634" s="86"/>
      <c r="P634" s="223">
        <f>O634*H634</f>
        <v>0</v>
      </c>
      <c r="Q634" s="223">
        <v>0.0014</v>
      </c>
      <c r="R634" s="223">
        <f>Q634*H634</f>
        <v>0.017562999999999999</v>
      </c>
      <c r="S634" s="223">
        <v>0</v>
      </c>
      <c r="T634" s="224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5" t="s">
        <v>362</v>
      </c>
      <c r="AT634" s="225" t="s">
        <v>261</v>
      </c>
      <c r="AU634" s="225" t="s">
        <v>81</v>
      </c>
      <c r="AY634" s="19" t="s">
        <v>152</v>
      </c>
      <c r="BE634" s="226">
        <f>IF(N634="základní",J634,0)</f>
        <v>0</v>
      </c>
      <c r="BF634" s="226">
        <f>IF(N634="snížená",J634,0)</f>
        <v>0</v>
      </c>
      <c r="BG634" s="226">
        <f>IF(N634="zákl. přenesená",J634,0)</f>
        <v>0</v>
      </c>
      <c r="BH634" s="226">
        <f>IF(N634="sníž. přenesená",J634,0)</f>
        <v>0</v>
      </c>
      <c r="BI634" s="226">
        <f>IF(N634="nulová",J634,0)</f>
        <v>0</v>
      </c>
      <c r="BJ634" s="19" t="s">
        <v>79</v>
      </c>
      <c r="BK634" s="226">
        <f>ROUND(I634*H634,2)</f>
        <v>0</v>
      </c>
      <c r="BL634" s="19" t="s">
        <v>269</v>
      </c>
      <c r="BM634" s="225" t="s">
        <v>2424</v>
      </c>
    </row>
    <row r="635" s="13" customFormat="1">
      <c r="A635" s="13"/>
      <c r="B635" s="227"/>
      <c r="C635" s="228"/>
      <c r="D635" s="229" t="s">
        <v>165</v>
      </c>
      <c r="E635" s="228"/>
      <c r="F635" s="231" t="s">
        <v>2425</v>
      </c>
      <c r="G635" s="228"/>
      <c r="H635" s="232">
        <v>12.545</v>
      </c>
      <c r="I635" s="233"/>
      <c r="J635" s="228"/>
      <c r="K635" s="228"/>
      <c r="L635" s="234"/>
      <c r="M635" s="235"/>
      <c r="N635" s="236"/>
      <c r="O635" s="236"/>
      <c r="P635" s="236"/>
      <c r="Q635" s="236"/>
      <c r="R635" s="236"/>
      <c r="S635" s="236"/>
      <c r="T635" s="23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8" t="s">
        <v>165</v>
      </c>
      <c r="AU635" s="238" t="s">
        <v>81</v>
      </c>
      <c r="AV635" s="13" t="s">
        <v>81</v>
      </c>
      <c r="AW635" s="13" t="s">
        <v>4</v>
      </c>
      <c r="AX635" s="13" t="s">
        <v>79</v>
      </c>
      <c r="AY635" s="238" t="s">
        <v>152</v>
      </c>
    </row>
    <row r="636" s="2" customFormat="1" ht="16.5" customHeight="1">
      <c r="A636" s="40"/>
      <c r="B636" s="41"/>
      <c r="C636" s="271" t="s">
        <v>1033</v>
      </c>
      <c r="D636" s="271" t="s">
        <v>261</v>
      </c>
      <c r="E636" s="272" t="s">
        <v>1104</v>
      </c>
      <c r="F636" s="273" t="s">
        <v>1105</v>
      </c>
      <c r="G636" s="274" t="s">
        <v>176</v>
      </c>
      <c r="H636" s="275">
        <v>639.01999999999998</v>
      </c>
      <c r="I636" s="276"/>
      <c r="J636" s="277">
        <f>ROUND(I636*H636,2)</f>
        <v>0</v>
      </c>
      <c r="K636" s="273" t="s">
        <v>163</v>
      </c>
      <c r="L636" s="278"/>
      <c r="M636" s="279" t="s">
        <v>19</v>
      </c>
      <c r="N636" s="280" t="s">
        <v>43</v>
      </c>
      <c r="O636" s="86"/>
      <c r="P636" s="223">
        <f>O636*H636</f>
        <v>0</v>
      </c>
      <c r="Q636" s="223">
        <v>0.0025000000000000001</v>
      </c>
      <c r="R636" s="223">
        <f>Q636*H636</f>
        <v>1.59755</v>
      </c>
      <c r="S636" s="223">
        <v>0</v>
      </c>
      <c r="T636" s="224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5" t="s">
        <v>362</v>
      </c>
      <c r="AT636" s="225" t="s">
        <v>261</v>
      </c>
      <c r="AU636" s="225" t="s">
        <v>81</v>
      </c>
      <c r="AY636" s="19" t="s">
        <v>152</v>
      </c>
      <c r="BE636" s="226">
        <f>IF(N636="základní",J636,0)</f>
        <v>0</v>
      </c>
      <c r="BF636" s="226">
        <f>IF(N636="snížená",J636,0)</f>
        <v>0</v>
      </c>
      <c r="BG636" s="226">
        <f>IF(N636="zákl. přenesená",J636,0)</f>
        <v>0</v>
      </c>
      <c r="BH636" s="226">
        <f>IF(N636="sníž. přenesená",J636,0)</f>
        <v>0</v>
      </c>
      <c r="BI636" s="226">
        <f>IF(N636="nulová",J636,0)</f>
        <v>0</v>
      </c>
      <c r="BJ636" s="19" t="s">
        <v>79</v>
      </c>
      <c r="BK636" s="226">
        <f>ROUND(I636*H636,2)</f>
        <v>0</v>
      </c>
      <c r="BL636" s="19" t="s">
        <v>269</v>
      </c>
      <c r="BM636" s="225" t="s">
        <v>1106</v>
      </c>
    </row>
    <row r="637" s="13" customFormat="1">
      <c r="A637" s="13"/>
      <c r="B637" s="227"/>
      <c r="C637" s="228"/>
      <c r="D637" s="229" t="s">
        <v>165</v>
      </c>
      <c r="E637" s="228"/>
      <c r="F637" s="231" t="s">
        <v>2426</v>
      </c>
      <c r="G637" s="228"/>
      <c r="H637" s="232">
        <v>639.01999999999998</v>
      </c>
      <c r="I637" s="233"/>
      <c r="J637" s="228"/>
      <c r="K637" s="228"/>
      <c r="L637" s="234"/>
      <c r="M637" s="235"/>
      <c r="N637" s="236"/>
      <c r="O637" s="236"/>
      <c r="P637" s="236"/>
      <c r="Q637" s="236"/>
      <c r="R637" s="236"/>
      <c r="S637" s="236"/>
      <c r="T637" s="237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8" t="s">
        <v>165</v>
      </c>
      <c r="AU637" s="238" t="s">
        <v>81</v>
      </c>
      <c r="AV637" s="13" t="s">
        <v>81</v>
      </c>
      <c r="AW637" s="13" t="s">
        <v>4</v>
      </c>
      <c r="AX637" s="13" t="s">
        <v>79</v>
      </c>
      <c r="AY637" s="238" t="s">
        <v>152</v>
      </c>
    </row>
    <row r="638" s="2" customFormat="1" ht="16.5" customHeight="1">
      <c r="A638" s="40"/>
      <c r="B638" s="41"/>
      <c r="C638" s="271" t="s">
        <v>1038</v>
      </c>
      <c r="D638" s="271" t="s">
        <v>261</v>
      </c>
      <c r="E638" s="272" t="s">
        <v>2427</v>
      </c>
      <c r="F638" s="273" t="s">
        <v>2428</v>
      </c>
      <c r="G638" s="274" t="s">
        <v>176</v>
      </c>
      <c r="H638" s="275">
        <v>368.29000000000002</v>
      </c>
      <c r="I638" s="276"/>
      <c r="J638" s="277">
        <f>ROUND(I638*H638,2)</f>
        <v>0</v>
      </c>
      <c r="K638" s="273" t="s">
        <v>163</v>
      </c>
      <c r="L638" s="278"/>
      <c r="M638" s="279" t="s">
        <v>19</v>
      </c>
      <c r="N638" s="280" t="s">
        <v>43</v>
      </c>
      <c r="O638" s="86"/>
      <c r="P638" s="223">
        <f>O638*H638</f>
        <v>0</v>
      </c>
      <c r="Q638" s="223">
        <v>0.0037499999999999999</v>
      </c>
      <c r="R638" s="223">
        <f>Q638*H638</f>
        <v>1.3810875</v>
      </c>
      <c r="S638" s="223">
        <v>0</v>
      </c>
      <c r="T638" s="224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25" t="s">
        <v>362</v>
      </c>
      <c r="AT638" s="225" t="s">
        <v>261</v>
      </c>
      <c r="AU638" s="225" t="s">
        <v>81</v>
      </c>
      <c r="AY638" s="19" t="s">
        <v>152</v>
      </c>
      <c r="BE638" s="226">
        <f>IF(N638="základní",J638,0)</f>
        <v>0</v>
      </c>
      <c r="BF638" s="226">
        <f>IF(N638="snížená",J638,0)</f>
        <v>0</v>
      </c>
      <c r="BG638" s="226">
        <f>IF(N638="zákl. přenesená",J638,0)</f>
        <v>0</v>
      </c>
      <c r="BH638" s="226">
        <f>IF(N638="sníž. přenesená",J638,0)</f>
        <v>0</v>
      </c>
      <c r="BI638" s="226">
        <f>IF(N638="nulová",J638,0)</f>
        <v>0</v>
      </c>
      <c r="BJ638" s="19" t="s">
        <v>79</v>
      </c>
      <c r="BK638" s="226">
        <f>ROUND(I638*H638,2)</f>
        <v>0</v>
      </c>
      <c r="BL638" s="19" t="s">
        <v>269</v>
      </c>
      <c r="BM638" s="225" t="s">
        <v>2429</v>
      </c>
    </row>
    <row r="639" s="13" customFormat="1">
      <c r="A639" s="13"/>
      <c r="B639" s="227"/>
      <c r="C639" s="228"/>
      <c r="D639" s="229" t="s">
        <v>165</v>
      </c>
      <c r="E639" s="228"/>
      <c r="F639" s="231" t="s">
        <v>2430</v>
      </c>
      <c r="G639" s="228"/>
      <c r="H639" s="232">
        <v>368.29000000000002</v>
      </c>
      <c r="I639" s="233"/>
      <c r="J639" s="228"/>
      <c r="K639" s="228"/>
      <c r="L639" s="234"/>
      <c r="M639" s="235"/>
      <c r="N639" s="236"/>
      <c r="O639" s="236"/>
      <c r="P639" s="236"/>
      <c r="Q639" s="236"/>
      <c r="R639" s="236"/>
      <c r="S639" s="236"/>
      <c r="T639" s="23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8" t="s">
        <v>165</v>
      </c>
      <c r="AU639" s="238" t="s">
        <v>81</v>
      </c>
      <c r="AV639" s="13" t="s">
        <v>81</v>
      </c>
      <c r="AW639" s="13" t="s">
        <v>4</v>
      </c>
      <c r="AX639" s="13" t="s">
        <v>79</v>
      </c>
      <c r="AY639" s="238" t="s">
        <v>152</v>
      </c>
    </row>
    <row r="640" s="2" customFormat="1" ht="16.5" customHeight="1">
      <c r="A640" s="40"/>
      <c r="B640" s="41"/>
      <c r="C640" s="214" t="s">
        <v>1043</v>
      </c>
      <c r="D640" s="214" t="s">
        <v>155</v>
      </c>
      <c r="E640" s="215" t="s">
        <v>1109</v>
      </c>
      <c r="F640" s="216" t="s">
        <v>1110</v>
      </c>
      <c r="G640" s="217" t="s">
        <v>176</v>
      </c>
      <c r="H640" s="218">
        <v>566.678</v>
      </c>
      <c r="I640" s="219"/>
      <c r="J640" s="220">
        <f>ROUND(I640*H640,2)</f>
        <v>0</v>
      </c>
      <c r="K640" s="216" t="s">
        <v>163</v>
      </c>
      <c r="L640" s="46"/>
      <c r="M640" s="221" t="s">
        <v>19</v>
      </c>
      <c r="N640" s="222" t="s">
        <v>43</v>
      </c>
      <c r="O640" s="86"/>
      <c r="P640" s="223">
        <f>O640*H640</f>
        <v>0</v>
      </c>
      <c r="Q640" s="223">
        <v>0.00019000000000000001</v>
      </c>
      <c r="R640" s="223">
        <f>Q640*H640</f>
        <v>0.10766882000000001</v>
      </c>
      <c r="S640" s="223">
        <v>0</v>
      </c>
      <c r="T640" s="224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25" t="s">
        <v>269</v>
      </c>
      <c r="AT640" s="225" t="s">
        <v>155</v>
      </c>
      <c r="AU640" s="225" t="s">
        <v>81</v>
      </c>
      <c r="AY640" s="19" t="s">
        <v>152</v>
      </c>
      <c r="BE640" s="226">
        <f>IF(N640="základní",J640,0)</f>
        <v>0</v>
      </c>
      <c r="BF640" s="226">
        <f>IF(N640="snížená",J640,0)</f>
        <v>0</v>
      </c>
      <c r="BG640" s="226">
        <f>IF(N640="zákl. přenesená",J640,0)</f>
        <v>0</v>
      </c>
      <c r="BH640" s="226">
        <f>IF(N640="sníž. přenesená",J640,0)</f>
        <v>0</v>
      </c>
      <c r="BI640" s="226">
        <f>IF(N640="nulová",J640,0)</f>
        <v>0</v>
      </c>
      <c r="BJ640" s="19" t="s">
        <v>79</v>
      </c>
      <c r="BK640" s="226">
        <f>ROUND(I640*H640,2)</f>
        <v>0</v>
      </c>
      <c r="BL640" s="19" t="s">
        <v>269</v>
      </c>
      <c r="BM640" s="225" t="s">
        <v>1111</v>
      </c>
    </row>
    <row r="641" s="15" customFormat="1">
      <c r="A641" s="15"/>
      <c r="B641" s="250"/>
      <c r="C641" s="251"/>
      <c r="D641" s="229" t="s">
        <v>165</v>
      </c>
      <c r="E641" s="252" t="s">
        <v>19</v>
      </c>
      <c r="F641" s="253" t="s">
        <v>990</v>
      </c>
      <c r="G641" s="251"/>
      <c r="H641" s="252" t="s">
        <v>19</v>
      </c>
      <c r="I641" s="254"/>
      <c r="J641" s="251"/>
      <c r="K641" s="251"/>
      <c r="L641" s="255"/>
      <c r="M641" s="256"/>
      <c r="N641" s="257"/>
      <c r="O641" s="257"/>
      <c r="P641" s="257"/>
      <c r="Q641" s="257"/>
      <c r="R641" s="257"/>
      <c r="S641" s="257"/>
      <c r="T641" s="258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59" t="s">
        <v>165</v>
      </c>
      <c r="AU641" s="259" t="s">
        <v>81</v>
      </c>
      <c r="AV641" s="15" t="s">
        <v>79</v>
      </c>
      <c r="AW641" s="15" t="s">
        <v>33</v>
      </c>
      <c r="AX641" s="15" t="s">
        <v>72</v>
      </c>
      <c r="AY641" s="259" t="s">
        <v>152</v>
      </c>
    </row>
    <row r="642" s="13" customFormat="1">
      <c r="A642" s="13"/>
      <c r="B642" s="227"/>
      <c r="C642" s="228"/>
      <c r="D642" s="229" t="s">
        <v>165</v>
      </c>
      <c r="E642" s="230" t="s">
        <v>19</v>
      </c>
      <c r="F642" s="231" t="s">
        <v>2373</v>
      </c>
      <c r="G642" s="228"/>
      <c r="H642" s="232">
        <v>402.267</v>
      </c>
      <c r="I642" s="233"/>
      <c r="J642" s="228"/>
      <c r="K642" s="228"/>
      <c r="L642" s="234"/>
      <c r="M642" s="235"/>
      <c r="N642" s="236"/>
      <c r="O642" s="236"/>
      <c r="P642" s="236"/>
      <c r="Q642" s="236"/>
      <c r="R642" s="236"/>
      <c r="S642" s="236"/>
      <c r="T642" s="23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8" t="s">
        <v>165</v>
      </c>
      <c r="AU642" s="238" t="s">
        <v>81</v>
      </c>
      <c r="AV642" s="13" t="s">
        <v>81</v>
      </c>
      <c r="AW642" s="13" t="s">
        <v>33</v>
      </c>
      <c r="AX642" s="13" t="s">
        <v>72</v>
      </c>
      <c r="AY642" s="238" t="s">
        <v>152</v>
      </c>
    </row>
    <row r="643" s="13" customFormat="1">
      <c r="A643" s="13"/>
      <c r="B643" s="227"/>
      <c r="C643" s="228"/>
      <c r="D643" s="229" t="s">
        <v>165</v>
      </c>
      <c r="E643" s="230" t="s">
        <v>19</v>
      </c>
      <c r="F643" s="231" t="s">
        <v>2374</v>
      </c>
      <c r="G643" s="228"/>
      <c r="H643" s="232">
        <v>22.166</v>
      </c>
      <c r="I643" s="233"/>
      <c r="J643" s="228"/>
      <c r="K643" s="228"/>
      <c r="L643" s="234"/>
      <c r="M643" s="235"/>
      <c r="N643" s="236"/>
      <c r="O643" s="236"/>
      <c r="P643" s="236"/>
      <c r="Q643" s="236"/>
      <c r="R643" s="236"/>
      <c r="S643" s="236"/>
      <c r="T643" s="23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8" t="s">
        <v>165</v>
      </c>
      <c r="AU643" s="238" t="s">
        <v>81</v>
      </c>
      <c r="AV643" s="13" t="s">
        <v>81</v>
      </c>
      <c r="AW643" s="13" t="s">
        <v>33</v>
      </c>
      <c r="AX643" s="13" t="s">
        <v>72</v>
      </c>
      <c r="AY643" s="238" t="s">
        <v>152</v>
      </c>
    </row>
    <row r="644" s="14" customFormat="1">
      <c r="A644" s="14"/>
      <c r="B644" s="239"/>
      <c r="C644" s="240"/>
      <c r="D644" s="229" t="s">
        <v>165</v>
      </c>
      <c r="E644" s="241" t="s">
        <v>19</v>
      </c>
      <c r="F644" s="242" t="s">
        <v>167</v>
      </c>
      <c r="G644" s="240"/>
      <c r="H644" s="243">
        <v>424.43299999999999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9" t="s">
        <v>165</v>
      </c>
      <c r="AU644" s="249" t="s">
        <v>81</v>
      </c>
      <c r="AV644" s="14" t="s">
        <v>153</v>
      </c>
      <c r="AW644" s="14" t="s">
        <v>33</v>
      </c>
      <c r="AX644" s="14" t="s">
        <v>72</v>
      </c>
      <c r="AY644" s="249" t="s">
        <v>152</v>
      </c>
    </row>
    <row r="645" s="15" customFormat="1">
      <c r="A645" s="15"/>
      <c r="B645" s="250"/>
      <c r="C645" s="251"/>
      <c r="D645" s="229" t="s">
        <v>165</v>
      </c>
      <c r="E645" s="252" t="s">
        <v>19</v>
      </c>
      <c r="F645" s="253" t="s">
        <v>2376</v>
      </c>
      <c r="G645" s="251"/>
      <c r="H645" s="252" t="s">
        <v>19</v>
      </c>
      <c r="I645" s="254"/>
      <c r="J645" s="251"/>
      <c r="K645" s="251"/>
      <c r="L645" s="255"/>
      <c r="M645" s="256"/>
      <c r="N645" s="257"/>
      <c r="O645" s="257"/>
      <c r="P645" s="257"/>
      <c r="Q645" s="257"/>
      <c r="R645" s="257"/>
      <c r="S645" s="257"/>
      <c r="T645" s="25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9" t="s">
        <v>165</v>
      </c>
      <c r="AU645" s="259" t="s">
        <v>81</v>
      </c>
      <c r="AV645" s="15" t="s">
        <v>79</v>
      </c>
      <c r="AW645" s="15" t="s">
        <v>33</v>
      </c>
      <c r="AX645" s="15" t="s">
        <v>72</v>
      </c>
      <c r="AY645" s="259" t="s">
        <v>152</v>
      </c>
    </row>
    <row r="646" s="13" customFormat="1">
      <c r="A646" s="13"/>
      <c r="B646" s="227"/>
      <c r="C646" s="228"/>
      <c r="D646" s="229" t="s">
        <v>165</v>
      </c>
      <c r="E646" s="230" t="s">
        <v>19</v>
      </c>
      <c r="F646" s="231" t="s">
        <v>2377</v>
      </c>
      <c r="G646" s="228"/>
      <c r="H646" s="232">
        <v>135.279</v>
      </c>
      <c r="I646" s="233"/>
      <c r="J646" s="228"/>
      <c r="K646" s="228"/>
      <c r="L646" s="234"/>
      <c r="M646" s="235"/>
      <c r="N646" s="236"/>
      <c r="O646" s="236"/>
      <c r="P646" s="236"/>
      <c r="Q646" s="236"/>
      <c r="R646" s="236"/>
      <c r="S646" s="236"/>
      <c r="T646" s="23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8" t="s">
        <v>165</v>
      </c>
      <c r="AU646" s="238" t="s">
        <v>81</v>
      </c>
      <c r="AV646" s="13" t="s">
        <v>81</v>
      </c>
      <c r="AW646" s="13" t="s">
        <v>33</v>
      </c>
      <c r="AX646" s="13" t="s">
        <v>72</v>
      </c>
      <c r="AY646" s="238" t="s">
        <v>152</v>
      </c>
    </row>
    <row r="647" s="14" customFormat="1">
      <c r="A647" s="14"/>
      <c r="B647" s="239"/>
      <c r="C647" s="240"/>
      <c r="D647" s="229" t="s">
        <v>165</v>
      </c>
      <c r="E647" s="241" t="s">
        <v>19</v>
      </c>
      <c r="F647" s="242" t="s">
        <v>167</v>
      </c>
      <c r="G647" s="240"/>
      <c r="H647" s="243">
        <v>135.279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9" t="s">
        <v>165</v>
      </c>
      <c r="AU647" s="249" t="s">
        <v>81</v>
      </c>
      <c r="AV647" s="14" t="s">
        <v>153</v>
      </c>
      <c r="AW647" s="14" t="s">
        <v>33</v>
      </c>
      <c r="AX647" s="14" t="s">
        <v>72</v>
      </c>
      <c r="AY647" s="249" t="s">
        <v>152</v>
      </c>
    </row>
    <row r="648" s="13" customFormat="1">
      <c r="A648" s="13"/>
      <c r="B648" s="227"/>
      <c r="C648" s="228"/>
      <c r="D648" s="229" t="s">
        <v>165</v>
      </c>
      <c r="E648" s="230" t="s">
        <v>19</v>
      </c>
      <c r="F648" s="231" t="s">
        <v>2401</v>
      </c>
      <c r="G648" s="228"/>
      <c r="H648" s="232">
        <v>6.9660000000000002</v>
      </c>
      <c r="I648" s="233"/>
      <c r="J648" s="228"/>
      <c r="K648" s="228"/>
      <c r="L648" s="234"/>
      <c r="M648" s="235"/>
      <c r="N648" s="236"/>
      <c r="O648" s="236"/>
      <c r="P648" s="236"/>
      <c r="Q648" s="236"/>
      <c r="R648" s="236"/>
      <c r="S648" s="236"/>
      <c r="T648" s="23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8" t="s">
        <v>165</v>
      </c>
      <c r="AU648" s="238" t="s">
        <v>81</v>
      </c>
      <c r="AV648" s="13" t="s">
        <v>81</v>
      </c>
      <c r="AW648" s="13" t="s">
        <v>33</v>
      </c>
      <c r="AX648" s="13" t="s">
        <v>72</v>
      </c>
      <c r="AY648" s="238" t="s">
        <v>152</v>
      </c>
    </row>
    <row r="649" s="14" customFormat="1">
      <c r="A649" s="14"/>
      <c r="B649" s="239"/>
      <c r="C649" s="240"/>
      <c r="D649" s="229" t="s">
        <v>165</v>
      </c>
      <c r="E649" s="241" t="s">
        <v>19</v>
      </c>
      <c r="F649" s="242" t="s">
        <v>167</v>
      </c>
      <c r="G649" s="240"/>
      <c r="H649" s="243">
        <v>6.9660000000000002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9" t="s">
        <v>165</v>
      </c>
      <c r="AU649" s="249" t="s">
        <v>81</v>
      </c>
      <c r="AV649" s="14" t="s">
        <v>153</v>
      </c>
      <c r="AW649" s="14" t="s">
        <v>33</v>
      </c>
      <c r="AX649" s="14" t="s">
        <v>72</v>
      </c>
      <c r="AY649" s="249" t="s">
        <v>152</v>
      </c>
    </row>
    <row r="650" s="16" customFormat="1">
      <c r="A650" s="16"/>
      <c r="B650" s="260"/>
      <c r="C650" s="261"/>
      <c r="D650" s="229" t="s">
        <v>165</v>
      </c>
      <c r="E650" s="262" t="s">
        <v>19</v>
      </c>
      <c r="F650" s="263" t="s">
        <v>189</v>
      </c>
      <c r="G650" s="261"/>
      <c r="H650" s="264">
        <v>566.678</v>
      </c>
      <c r="I650" s="265"/>
      <c r="J650" s="261"/>
      <c r="K650" s="261"/>
      <c r="L650" s="266"/>
      <c r="M650" s="267"/>
      <c r="N650" s="268"/>
      <c r="O650" s="268"/>
      <c r="P650" s="268"/>
      <c r="Q650" s="268"/>
      <c r="R650" s="268"/>
      <c r="S650" s="268"/>
      <c r="T650" s="269"/>
      <c r="U650" s="16"/>
      <c r="V650" s="16"/>
      <c r="W650" s="16"/>
      <c r="X650" s="16"/>
      <c r="Y650" s="16"/>
      <c r="Z650" s="16"/>
      <c r="AA650" s="16"/>
      <c r="AB650" s="16"/>
      <c r="AC650" s="16"/>
      <c r="AD650" s="16"/>
      <c r="AE650" s="16"/>
      <c r="AT650" s="270" t="s">
        <v>165</v>
      </c>
      <c r="AU650" s="270" t="s">
        <v>81</v>
      </c>
      <c r="AV650" s="16" t="s">
        <v>159</v>
      </c>
      <c r="AW650" s="16" t="s">
        <v>33</v>
      </c>
      <c r="AX650" s="16" t="s">
        <v>79</v>
      </c>
      <c r="AY650" s="270" t="s">
        <v>152</v>
      </c>
    </row>
    <row r="651" s="2" customFormat="1" ht="16.5" customHeight="1">
      <c r="A651" s="40"/>
      <c r="B651" s="41"/>
      <c r="C651" s="271" t="s">
        <v>1048</v>
      </c>
      <c r="D651" s="271" t="s">
        <v>261</v>
      </c>
      <c r="E651" s="272" t="s">
        <v>1115</v>
      </c>
      <c r="F651" s="273" t="s">
        <v>1116</v>
      </c>
      <c r="G651" s="274" t="s">
        <v>176</v>
      </c>
      <c r="H651" s="275">
        <v>660.46299999999997</v>
      </c>
      <c r="I651" s="276"/>
      <c r="J651" s="277">
        <f>ROUND(I651*H651,2)</f>
        <v>0</v>
      </c>
      <c r="K651" s="273" t="s">
        <v>163</v>
      </c>
      <c r="L651" s="278"/>
      <c r="M651" s="279" t="s">
        <v>19</v>
      </c>
      <c r="N651" s="280" t="s">
        <v>43</v>
      </c>
      <c r="O651" s="86"/>
      <c r="P651" s="223">
        <f>O651*H651</f>
        <v>0</v>
      </c>
      <c r="Q651" s="223">
        <v>0.00019000000000000001</v>
      </c>
      <c r="R651" s="223">
        <f>Q651*H651</f>
        <v>0.12548797</v>
      </c>
      <c r="S651" s="223">
        <v>0</v>
      </c>
      <c r="T651" s="224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25" t="s">
        <v>362</v>
      </c>
      <c r="AT651" s="225" t="s">
        <v>261</v>
      </c>
      <c r="AU651" s="225" t="s">
        <v>81</v>
      </c>
      <c r="AY651" s="19" t="s">
        <v>152</v>
      </c>
      <c r="BE651" s="226">
        <f>IF(N651="základní",J651,0)</f>
        <v>0</v>
      </c>
      <c r="BF651" s="226">
        <f>IF(N651="snížená",J651,0)</f>
        <v>0</v>
      </c>
      <c r="BG651" s="226">
        <f>IF(N651="zákl. přenesená",J651,0)</f>
        <v>0</v>
      </c>
      <c r="BH651" s="226">
        <f>IF(N651="sníž. přenesená",J651,0)</f>
        <v>0</v>
      </c>
      <c r="BI651" s="226">
        <f>IF(N651="nulová",J651,0)</f>
        <v>0</v>
      </c>
      <c r="BJ651" s="19" t="s">
        <v>79</v>
      </c>
      <c r="BK651" s="226">
        <f>ROUND(I651*H651,2)</f>
        <v>0</v>
      </c>
      <c r="BL651" s="19" t="s">
        <v>269</v>
      </c>
      <c r="BM651" s="225" t="s">
        <v>1117</v>
      </c>
    </row>
    <row r="652" s="13" customFormat="1">
      <c r="A652" s="13"/>
      <c r="B652" s="227"/>
      <c r="C652" s="228"/>
      <c r="D652" s="229" t="s">
        <v>165</v>
      </c>
      <c r="E652" s="228"/>
      <c r="F652" s="231" t="s">
        <v>2431</v>
      </c>
      <c r="G652" s="228"/>
      <c r="H652" s="232">
        <v>660.46299999999997</v>
      </c>
      <c r="I652" s="233"/>
      <c r="J652" s="228"/>
      <c r="K652" s="228"/>
      <c r="L652" s="234"/>
      <c r="M652" s="235"/>
      <c r="N652" s="236"/>
      <c r="O652" s="236"/>
      <c r="P652" s="236"/>
      <c r="Q652" s="236"/>
      <c r="R652" s="236"/>
      <c r="S652" s="236"/>
      <c r="T652" s="23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8" t="s">
        <v>165</v>
      </c>
      <c r="AU652" s="238" t="s">
        <v>81</v>
      </c>
      <c r="AV652" s="13" t="s">
        <v>81</v>
      </c>
      <c r="AW652" s="13" t="s">
        <v>4</v>
      </c>
      <c r="AX652" s="13" t="s">
        <v>79</v>
      </c>
      <c r="AY652" s="238" t="s">
        <v>152</v>
      </c>
    </row>
    <row r="653" s="2" customFormat="1">
      <c r="A653" s="40"/>
      <c r="B653" s="41"/>
      <c r="C653" s="214" t="s">
        <v>1052</v>
      </c>
      <c r="D653" s="214" t="s">
        <v>155</v>
      </c>
      <c r="E653" s="215" t="s">
        <v>1120</v>
      </c>
      <c r="F653" s="216" t="s">
        <v>1121</v>
      </c>
      <c r="G653" s="217" t="s">
        <v>176</v>
      </c>
      <c r="H653" s="218">
        <v>31.074999999999999</v>
      </c>
      <c r="I653" s="219"/>
      <c r="J653" s="220">
        <f>ROUND(I653*H653,2)</f>
        <v>0</v>
      </c>
      <c r="K653" s="216" t="s">
        <v>163</v>
      </c>
      <c r="L653" s="46"/>
      <c r="M653" s="221" t="s">
        <v>19</v>
      </c>
      <c r="N653" s="222" t="s">
        <v>43</v>
      </c>
      <c r="O653" s="86"/>
      <c r="P653" s="223">
        <f>O653*H653</f>
        <v>0</v>
      </c>
      <c r="Q653" s="223">
        <v>0.0060000000000000001</v>
      </c>
      <c r="R653" s="223">
        <f>Q653*H653</f>
        <v>0.18645000000000001</v>
      </c>
      <c r="S653" s="223">
        <v>0</v>
      </c>
      <c r="T653" s="224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25" t="s">
        <v>269</v>
      </c>
      <c r="AT653" s="225" t="s">
        <v>155</v>
      </c>
      <c r="AU653" s="225" t="s">
        <v>81</v>
      </c>
      <c r="AY653" s="19" t="s">
        <v>152</v>
      </c>
      <c r="BE653" s="226">
        <f>IF(N653="základní",J653,0)</f>
        <v>0</v>
      </c>
      <c r="BF653" s="226">
        <f>IF(N653="snížená",J653,0)</f>
        <v>0</v>
      </c>
      <c r="BG653" s="226">
        <f>IF(N653="zákl. přenesená",J653,0)</f>
        <v>0</v>
      </c>
      <c r="BH653" s="226">
        <f>IF(N653="sníž. přenesená",J653,0)</f>
        <v>0</v>
      </c>
      <c r="BI653" s="226">
        <f>IF(N653="nulová",J653,0)</f>
        <v>0</v>
      </c>
      <c r="BJ653" s="19" t="s">
        <v>79</v>
      </c>
      <c r="BK653" s="226">
        <f>ROUND(I653*H653,2)</f>
        <v>0</v>
      </c>
      <c r="BL653" s="19" t="s">
        <v>269</v>
      </c>
      <c r="BM653" s="225" t="s">
        <v>1122</v>
      </c>
    </row>
    <row r="654" s="15" customFormat="1">
      <c r="A654" s="15"/>
      <c r="B654" s="250"/>
      <c r="C654" s="251"/>
      <c r="D654" s="229" t="s">
        <v>165</v>
      </c>
      <c r="E654" s="252" t="s">
        <v>19</v>
      </c>
      <c r="F654" s="253" t="s">
        <v>1123</v>
      </c>
      <c r="G654" s="251"/>
      <c r="H654" s="252" t="s">
        <v>19</v>
      </c>
      <c r="I654" s="254"/>
      <c r="J654" s="251"/>
      <c r="K654" s="251"/>
      <c r="L654" s="255"/>
      <c r="M654" s="256"/>
      <c r="N654" s="257"/>
      <c r="O654" s="257"/>
      <c r="P654" s="257"/>
      <c r="Q654" s="257"/>
      <c r="R654" s="257"/>
      <c r="S654" s="257"/>
      <c r="T654" s="258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9" t="s">
        <v>165</v>
      </c>
      <c r="AU654" s="259" t="s">
        <v>81</v>
      </c>
      <c r="AV654" s="15" t="s">
        <v>79</v>
      </c>
      <c r="AW654" s="15" t="s">
        <v>33</v>
      </c>
      <c r="AX654" s="15" t="s">
        <v>72</v>
      </c>
      <c r="AY654" s="259" t="s">
        <v>152</v>
      </c>
    </row>
    <row r="655" s="15" customFormat="1">
      <c r="A655" s="15"/>
      <c r="B655" s="250"/>
      <c r="C655" s="251"/>
      <c r="D655" s="229" t="s">
        <v>165</v>
      </c>
      <c r="E655" s="252" t="s">
        <v>19</v>
      </c>
      <c r="F655" s="253" t="s">
        <v>1124</v>
      </c>
      <c r="G655" s="251"/>
      <c r="H655" s="252" t="s">
        <v>19</v>
      </c>
      <c r="I655" s="254"/>
      <c r="J655" s="251"/>
      <c r="K655" s="251"/>
      <c r="L655" s="255"/>
      <c r="M655" s="256"/>
      <c r="N655" s="257"/>
      <c r="O655" s="257"/>
      <c r="P655" s="257"/>
      <c r="Q655" s="257"/>
      <c r="R655" s="257"/>
      <c r="S655" s="257"/>
      <c r="T655" s="258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59" t="s">
        <v>165</v>
      </c>
      <c r="AU655" s="259" t="s">
        <v>81</v>
      </c>
      <c r="AV655" s="15" t="s">
        <v>79</v>
      </c>
      <c r="AW655" s="15" t="s">
        <v>33</v>
      </c>
      <c r="AX655" s="15" t="s">
        <v>72</v>
      </c>
      <c r="AY655" s="259" t="s">
        <v>152</v>
      </c>
    </row>
    <row r="656" s="13" customFormat="1">
      <c r="A656" s="13"/>
      <c r="B656" s="227"/>
      <c r="C656" s="228"/>
      <c r="D656" s="229" t="s">
        <v>165</v>
      </c>
      <c r="E656" s="230" t="s">
        <v>19</v>
      </c>
      <c r="F656" s="231" t="s">
        <v>2432</v>
      </c>
      <c r="G656" s="228"/>
      <c r="H656" s="232">
        <v>31.074999999999999</v>
      </c>
      <c r="I656" s="233"/>
      <c r="J656" s="228"/>
      <c r="K656" s="228"/>
      <c r="L656" s="234"/>
      <c r="M656" s="235"/>
      <c r="N656" s="236"/>
      <c r="O656" s="236"/>
      <c r="P656" s="236"/>
      <c r="Q656" s="236"/>
      <c r="R656" s="236"/>
      <c r="S656" s="236"/>
      <c r="T656" s="237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8" t="s">
        <v>165</v>
      </c>
      <c r="AU656" s="238" t="s">
        <v>81</v>
      </c>
      <c r="AV656" s="13" t="s">
        <v>81</v>
      </c>
      <c r="AW656" s="13" t="s">
        <v>33</v>
      </c>
      <c r="AX656" s="13" t="s">
        <v>72</v>
      </c>
      <c r="AY656" s="238" t="s">
        <v>152</v>
      </c>
    </row>
    <row r="657" s="14" customFormat="1">
      <c r="A657" s="14"/>
      <c r="B657" s="239"/>
      <c r="C657" s="240"/>
      <c r="D657" s="229" t="s">
        <v>165</v>
      </c>
      <c r="E657" s="241" t="s">
        <v>19</v>
      </c>
      <c r="F657" s="242" t="s">
        <v>167</v>
      </c>
      <c r="G657" s="240"/>
      <c r="H657" s="243">
        <v>31.074999999999999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9" t="s">
        <v>165</v>
      </c>
      <c r="AU657" s="249" t="s">
        <v>81</v>
      </c>
      <c r="AV657" s="14" t="s">
        <v>153</v>
      </c>
      <c r="AW657" s="14" t="s">
        <v>33</v>
      </c>
      <c r="AX657" s="14" t="s">
        <v>79</v>
      </c>
      <c r="AY657" s="249" t="s">
        <v>152</v>
      </c>
    </row>
    <row r="658" s="2" customFormat="1" ht="16.5" customHeight="1">
      <c r="A658" s="40"/>
      <c r="B658" s="41"/>
      <c r="C658" s="271" t="s">
        <v>1057</v>
      </c>
      <c r="D658" s="271" t="s">
        <v>261</v>
      </c>
      <c r="E658" s="272" t="s">
        <v>1128</v>
      </c>
      <c r="F658" s="273" t="s">
        <v>1129</v>
      </c>
      <c r="G658" s="274" t="s">
        <v>176</v>
      </c>
      <c r="H658" s="275">
        <v>32.628999999999998</v>
      </c>
      <c r="I658" s="276"/>
      <c r="J658" s="277">
        <f>ROUND(I658*H658,2)</f>
        <v>0</v>
      </c>
      <c r="K658" s="273" t="s">
        <v>163</v>
      </c>
      <c r="L658" s="278"/>
      <c r="M658" s="279" t="s">
        <v>19</v>
      </c>
      <c r="N658" s="280" t="s">
        <v>43</v>
      </c>
      <c r="O658" s="86"/>
      <c r="P658" s="223">
        <f>O658*H658</f>
        <v>0</v>
      </c>
      <c r="Q658" s="223">
        <v>0.00115</v>
      </c>
      <c r="R658" s="223">
        <f>Q658*H658</f>
        <v>0.037523349999999997</v>
      </c>
      <c r="S658" s="223">
        <v>0</v>
      </c>
      <c r="T658" s="224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25" t="s">
        <v>362</v>
      </c>
      <c r="AT658" s="225" t="s">
        <v>261</v>
      </c>
      <c r="AU658" s="225" t="s">
        <v>81</v>
      </c>
      <c r="AY658" s="19" t="s">
        <v>152</v>
      </c>
      <c r="BE658" s="226">
        <f>IF(N658="základní",J658,0)</f>
        <v>0</v>
      </c>
      <c r="BF658" s="226">
        <f>IF(N658="snížená",J658,0)</f>
        <v>0</v>
      </c>
      <c r="BG658" s="226">
        <f>IF(N658="zákl. přenesená",J658,0)</f>
        <v>0</v>
      </c>
      <c r="BH658" s="226">
        <f>IF(N658="sníž. přenesená",J658,0)</f>
        <v>0</v>
      </c>
      <c r="BI658" s="226">
        <f>IF(N658="nulová",J658,0)</f>
        <v>0</v>
      </c>
      <c r="BJ658" s="19" t="s">
        <v>79</v>
      </c>
      <c r="BK658" s="226">
        <f>ROUND(I658*H658,2)</f>
        <v>0</v>
      </c>
      <c r="BL658" s="19" t="s">
        <v>269</v>
      </c>
      <c r="BM658" s="225" t="s">
        <v>1130</v>
      </c>
    </row>
    <row r="659" s="13" customFormat="1">
      <c r="A659" s="13"/>
      <c r="B659" s="227"/>
      <c r="C659" s="228"/>
      <c r="D659" s="229" t="s">
        <v>165</v>
      </c>
      <c r="E659" s="228"/>
      <c r="F659" s="231" t="s">
        <v>2433</v>
      </c>
      <c r="G659" s="228"/>
      <c r="H659" s="232">
        <v>32.628999999999998</v>
      </c>
      <c r="I659" s="233"/>
      <c r="J659" s="228"/>
      <c r="K659" s="228"/>
      <c r="L659" s="234"/>
      <c r="M659" s="235"/>
      <c r="N659" s="236"/>
      <c r="O659" s="236"/>
      <c r="P659" s="236"/>
      <c r="Q659" s="236"/>
      <c r="R659" s="236"/>
      <c r="S659" s="236"/>
      <c r="T659" s="23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8" t="s">
        <v>165</v>
      </c>
      <c r="AU659" s="238" t="s">
        <v>81</v>
      </c>
      <c r="AV659" s="13" t="s">
        <v>81</v>
      </c>
      <c r="AW659" s="13" t="s">
        <v>4</v>
      </c>
      <c r="AX659" s="13" t="s">
        <v>79</v>
      </c>
      <c r="AY659" s="238" t="s">
        <v>152</v>
      </c>
    </row>
    <row r="660" s="2" customFormat="1" ht="33" customHeight="1">
      <c r="A660" s="40"/>
      <c r="B660" s="41"/>
      <c r="C660" s="214" t="s">
        <v>1062</v>
      </c>
      <c r="D660" s="214" t="s">
        <v>155</v>
      </c>
      <c r="E660" s="215" t="s">
        <v>1133</v>
      </c>
      <c r="F660" s="216" t="s">
        <v>2434</v>
      </c>
      <c r="G660" s="217" t="s">
        <v>176</v>
      </c>
      <c r="H660" s="218">
        <v>19.760000000000002</v>
      </c>
      <c r="I660" s="219"/>
      <c r="J660" s="220">
        <f>ROUND(I660*H660,2)</f>
        <v>0</v>
      </c>
      <c r="K660" s="216" t="s">
        <v>163</v>
      </c>
      <c r="L660" s="46"/>
      <c r="M660" s="221" t="s">
        <v>19</v>
      </c>
      <c r="N660" s="222" t="s">
        <v>43</v>
      </c>
      <c r="O660" s="86"/>
      <c r="P660" s="223">
        <f>O660*H660</f>
        <v>0</v>
      </c>
      <c r="Q660" s="223">
        <v>0.01396</v>
      </c>
      <c r="R660" s="223">
        <f>Q660*H660</f>
        <v>0.27584960000000003</v>
      </c>
      <c r="S660" s="223">
        <v>0</v>
      </c>
      <c r="T660" s="224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25" t="s">
        <v>269</v>
      </c>
      <c r="AT660" s="225" t="s">
        <v>155</v>
      </c>
      <c r="AU660" s="225" t="s">
        <v>81</v>
      </c>
      <c r="AY660" s="19" t="s">
        <v>152</v>
      </c>
      <c r="BE660" s="226">
        <f>IF(N660="základní",J660,0)</f>
        <v>0</v>
      </c>
      <c r="BF660" s="226">
        <f>IF(N660="snížená",J660,0)</f>
        <v>0</v>
      </c>
      <c r="BG660" s="226">
        <f>IF(N660="zákl. přenesená",J660,0)</f>
        <v>0</v>
      </c>
      <c r="BH660" s="226">
        <f>IF(N660="sníž. přenesená",J660,0)</f>
        <v>0</v>
      </c>
      <c r="BI660" s="226">
        <f>IF(N660="nulová",J660,0)</f>
        <v>0</v>
      </c>
      <c r="BJ660" s="19" t="s">
        <v>79</v>
      </c>
      <c r="BK660" s="226">
        <f>ROUND(I660*H660,2)</f>
        <v>0</v>
      </c>
      <c r="BL660" s="19" t="s">
        <v>269</v>
      </c>
      <c r="BM660" s="225" t="s">
        <v>1135</v>
      </c>
    </row>
    <row r="661" s="13" customFormat="1">
      <c r="A661" s="13"/>
      <c r="B661" s="227"/>
      <c r="C661" s="228"/>
      <c r="D661" s="229" t="s">
        <v>165</v>
      </c>
      <c r="E661" s="230" t="s">
        <v>19</v>
      </c>
      <c r="F661" s="231" t="s">
        <v>2435</v>
      </c>
      <c r="G661" s="228"/>
      <c r="H661" s="232">
        <v>19.760000000000002</v>
      </c>
      <c r="I661" s="233"/>
      <c r="J661" s="228"/>
      <c r="K661" s="228"/>
      <c r="L661" s="234"/>
      <c r="M661" s="235"/>
      <c r="N661" s="236"/>
      <c r="O661" s="236"/>
      <c r="P661" s="236"/>
      <c r="Q661" s="236"/>
      <c r="R661" s="236"/>
      <c r="S661" s="236"/>
      <c r="T661" s="23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8" t="s">
        <v>165</v>
      </c>
      <c r="AU661" s="238" t="s">
        <v>81</v>
      </c>
      <c r="AV661" s="13" t="s">
        <v>81</v>
      </c>
      <c r="AW661" s="13" t="s">
        <v>33</v>
      </c>
      <c r="AX661" s="13" t="s">
        <v>72</v>
      </c>
      <c r="AY661" s="238" t="s">
        <v>152</v>
      </c>
    </row>
    <row r="662" s="14" customFormat="1">
      <c r="A662" s="14"/>
      <c r="B662" s="239"/>
      <c r="C662" s="240"/>
      <c r="D662" s="229" t="s">
        <v>165</v>
      </c>
      <c r="E662" s="241" t="s">
        <v>19</v>
      </c>
      <c r="F662" s="242" t="s">
        <v>167</v>
      </c>
      <c r="G662" s="240"/>
      <c r="H662" s="243">
        <v>19.760000000000002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9" t="s">
        <v>165</v>
      </c>
      <c r="AU662" s="249" t="s">
        <v>81</v>
      </c>
      <c r="AV662" s="14" t="s">
        <v>153</v>
      </c>
      <c r="AW662" s="14" t="s">
        <v>33</v>
      </c>
      <c r="AX662" s="14" t="s">
        <v>79</v>
      </c>
      <c r="AY662" s="249" t="s">
        <v>152</v>
      </c>
    </row>
    <row r="663" s="2" customFormat="1" ht="21.75" customHeight="1">
      <c r="A663" s="40"/>
      <c r="B663" s="41"/>
      <c r="C663" s="214" t="s">
        <v>1067</v>
      </c>
      <c r="D663" s="214" t="s">
        <v>155</v>
      </c>
      <c r="E663" s="215" t="s">
        <v>1073</v>
      </c>
      <c r="F663" s="216" t="s">
        <v>1074</v>
      </c>
      <c r="G663" s="217" t="s">
        <v>170</v>
      </c>
      <c r="H663" s="218">
        <v>0.41999999999999998</v>
      </c>
      <c r="I663" s="219"/>
      <c r="J663" s="220">
        <f>ROUND(I663*H663,2)</f>
        <v>0</v>
      </c>
      <c r="K663" s="216" t="s">
        <v>163</v>
      </c>
      <c r="L663" s="46"/>
      <c r="M663" s="221" t="s">
        <v>19</v>
      </c>
      <c r="N663" s="222" t="s">
        <v>43</v>
      </c>
      <c r="O663" s="86"/>
      <c r="P663" s="223">
        <f>O663*H663</f>
        <v>0</v>
      </c>
      <c r="Q663" s="223">
        <v>0.023369999999999998</v>
      </c>
      <c r="R663" s="223">
        <f>Q663*H663</f>
        <v>0.0098153999999999984</v>
      </c>
      <c r="S663" s="223">
        <v>0</v>
      </c>
      <c r="T663" s="224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25" t="s">
        <v>269</v>
      </c>
      <c r="AT663" s="225" t="s">
        <v>155</v>
      </c>
      <c r="AU663" s="225" t="s">
        <v>81</v>
      </c>
      <c r="AY663" s="19" t="s">
        <v>152</v>
      </c>
      <c r="BE663" s="226">
        <f>IF(N663="základní",J663,0)</f>
        <v>0</v>
      </c>
      <c r="BF663" s="226">
        <f>IF(N663="snížená",J663,0)</f>
        <v>0</v>
      </c>
      <c r="BG663" s="226">
        <f>IF(N663="zákl. přenesená",J663,0)</f>
        <v>0</v>
      </c>
      <c r="BH663" s="226">
        <f>IF(N663="sníž. přenesená",J663,0)</f>
        <v>0</v>
      </c>
      <c r="BI663" s="226">
        <f>IF(N663="nulová",J663,0)</f>
        <v>0</v>
      </c>
      <c r="BJ663" s="19" t="s">
        <v>79</v>
      </c>
      <c r="BK663" s="226">
        <f>ROUND(I663*H663,2)</f>
        <v>0</v>
      </c>
      <c r="BL663" s="19" t="s">
        <v>269</v>
      </c>
      <c r="BM663" s="225" t="s">
        <v>1138</v>
      </c>
    </row>
    <row r="664" s="13" customFormat="1">
      <c r="A664" s="13"/>
      <c r="B664" s="227"/>
      <c r="C664" s="228"/>
      <c r="D664" s="229" t="s">
        <v>165</v>
      </c>
      <c r="E664" s="230" t="s">
        <v>19</v>
      </c>
      <c r="F664" s="231" t="s">
        <v>2436</v>
      </c>
      <c r="G664" s="228"/>
      <c r="H664" s="232">
        <v>0.41999999999999998</v>
      </c>
      <c r="I664" s="233"/>
      <c r="J664" s="228"/>
      <c r="K664" s="228"/>
      <c r="L664" s="234"/>
      <c r="M664" s="235"/>
      <c r="N664" s="236"/>
      <c r="O664" s="236"/>
      <c r="P664" s="236"/>
      <c r="Q664" s="236"/>
      <c r="R664" s="236"/>
      <c r="S664" s="236"/>
      <c r="T664" s="23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8" t="s">
        <v>165</v>
      </c>
      <c r="AU664" s="238" t="s">
        <v>81</v>
      </c>
      <c r="AV664" s="13" t="s">
        <v>81</v>
      </c>
      <c r="AW664" s="13" t="s">
        <v>33</v>
      </c>
      <c r="AX664" s="13" t="s">
        <v>72</v>
      </c>
      <c r="AY664" s="238" t="s">
        <v>152</v>
      </c>
    </row>
    <row r="665" s="14" customFormat="1">
      <c r="A665" s="14"/>
      <c r="B665" s="239"/>
      <c r="C665" s="240"/>
      <c r="D665" s="229" t="s">
        <v>165</v>
      </c>
      <c r="E665" s="241" t="s">
        <v>19</v>
      </c>
      <c r="F665" s="242" t="s">
        <v>167</v>
      </c>
      <c r="G665" s="240"/>
      <c r="H665" s="243">
        <v>0.41999999999999998</v>
      </c>
      <c r="I665" s="244"/>
      <c r="J665" s="240"/>
      <c r="K665" s="240"/>
      <c r="L665" s="245"/>
      <c r="M665" s="246"/>
      <c r="N665" s="247"/>
      <c r="O665" s="247"/>
      <c r="P665" s="247"/>
      <c r="Q665" s="247"/>
      <c r="R665" s="247"/>
      <c r="S665" s="247"/>
      <c r="T665" s="248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9" t="s">
        <v>165</v>
      </c>
      <c r="AU665" s="249" t="s">
        <v>81</v>
      </c>
      <c r="AV665" s="14" t="s">
        <v>153</v>
      </c>
      <c r="AW665" s="14" t="s">
        <v>33</v>
      </c>
      <c r="AX665" s="14" t="s">
        <v>79</v>
      </c>
      <c r="AY665" s="249" t="s">
        <v>152</v>
      </c>
    </row>
    <row r="666" s="2" customFormat="1">
      <c r="A666" s="40"/>
      <c r="B666" s="41"/>
      <c r="C666" s="214" t="s">
        <v>1072</v>
      </c>
      <c r="D666" s="214" t="s">
        <v>155</v>
      </c>
      <c r="E666" s="215" t="s">
        <v>1141</v>
      </c>
      <c r="F666" s="216" t="s">
        <v>1142</v>
      </c>
      <c r="G666" s="217" t="s">
        <v>235</v>
      </c>
      <c r="H666" s="218">
        <v>39</v>
      </c>
      <c r="I666" s="219"/>
      <c r="J666" s="220">
        <f>ROUND(I666*H666,2)</f>
        <v>0</v>
      </c>
      <c r="K666" s="216" t="s">
        <v>163</v>
      </c>
      <c r="L666" s="46"/>
      <c r="M666" s="221" t="s">
        <v>19</v>
      </c>
      <c r="N666" s="222" t="s">
        <v>43</v>
      </c>
      <c r="O666" s="86"/>
      <c r="P666" s="223">
        <f>O666*H666</f>
        <v>0</v>
      </c>
      <c r="Q666" s="223">
        <v>0.00016000000000000001</v>
      </c>
      <c r="R666" s="223">
        <f>Q666*H666</f>
        <v>0.0062400000000000008</v>
      </c>
      <c r="S666" s="223">
        <v>0</v>
      </c>
      <c r="T666" s="224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25" t="s">
        <v>269</v>
      </c>
      <c r="AT666" s="225" t="s">
        <v>155</v>
      </c>
      <c r="AU666" s="225" t="s">
        <v>81</v>
      </c>
      <c r="AY666" s="19" t="s">
        <v>152</v>
      </c>
      <c r="BE666" s="226">
        <f>IF(N666="základní",J666,0)</f>
        <v>0</v>
      </c>
      <c r="BF666" s="226">
        <f>IF(N666="snížená",J666,0)</f>
        <v>0</v>
      </c>
      <c r="BG666" s="226">
        <f>IF(N666="zákl. přenesená",J666,0)</f>
        <v>0</v>
      </c>
      <c r="BH666" s="226">
        <f>IF(N666="sníž. přenesená",J666,0)</f>
        <v>0</v>
      </c>
      <c r="BI666" s="226">
        <f>IF(N666="nulová",J666,0)</f>
        <v>0</v>
      </c>
      <c r="BJ666" s="19" t="s">
        <v>79</v>
      </c>
      <c r="BK666" s="226">
        <f>ROUND(I666*H666,2)</f>
        <v>0</v>
      </c>
      <c r="BL666" s="19" t="s">
        <v>269</v>
      </c>
      <c r="BM666" s="225" t="s">
        <v>1143</v>
      </c>
    </row>
    <row r="667" s="13" customFormat="1">
      <c r="A667" s="13"/>
      <c r="B667" s="227"/>
      <c r="C667" s="228"/>
      <c r="D667" s="229" t="s">
        <v>165</v>
      </c>
      <c r="E667" s="230" t="s">
        <v>19</v>
      </c>
      <c r="F667" s="231" t="s">
        <v>2437</v>
      </c>
      <c r="G667" s="228"/>
      <c r="H667" s="232">
        <v>39</v>
      </c>
      <c r="I667" s="233"/>
      <c r="J667" s="228"/>
      <c r="K667" s="228"/>
      <c r="L667" s="234"/>
      <c r="M667" s="235"/>
      <c r="N667" s="236"/>
      <c r="O667" s="236"/>
      <c r="P667" s="236"/>
      <c r="Q667" s="236"/>
      <c r="R667" s="236"/>
      <c r="S667" s="236"/>
      <c r="T667" s="237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8" t="s">
        <v>165</v>
      </c>
      <c r="AU667" s="238" t="s">
        <v>81</v>
      </c>
      <c r="AV667" s="13" t="s">
        <v>81</v>
      </c>
      <c r="AW667" s="13" t="s">
        <v>33</v>
      </c>
      <c r="AX667" s="13" t="s">
        <v>72</v>
      </c>
      <c r="AY667" s="238" t="s">
        <v>152</v>
      </c>
    </row>
    <row r="668" s="14" customFormat="1">
      <c r="A668" s="14"/>
      <c r="B668" s="239"/>
      <c r="C668" s="240"/>
      <c r="D668" s="229" t="s">
        <v>165</v>
      </c>
      <c r="E668" s="241" t="s">
        <v>19</v>
      </c>
      <c r="F668" s="242" t="s">
        <v>167</v>
      </c>
      <c r="G668" s="240"/>
      <c r="H668" s="243">
        <v>39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9" t="s">
        <v>165</v>
      </c>
      <c r="AU668" s="249" t="s">
        <v>81</v>
      </c>
      <c r="AV668" s="14" t="s">
        <v>153</v>
      </c>
      <c r="AW668" s="14" t="s">
        <v>33</v>
      </c>
      <c r="AX668" s="14" t="s">
        <v>79</v>
      </c>
      <c r="AY668" s="249" t="s">
        <v>152</v>
      </c>
    </row>
    <row r="669" s="2" customFormat="1" ht="16.5" customHeight="1">
      <c r="A669" s="40"/>
      <c r="B669" s="41"/>
      <c r="C669" s="271" t="s">
        <v>1080</v>
      </c>
      <c r="D669" s="271" t="s">
        <v>261</v>
      </c>
      <c r="E669" s="272" t="s">
        <v>1146</v>
      </c>
      <c r="F669" s="273" t="s">
        <v>1147</v>
      </c>
      <c r="G669" s="274" t="s">
        <v>170</v>
      </c>
      <c r="H669" s="275">
        <v>1.9310000000000001</v>
      </c>
      <c r="I669" s="276"/>
      <c r="J669" s="277">
        <f>ROUND(I669*H669,2)</f>
        <v>0</v>
      </c>
      <c r="K669" s="273" t="s">
        <v>163</v>
      </c>
      <c r="L669" s="278"/>
      <c r="M669" s="279" t="s">
        <v>19</v>
      </c>
      <c r="N669" s="280" t="s">
        <v>43</v>
      </c>
      <c r="O669" s="86"/>
      <c r="P669" s="223">
        <f>O669*H669</f>
        <v>0</v>
      </c>
      <c r="Q669" s="223">
        <v>0.02</v>
      </c>
      <c r="R669" s="223">
        <f>Q669*H669</f>
        <v>0.038620000000000002</v>
      </c>
      <c r="S669" s="223">
        <v>0</v>
      </c>
      <c r="T669" s="224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25" t="s">
        <v>362</v>
      </c>
      <c r="AT669" s="225" t="s">
        <v>261</v>
      </c>
      <c r="AU669" s="225" t="s">
        <v>81</v>
      </c>
      <c r="AY669" s="19" t="s">
        <v>152</v>
      </c>
      <c r="BE669" s="226">
        <f>IF(N669="základní",J669,0)</f>
        <v>0</v>
      </c>
      <c r="BF669" s="226">
        <f>IF(N669="snížená",J669,0)</f>
        <v>0</v>
      </c>
      <c r="BG669" s="226">
        <f>IF(N669="zákl. přenesená",J669,0)</f>
        <v>0</v>
      </c>
      <c r="BH669" s="226">
        <f>IF(N669="sníž. přenesená",J669,0)</f>
        <v>0</v>
      </c>
      <c r="BI669" s="226">
        <f>IF(N669="nulová",J669,0)</f>
        <v>0</v>
      </c>
      <c r="BJ669" s="19" t="s">
        <v>79</v>
      </c>
      <c r="BK669" s="226">
        <f>ROUND(I669*H669,2)</f>
        <v>0</v>
      </c>
      <c r="BL669" s="19" t="s">
        <v>269</v>
      </c>
      <c r="BM669" s="225" t="s">
        <v>1148</v>
      </c>
    </row>
    <row r="670" s="13" customFormat="1">
      <c r="A670" s="13"/>
      <c r="B670" s="227"/>
      <c r="C670" s="228"/>
      <c r="D670" s="229" t="s">
        <v>165</v>
      </c>
      <c r="E670" s="228"/>
      <c r="F670" s="231" t="s">
        <v>2438</v>
      </c>
      <c r="G670" s="228"/>
      <c r="H670" s="232">
        <v>1.9310000000000001</v>
      </c>
      <c r="I670" s="233"/>
      <c r="J670" s="228"/>
      <c r="K670" s="228"/>
      <c r="L670" s="234"/>
      <c r="M670" s="235"/>
      <c r="N670" s="236"/>
      <c r="O670" s="236"/>
      <c r="P670" s="236"/>
      <c r="Q670" s="236"/>
      <c r="R670" s="236"/>
      <c r="S670" s="236"/>
      <c r="T670" s="23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8" t="s">
        <v>165</v>
      </c>
      <c r="AU670" s="238" t="s">
        <v>81</v>
      </c>
      <c r="AV670" s="13" t="s">
        <v>81</v>
      </c>
      <c r="AW670" s="13" t="s">
        <v>4</v>
      </c>
      <c r="AX670" s="13" t="s">
        <v>79</v>
      </c>
      <c r="AY670" s="238" t="s">
        <v>152</v>
      </c>
    </row>
    <row r="671" s="2" customFormat="1" ht="16.5" customHeight="1">
      <c r="A671" s="40"/>
      <c r="B671" s="41"/>
      <c r="C671" s="271" t="s">
        <v>1085</v>
      </c>
      <c r="D671" s="271" t="s">
        <v>261</v>
      </c>
      <c r="E671" s="272" t="s">
        <v>1151</v>
      </c>
      <c r="F671" s="273" t="s">
        <v>1152</v>
      </c>
      <c r="G671" s="274" t="s">
        <v>170</v>
      </c>
      <c r="H671" s="275">
        <v>0.129</v>
      </c>
      <c r="I671" s="276"/>
      <c r="J671" s="277">
        <f>ROUND(I671*H671,2)</f>
        <v>0</v>
      </c>
      <c r="K671" s="273" t="s">
        <v>163</v>
      </c>
      <c r="L671" s="278"/>
      <c r="M671" s="279" t="s">
        <v>19</v>
      </c>
      <c r="N671" s="280" t="s">
        <v>43</v>
      </c>
      <c r="O671" s="86"/>
      <c r="P671" s="223">
        <f>O671*H671</f>
        <v>0</v>
      </c>
      <c r="Q671" s="223">
        <v>0.55000000000000004</v>
      </c>
      <c r="R671" s="223">
        <f>Q671*H671</f>
        <v>0.070950000000000013</v>
      </c>
      <c r="S671" s="223">
        <v>0</v>
      </c>
      <c r="T671" s="224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5" t="s">
        <v>362</v>
      </c>
      <c r="AT671" s="225" t="s">
        <v>261</v>
      </c>
      <c r="AU671" s="225" t="s">
        <v>81</v>
      </c>
      <c r="AY671" s="19" t="s">
        <v>152</v>
      </c>
      <c r="BE671" s="226">
        <f>IF(N671="základní",J671,0)</f>
        <v>0</v>
      </c>
      <c r="BF671" s="226">
        <f>IF(N671="snížená",J671,0)</f>
        <v>0</v>
      </c>
      <c r="BG671" s="226">
        <f>IF(N671="zákl. přenesená",J671,0)</f>
        <v>0</v>
      </c>
      <c r="BH671" s="226">
        <f>IF(N671="sníž. přenesená",J671,0)</f>
        <v>0</v>
      </c>
      <c r="BI671" s="226">
        <f>IF(N671="nulová",J671,0)</f>
        <v>0</v>
      </c>
      <c r="BJ671" s="19" t="s">
        <v>79</v>
      </c>
      <c r="BK671" s="226">
        <f>ROUND(I671*H671,2)</f>
        <v>0</v>
      </c>
      <c r="BL671" s="19" t="s">
        <v>269</v>
      </c>
      <c r="BM671" s="225" t="s">
        <v>1153</v>
      </c>
    </row>
    <row r="672" s="13" customFormat="1">
      <c r="A672" s="13"/>
      <c r="B672" s="227"/>
      <c r="C672" s="228"/>
      <c r="D672" s="229" t="s">
        <v>165</v>
      </c>
      <c r="E672" s="230" t="s">
        <v>19</v>
      </c>
      <c r="F672" s="231" t="s">
        <v>2439</v>
      </c>
      <c r="G672" s="228"/>
      <c r="H672" s="232">
        <v>0.11700000000000001</v>
      </c>
      <c r="I672" s="233"/>
      <c r="J672" s="228"/>
      <c r="K672" s="228"/>
      <c r="L672" s="234"/>
      <c r="M672" s="235"/>
      <c r="N672" s="236"/>
      <c r="O672" s="236"/>
      <c r="P672" s="236"/>
      <c r="Q672" s="236"/>
      <c r="R672" s="236"/>
      <c r="S672" s="236"/>
      <c r="T672" s="23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8" t="s">
        <v>165</v>
      </c>
      <c r="AU672" s="238" t="s">
        <v>81</v>
      </c>
      <c r="AV672" s="13" t="s">
        <v>81</v>
      </c>
      <c r="AW672" s="13" t="s">
        <v>33</v>
      </c>
      <c r="AX672" s="13" t="s">
        <v>72</v>
      </c>
      <c r="AY672" s="238" t="s">
        <v>152</v>
      </c>
    </row>
    <row r="673" s="14" customFormat="1">
      <c r="A673" s="14"/>
      <c r="B673" s="239"/>
      <c r="C673" s="240"/>
      <c r="D673" s="229" t="s">
        <v>165</v>
      </c>
      <c r="E673" s="241" t="s">
        <v>19</v>
      </c>
      <c r="F673" s="242" t="s">
        <v>167</v>
      </c>
      <c r="G673" s="240"/>
      <c r="H673" s="243">
        <v>0.11700000000000001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9" t="s">
        <v>165</v>
      </c>
      <c r="AU673" s="249" t="s">
        <v>81</v>
      </c>
      <c r="AV673" s="14" t="s">
        <v>153</v>
      </c>
      <c r="AW673" s="14" t="s">
        <v>33</v>
      </c>
      <c r="AX673" s="14" t="s">
        <v>79</v>
      </c>
      <c r="AY673" s="249" t="s">
        <v>152</v>
      </c>
    </row>
    <row r="674" s="13" customFormat="1">
      <c r="A674" s="13"/>
      <c r="B674" s="227"/>
      <c r="C674" s="228"/>
      <c r="D674" s="229" t="s">
        <v>165</v>
      </c>
      <c r="E674" s="228"/>
      <c r="F674" s="231" t="s">
        <v>2440</v>
      </c>
      <c r="G674" s="228"/>
      <c r="H674" s="232">
        <v>0.129</v>
      </c>
      <c r="I674" s="233"/>
      <c r="J674" s="228"/>
      <c r="K674" s="228"/>
      <c r="L674" s="234"/>
      <c r="M674" s="235"/>
      <c r="N674" s="236"/>
      <c r="O674" s="236"/>
      <c r="P674" s="236"/>
      <c r="Q674" s="236"/>
      <c r="R674" s="236"/>
      <c r="S674" s="236"/>
      <c r="T674" s="237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8" t="s">
        <v>165</v>
      </c>
      <c r="AU674" s="238" t="s">
        <v>81</v>
      </c>
      <c r="AV674" s="13" t="s">
        <v>81</v>
      </c>
      <c r="AW674" s="13" t="s">
        <v>4</v>
      </c>
      <c r="AX674" s="13" t="s">
        <v>79</v>
      </c>
      <c r="AY674" s="238" t="s">
        <v>152</v>
      </c>
    </row>
    <row r="675" s="2" customFormat="1">
      <c r="A675" s="40"/>
      <c r="B675" s="41"/>
      <c r="C675" s="214" t="s">
        <v>1090</v>
      </c>
      <c r="D675" s="214" t="s">
        <v>155</v>
      </c>
      <c r="E675" s="215" t="s">
        <v>1091</v>
      </c>
      <c r="F675" s="216" t="s">
        <v>1092</v>
      </c>
      <c r="G675" s="217" t="s">
        <v>176</v>
      </c>
      <c r="H675" s="218">
        <v>12.48</v>
      </c>
      <c r="I675" s="219"/>
      <c r="J675" s="220">
        <f>ROUND(I675*H675,2)</f>
        <v>0</v>
      </c>
      <c r="K675" s="216" t="s">
        <v>163</v>
      </c>
      <c r="L675" s="46"/>
      <c r="M675" s="221" t="s">
        <v>19</v>
      </c>
      <c r="N675" s="222" t="s">
        <v>43</v>
      </c>
      <c r="O675" s="86"/>
      <c r="P675" s="223">
        <f>O675*H675</f>
        <v>0</v>
      </c>
      <c r="Q675" s="223">
        <v>0.00022000000000000001</v>
      </c>
      <c r="R675" s="223">
        <f>Q675*H675</f>
        <v>0.0027456000000000004</v>
      </c>
      <c r="S675" s="223">
        <v>0</v>
      </c>
      <c r="T675" s="224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25" t="s">
        <v>269</v>
      </c>
      <c r="AT675" s="225" t="s">
        <v>155</v>
      </c>
      <c r="AU675" s="225" t="s">
        <v>81</v>
      </c>
      <c r="AY675" s="19" t="s">
        <v>152</v>
      </c>
      <c r="BE675" s="226">
        <f>IF(N675="základní",J675,0)</f>
        <v>0</v>
      </c>
      <c r="BF675" s="226">
        <f>IF(N675="snížená",J675,0)</f>
        <v>0</v>
      </c>
      <c r="BG675" s="226">
        <f>IF(N675="zákl. přenesená",J675,0)</f>
        <v>0</v>
      </c>
      <c r="BH675" s="226">
        <f>IF(N675="sníž. přenesená",J675,0)</f>
        <v>0</v>
      </c>
      <c r="BI675" s="226">
        <f>IF(N675="nulová",J675,0)</f>
        <v>0</v>
      </c>
      <c r="BJ675" s="19" t="s">
        <v>79</v>
      </c>
      <c r="BK675" s="226">
        <f>ROUND(I675*H675,2)</f>
        <v>0</v>
      </c>
      <c r="BL675" s="19" t="s">
        <v>269</v>
      </c>
      <c r="BM675" s="225" t="s">
        <v>1157</v>
      </c>
    </row>
    <row r="676" s="13" customFormat="1">
      <c r="A676" s="13"/>
      <c r="B676" s="227"/>
      <c r="C676" s="228"/>
      <c r="D676" s="229" t="s">
        <v>165</v>
      </c>
      <c r="E676" s="230" t="s">
        <v>19</v>
      </c>
      <c r="F676" s="231" t="s">
        <v>2441</v>
      </c>
      <c r="G676" s="228"/>
      <c r="H676" s="232">
        <v>12.48</v>
      </c>
      <c r="I676" s="233"/>
      <c r="J676" s="228"/>
      <c r="K676" s="228"/>
      <c r="L676" s="234"/>
      <c r="M676" s="235"/>
      <c r="N676" s="236"/>
      <c r="O676" s="236"/>
      <c r="P676" s="236"/>
      <c r="Q676" s="236"/>
      <c r="R676" s="236"/>
      <c r="S676" s="236"/>
      <c r="T676" s="23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8" t="s">
        <v>165</v>
      </c>
      <c r="AU676" s="238" t="s">
        <v>81</v>
      </c>
      <c r="AV676" s="13" t="s">
        <v>81</v>
      </c>
      <c r="AW676" s="13" t="s">
        <v>33</v>
      </c>
      <c r="AX676" s="13" t="s">
        <v>72</v>
      </c>
      <c r="AY676" s="238" t="s">
        <v>152</v>
      </c>
    </row>
    <row r="677" s="14" customFormat="1">
      <c r="A677" s="14"/>
      <c r="B677" s="239"/>
      <c r="C677" s="240"/>
      <c r="D677" s="229" t="s">
        <v>165</v>
      </c>
      <c r="E677" s="241" t="s">
        <v>19</v>
      </c>
      <c r="F677" s="242" t="s">
        <v>167</v>
      </c>
      <c r="G677" s="240"/>
      <c r="H677" s="243">
        <v>12.48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9" t="s">
        <v>165</v>
      </c>
      <c r="AU677" s="249" t="s">
        <v>81</v>
      </c>
      <c r="AV677" s="14" t="s">
        <v>153</v>
      </c>
      <c r="AW677" s="14" t="s">
        <v>33</v>
      </c>
      <c r="AX677" s="14" t="s">
        <v>79</v>
      </c>
      <c r="AY677" s="249" t="s">
        <v>152</v>
      </c>
    </row>
    <row r="678" s="2" customFormat="1">
      <c r="A678" s="40"/>
      <c r="B678" s="41"/>
      <c r="C678" s="214" t="s">
        <v>1096</v>
      </c>
      <c r="D678" s="214" t="s">
        <v>155</v>
      </c>
      <c r="E678" s="215" t="s">
        <v>1160</v>
      </c>
      <c r="F678" s="216" t="s">
        <v>1161</v>
      </c>
      <c r="G678" s="217" t="s">
        <v>513</v>
      </c>
      <c r="H678" s="218">
        <v>7.3040000000000003</v>
      </c>
      <c r="I678" s="219"/>
      <c r="J678" s="220">
        <f>ROUND(I678*H678,2)</f>
        <v>0</v>
      </c>
      <c r="K678" s="216" t="s">
        <v>163</v>
      </c>
      <c r="L678" s="46"/>
      <c r="M678" s="221" t="s">
        <v>19</v>
      </c>
      <c r="N678" s="222" t="s">
        <v>43</v>
      </c>
      <c r="O678" s="86"/>
      <c r="P678" s="223">
        <f>O678*H678</f>
        <v>0</v>
      </c>
      <c r="Q678" s="223">
        <v>0</v>
      </c>
      <c r="R678" s="223">
        <f>Q678*H678</f>
        <v>0</v>
      </c>
      <c r="S678" s="223">
        <v>0</v>
      </c>
      <c r="T678" s="224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5" t="s">
        <v>269</v>
      </c>
      <c r="AT678" s="225" t="s">
        <v>155</v>
      </c>
      <c r="AU678" s="225" t="s">
        <v>81</v>
      </c>
      <c r="AY678" s="19" t="s">
        <v>152</v>
      </c>
      <c r="BE678" s="226">
        <f>IF(N678="základní",J678,0)</f>
        <v>0</v>
      </c>
      <c r="BF678" s="226">
        <f>IF(N678="snížená",J678,0)</f>
        <v>0</v>
      </c>
      <c r="BG678" s="226">
        <f>IF(N678="zákl. přenesená",J678,0)</f>
        <v>0</v>
      </c>
      <c r="BH678" s="226">
        <f>IF(N678="sníž. přenesená",J678,0)</f>
        <v>0</v>
      </c>
      <c r="BI678" s="226">
        <f>IF(N678="nulová",J678,0)</f>
        <v>0</v>
      </c>
      <c r="BJ678" s="19" t="s">
        <v>79</v>
      </c>
      <c r="BK678" s="226">
        <f>ROUND(I678*H678,2)</f>
        <v>0</v>
      </c>
      <c r="BL678" s="19" t="s">
        <v>269</v>
      </c>
      <c r="BM678" s="225" t="s">
        <v>1162</v>
      </c>
    </row>
    <row r="679" s="12" customFormat="1" ht="22.8" customHeight="1">
      <c r="A679" s="12"/>
      <c r="B679" s="198"/>
      <c r="C679" s="199"/>
      <c r="D679" s="200" t="s">
        <v>71</v>
      </c>
      <c r="E679" s="212" t="s">
        <v>1163</v>
      </c>
      <c r="F679" s="212" t="s">
        <v>1164</v>
      </c>
      <c r="G679" s="199"/>
      <c r="H679" s="199"/>
      <c r="I679" s="202"/>
      <c r="J679" s="213">
        <f>BK679</f>
        <v>0</v>
      </c>
      <c r="K679" s="199"/>
      <c r="L679" s="204"/>
      <c r="M679" s="205"/>
      <c r="N679" s="206"/>
      <c r="O679" s="206"/>
      <c r="P679" s="207">
        <f>SUM(P680:P722)</f>
        <v>0</v>
      </c>
      <c r="Q679" s="206"/>
      <c r="R679" s="207">
        <f>SUM(R680:R722)</f>
        <v>1.5524981</v>
      </c>
      <c r="S679" s="206"/>
      <c r="T679" s="208">
        <f>SUM(T680:T722)</f>
        <v>0.023976000000000001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9" t="s">
        <v>81</v>
      </c>
      <c r="AT679" s="210" t="s">
        <v>71</v>
      </c>
      <c r="AU679" s="210" t="s">
        <v>79</v>
      </c>
      <c r="AY679" s="209" t="s">
        <v>152</v>
      </c>
      <c r="BK679" s="211">
        <f>SUM(BK680:BK722)</f>
        <v>0</v>
      </c>
    </row>
    <row r="680" s="2" customFormat="1" ht="21.75" customHeight="1">
      <c r="A680" s="40"/>
      <c r="B680" s="41"/>
      <c r="C680" s="214" t="s">
        <v>1103</v>
      </c>
      <c r="D680" s="214" t="s">
        <v>155</v>
      </c>
      <c r="E680" s="215" t="s">
        <v>1166</v>
      </c>
      <c r="F680" s="216" t="s">
        <v>1167</v>
      </c>
      <c r="G680" s="217" t="s">
        <v>235</v>
      </c>
      <c r="H680" s="218">
        <v>66.599999999999994</v>
      </c>
      <c r="I680" s="219"/>
      <c r="J680" s="220">
        <f>ROUND(I680*H680,2)</f>
        <v>0</v>
      </c>
      <c r="K680" s="216" t="s">
        <v>19</v>
      </c>
      <c r="L680" s="46"/>
      <c r="M680" s="221" t="s">
        <v>19</v>
      </c>
      <c r="N680" s="222" t="s">
        <v>43</v>
      </c>
      <c r="O680" s="86"/>
      <c r="P680" s="223">
        <f>O680*H680</f>
        <v>0</v>
      </c>
      <c r="Q680" s="223">
        <v>0</v>
      </c>
      <c r="R680" s="223">
        <f>Q680*H680</f>
        <v>0</v>
      </c>
      <c r="S680" s="223">
        <v>0</v>
      </c>
      <c r="T680" s="224">
        <f>S680*H680</f>
        <v>0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25" t="s">
        <v>269</v>
      </c>
      <c r="AT680" s="225" t="s">
        <v>155</v>
      </c>
      <c r="AU680" s="225" t="s">
        <v>81</v>
      </c>
      <c r="AY680" s="19" t="s">
        <v>152</v>
      </c>
      <c r="BE680" s="226">
        <f>IF(N680="základní",J680,0)</f>
        <v>0</v>
      </c>
      <c r="BF680" s="226">
        <f>IF(N680="snížená",J680,0)</f>
        <v>0</v>
      </c>
      <c r="BG680" s="226">
        <f>IF(N680="zákl. přenesená",J680,0)</f>
        <v>0</v>
      </c>
      <c r="BH680" s="226">
        <f>IF(N680="sníž. přenesená",J680,0)</f>
        <v>0</v>
      </c>
      <c r="BI680" s="226">
        <f>IF(N680="nulová",J680,0)</f>
        <v>0</v>
      </c>
      <c r="BJ680" s="19" t="s">
        <v>79</v>
      </c>
      <c r="BK680" s="226">
        <f>ROUND(I680*H680,2)</f>
        <v>0</v>
      </c>
      <c r="BL680" s="19" t="s">
        <v>269</v>
      </c>
      <c r="BM680" s="225" t="s">
        <v>1168</v>
      </c>
    </row>
    <row r="681" s="13" customFormat="1">
      <c r="A681" s="13"/>
      <c r="B681" s="227"/>
      <c r="C681" s="228"/>
      <c r="D681" s="229" t="s">
        <v>165</v>
      </c>
      <c r="E681" s="230" t="s">
        <v>19</v>
      </c>
      <c r="F681" s="231" t="s">
        <v>2442</v>
      </c>
      <c r="G681" s="228"/>
      <c r="H681" s="232">
        <v>66.599999999999994</v>
      </c>
      <c r="I681" s="233"/>
      <c r="J681" s="228"/>
      <c r="K681" s="228"/>
      <c r="L681" s="234"/>
      <c r="M681" s="235"/>
      <c r="N681" s="236"/>
      <c r="O681" s="236"/>
      <c r="P681" s="236"/>
      <c r="Q681" s="236"/>
      <c r="R681" s="236"/>
      <c r="S681" s="236"/>
      <c r="T681" s="237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8" t="s">
        <v>165</v>
      </c>
      <c r="AU681" s="238" t="s">
        <v>81</v>
      </c>
      <c r="AV681" s="13" t="s">
        <v>81</v>
      </c>
      <c r="AW681" s="13" t="s">
        <v>33</v>
      </c>
      <c r="AX681" s="13" t="s">
        <v>72</v>
      </c>
      <c r="AY681" s="238" t="s">
        <v>152</v>
      </c>
    </row>
    <row r="682" s="14" customFormat="1">
      <c r="A682" s="14"/>
      <c r="B682" s="239"/>
      <c r="C682" s="240"/>
      <c r="D682" s="229" t="s">
        <v>165</v>
      </c>
      <c r="E682" s="241" t="s">
        <v>19</v>
      </c>
      <c r="F682" s="242" t="s">
        <v>167</v>
      </c>
      <c r="G682" s="240"/>
      <c r="H682" s="243">
        <v>66.599999999999994</v>
      </c>
      <c r="I682" s="244"/>
      <c r="J682" s="240"/>
      <c r="K682" s="240"/>
      <c r="L682" s="245"/>
      <c r="M682" s="246"/>
      <c r="N682" s="247"/>
      <c r="O682" s="247"/>
      <c r="P682" s="247"/>
      <c r="Q682" s="247"/>
      <c r="R682" s="247"/>
      <c r="S682" s="247"/>
      <c r="T682" s="248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9" t="s">
        <v>165</v>
      </c>
      <c r="AU682" s="249" t="s">
        <v>81</v>
      </c>
      <c r="AV682" s="14" t="s">
        <v>153</v>
      </c>
      <c r="AW682" s="14" t="s">
        <v>33</v>
      </c>
      <c r="AX682" s="14" t="s">
        <v>79</v>
      </c>
      <c r="AY682" s="249" t="s">
        <v>152</v>
      </c>
    </row>
    <row r="683" s="2" customFormat="1">
      <c r="A683" s="40"/>
      <c r="B683" s="41"/>
      <c r="C683" s="214" t="s">
        <v>1108</v>
      </c>
      <c r="D683" s="214" t="s">
        <v>155</v>
      </c>
      <c r="E683" s="215" t="s">
        <v>1171</v>
      </c>
      <c r="F683" s="216" t="s">
        <v>1172</v>
      </c>
      <c r="G683" s="217" t="s">
        <v>176</v>
      </c>
      <c r="H683" s="218">
        <v>13.32</v>
      </c>
      <c r="I683" s="219"/>
      <c r="J683" s="220">
        <f>ROUND(I683*H683,2)</f>
        <v>0</v>
      </c>
      <c r="K683" s="216" t="s">
        <v>163</v>
      </c>
      <c r="L683" s="46"/>
      <c r="M683" s="221" t="s">
        <v>19</v>
      </c>
      <c r="N683" s="222" t="s">
        <v>43</v>
      </c>
      <c r="O683" s="86"/>
      <c r="P683" s="223">
        <f>O683*H683</f>
        <v>0</v>
      </c>
      <c r="Q683" s="223">
        <v>0</v>
      </c>
      <c r="R683" s="223">
        <f>Q683*H683</f>
        <v>0</v>
      </c>
      <c r="S683" s="223">
        <v>0.0018</v>
      </c>
      <c r="T683" s="224">
        <f>S683*H683</f>
        <v>0.023976000000000001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25" t="s">
        <v>269</v>
      </c>
      <c r="AT683" s="225" t="s">
        <v>155</v>
      </c>
      <c r="AU683" s="225" t="s">
        <v>81</v>
      </c>
      <c r="AY683" s="19" t="s">
        <v>152</v>
      </c>
      <c r="BE683" s="226">
        <f>IF(N683="základní",J683,0)</f>
        <v>0</v>
      </c>
      <c r="BF683" s="226">
        <f>IF(N683="snížená",J683,0)</f>
        <v>0</v>
      </c>
      <c r="BG683" s="226">
        <f>IF(N683="zákl. přenesená",J683,0)</f>
        <v>0</v>
      </c>
      <c r="BH683" s="226">
        <f>IF(N683="sníž. přenesená",J683,0)</f>
        <v>0</v>
      </c>
      <c r="BI683" s="226">
        <f>IF(N683="nulová",J683,0)</f>
        <v>0</v>
      </c>
      <c r="BJ683" s="19" t="s">
        <v>79</v>
      </c>
      <c r="BK683" s="226">
        <f>ROUND(I683*H683,2)</f>
        <v>0</v>
      </c>
      <c r="BL683" s="19" t="s">
        <v>269</v>
      </c>
      <c r="BM683" s="225" t="s">
        <v>1173</v>
      </c>
    </row>
    <row r="684" s="15" customFormat="1">
      <c r="A684" s="15"/>
      <c r="B684" s="250"/>
      <c r="C684" s="251"/>
      <c r="D684" s="229" t="s">
        <v>165</v>
      </c>
      <c r="E684" s="252" t="s">
        <v>19</v>
      </c>
      <c r="F684" s="253" t="s">
        <v>2443</v>
      </c>
      <c r="G684" s="251"/>
      <c r="H684" s="252" t="s">
        <v>19</v>
      </c>
      <c r="I684" s="254"/>
      <c r="J684" s="251"/>
      <c r="K684" s="251"/>
      <c r="L684" s="255"/>
      <c r="M684" s="256"/>
      <c r="N684" s="257"/>
      <c r="O684" s="257"/>
      <c r="P684" s="257"/>
      <c r="Q684" s="257"/>
      <c r="R684" s="257"/>
      <c r="S684" s="257"/>
      <c r="T684" s="258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59" t="s">
        <v>165</v>
      </c>
      <c r="AU684" s="259" t="s">
        <v>81</v>
      </c>
      <c r="AV684" s="15" t="s">
        <v>79</v>
      </c>
      <c r="AW684" s="15" t="s">
        <v>33</v>
      </c>
      <c r="AX684" s="15" t="s">
        <v>72</v>
      </c>
      <c r="AY684" s="259" t="s">
        <v>152</v>
      </c>
    </row>
    <row r="685" s="13" customFormat="1">
      <c r="A685" s="13"/>
      <c r="B685" s="227"/>
      <c r="C685" s="228"/>
      <c r="D685" s="229" t="s">
        <v>165</v>
      </c>
      <c r="E685" s="230" t="s">
        <v>19</v>
      </c>
      <c r="F685" s="231" t="s">
        <v>2444</v>
      </c>
      <c r="G685" s="228"/>
      <c r="H685" s="232">
        <v>13.32</v>
      </c>
      <c r="I685" s="233"/>
      <c r="J685" s="228"/>
      <c r="K685" s="228"/>
      <c r="L685" s="234"/>
      <c r="M685" s="235"/>
      <c r="N685" s="236"/>
      <c r="O685" s="236"/>
      <c r="P685" s="236"/>
      <c r="Q685" s="236"/>
      <c r="R685" s="236"/>
      <c r="S685" s="236"/>
      <c r="T685" s="23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8" t="s">
        <v>165</v>
      </c>
      <c r="AU685" s="238" t="s">
        <v>81</v>
      </c>
      <c r="AV685" s="13" t="s">
        <v>81</v>
      </c>
      <c r="AW685" s="13" t="s">
        <v>33</v>
      </c>
      <c r="AX685" s="13" t="s">
        <v>72</v>
      </c>
      <c r="AY685" s="238" t="s">
        <v>152</v>
      </c>
    </row>
    <row r="686" s="14" customFormat="1">
      <c r="A686" s="14"/>
      <c r="B686" s="239"/>
      <c r="C686" s="240"/>
      <c r="D686" s="229" t="s">
        <v>165</v>
      </c>
      <c r="E686" s="241" t="s">
        <v>19</v>
      </c>
      <c r="F686" s="242" t="s">
        <v>167</v>
      </c>
      <c r="G686" s="240"/>
      <c r="H686" s="243">
        <v>13.32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9" t="s">
        <v>165</v>
      </c>
      <c r="AU686" s="249" t="s">
        <v>81</v>
      </c>
      <c r="AV686" s="14" t="s">
        <v>153</v>
      </c>
      <c r="AW686" s="14" t="s">
        <v>33</v>
      </c>
      <c r="AX686" s="14" t="s">
        <v>79</v>
      </c>
      <c r="AY686" s="249" t="s">
        <v>152</v>
      </c>
    </row>
    <row r="687" s="2" customFormat="1">
      <c r="A687" s="40"/>
      <c r="B687" s="41"/>
      <c r="C687" s="214" t="s">
        <v>1114</v>
      </c>
      <c r="D687" s="214" t="s">
        <v>155</v>
      </c>
      <c r="E687" s="215" t="s">
        <v>1177</v>
      </c>
      <c r="F687" s="216" t="s">
        <v>1178</v>
      </c>
      <c r="G687" s="217" t="s">
        <v>176</v>
      </c>
      <c r="H687" s="218">
        <v>35.799999999999997</v>
      </c>
      <c r="I687" s="219"/>
      <c r="J687" s="220">
        <f>ROUND(I687*H687,2)</f>
        <v>0</v>
      </c>
      <c r="K687" s="216" t="s">
        <v>163</v>
      </c>
      <c r="L687" s="46"/>
      <c r="M687" s="221" t="s">
        <v>19</v>
      </c>
      <c r="N687" s="222" t="s">
        <v>43</v>
      </c>
      <c r="O687" s="86"/>
      <c r="P687" s="223">
        <f>O687*H687</f>
        <v>0</v>
      </c>
      <c r="Q687" s="223">
        <v>9.0000000000000006E-05</v>
      </c>
      <c r="R687" s="223">
        <f>Q687*H687</f>
        <v>0.003222</v>
      </c>
      <c r="S687" s="223">
        <v>0</v>
      </c>
      <c r="T687" s="224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25" t="s">
        <v>269</v>
      </c>
      <c r="AT687" s="225" t="s">
        <v>155</v>
      </c>
      <c r="AU687" s="225" t="s">
        <v>81</v>
      </c>
      <c r="AY687" s="19" t="s">
        <v>152</v>
      </c>
      <c r="BE687" s="226">
        <f>IF(N687="základní",J687,0)</f>
        <v>0</v>
      </c>
      <c r="BF687" s="226">
        <f>IF(N687="snížená",J687,0)</f>
        <v>0</v>
      </c>
      <c r="BG687" s="226">
        <f>IF(N687="zákl. přenesená",J687,0)</f>
        <v>0</v>
      </c>
      <c r="BH687" s="226">
        <f>IF(N687="sníž. přenesená",J687,0)</f>
        <v>0</v>
      </c>
      <c r="BI687" s="226">
        <f>IF(N687="nulová",J687,0)</f>
        <v>0</v>
      </c>
      <c r="BJ687" s="19" t="s">
        <v>79</v>
      </c>
      <c r="BK687" s="226">
        <f>ROUND(I687*H687,2)</f>
        <v>0</v>
      </c>
      <c r="BL687" s="19" t="s">
        <v>269</v>
      </c>
      <c r="BM687" s="225" t="s">
        <v>1179</v>
      </c>
    </row>
    <row r="688" s="15" customFormat="1">
      <c r="A688" s="15"/>
      <c r="B688" s="250"/>
      <c r="C688" s="251"/>
      <c r="D688" s="229" t="s">
        <v>165</v>
      </c>
      <c r="E688" s="252" t="s">
        <v>19</v>
      </c>
      <c r="F688" s="253" t="s">
        <v>1180</v>
      </c>
      <c r="G688" s="251"/>
      <c r="H688" s="252" t="s">
        <v>19</v>
      </c>
      <c r="I688" s="254"/>
      <c r="J688" s="251"/>
      <c r="K688" s="251"/>
      <c r="L688" s="255"/>
      <c r="M688" s="256"/>
      <c r="N688" s="257"/>
      <c r="O688" s="257"/>
      <c r="P688" s="257"/>
      <c r="Q688" s="257"/>
      <c r="R688" s="257"/>
      <c r="S688" s="257"/>
      <c r="T688" s="258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9" t="s">
        <v>165</v>
      </c>
      <c r="AU688" s="259" t="s">
        <v>81</v>
      </c>
      <c r="AV688" s="15" t="s">
        <v>79</v>
      </c>
      <c r="AW688" s="15" t="s">
        <v>33</v>
      </c>
      <c r="AX688" s="15" t="s">
        <v>72</v>
      </c>
      <c r="AY688" s="259" t="s">
        <v>152</v>
      </c>
    </row>
    <row r="689" s="15" customFormat="1">
      <c r="A689" s="15"/>
      <c r="B689" s="250"/>
      <c r="C689" s="251"/>
      <c r="D689" s="229" t="s">
        <v>165</v>
      </c>
      <c r="E689" s="252" t="s">
        <v>19</v>
      </c>
      <c r="F689" s="253" t="s">
        <v>2445</v>
      </c>
      <c r="G689" s="251"/>
      <c r="H689" s="252" t="s">
        <v>19</v>
      </c>
      <c r="I689" s="254"/>
      <c r="J689" s="251"/>
      <c r="K689" s="251"/>
      <c r="L689" s="255"/>
      <c r="M689" s="256"/>
      <c r="N689" s="257"/>
      <c r="O689" s="257"/>
      <c r="P689" s="257"/>
      <c r="Q689" s="257"/>
      <c r="R689" s="257"/>
      <c r="S689" s="257"/>
      <c r="T689" s="258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T689" s="259" t="s">
        <v>165</v>
      </c>
      <c r="AU689" s="259" t="s">
        <v>81</v>
      </c>
      <c r="AV689" s="15" t="s">
        <v>79</v>
      </c>
      <c r="AW689" s="15" t="s">
        <v>33</v>
      </c>
      <c r="AX689" s="15" t="s">
        <v>72</v>
      </c>
      <c r="AY689" s="259" t="s">
        <v>152</v>
      </c>
    </row>
    <row r="690" s="13" customFormat="1">
      <c r="A690" s="13"/>
      <c r="B690" s="227"/>
      <c r="C690" s="228"/>
      <c r="D690" s="229" t="s">
        <v>165</v>
      </c>
      <c r="E690" s="230" t="s">
        <v>19</v>
      </c>
      <c r="F690" s="231" t="s">
        <v>2446</v>
      </c>
      <c r="G690" s="228"/>
      <c r="H690" s="232">
        <v>22.48</v>
      </c>
      <c r="I690" s="233"/>
      <c r="J690" s="228"/>
      <c r="K690" s="228"/>
      <c r="L690" s="234"/>
      <c r="M690" s="235"/>
      <c r="N690" s="236"/>
      <c r="O690" s="236"/>
      <c r="P690" s="236"/>
      <c r="Q690" s="236"/>
      <c r="R690" s="236"/>
      <c r="S690" s="236"/>
      <c r="T690" s="23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8" t="s">
        <v>165</v>
      </c>
      <c r="AU690" s="238" t="s">
        <v>81</v>
      </c>
      <c r="AV690" s="13" t="s">
        <v>81</v>
      </c>
      <c r="AW690" s="13" t="s">
        <v>33</v>
      </c>
      <c r="AX690" s="13" t="s">
        <v>72</v>
      </c>
      <c r="AY690" s="238" t="s">
        <v>152</v>
      </c>
    </row>
    <row r="691" s="15" customFormat="1">
      <c r="A691" s="15"/>
      <c r="B691" s="250"/>
      <c r="C691" s="251"/>
      <c r="D691" s="229" t="s">
        <v>165</v>
      </c>
      <c r="E691" s="252" t="s">
        <v>19</v>
      </c>
      <c r="F691" s="253" t="s">
        <v>2447</v>
      </c>
      <c r="G691" s="251"/>
      <c r="H691" s="252" t="s">
        <v>19</v>
      </c>
      <c r="I691" s="254"/>
      <c r="J691" s="251"/>
      <c r="K691" s="251"/>
      <c r="L691" s="255"/>
      <c r="M691" s="256"/>
      <c r="N691" s="257"/>
      <c r="O691" s="257"/>
      <c r="P691" s="257"/>
      <c r="Q691" s="257"/>
      <c r="R691" s="257"/>
      <c r="S691" s="257"/>
      <c r="T691" s="258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59" t="s">
        <v>165</v>
      </c>
      <c r="AU691" s="259" t="s">
        <v>81</v>
      </c>
      <c r="AV691" s="15" t="s">
        <v>79</v>
      </c>
      <c r="AW691" s="15" t="s">
        <v>33</v>
      </c>
      <c r="AX691" s="15" t="s">
        <v>72</v>
      </c>
      <c r="AY691" s="259" t="s">
        <v>152</v>
      </c>
    </row>
    <row r="692" s="15" customFormat="1">
      <c r="A692" s="15"/>
      <c r="B692" s="250"/>
      <c r="C692" s="251"/>
      <c r="D692" s="229" t="s">
        <v>165</v>
      </c>
      <c r="E692" s="252" t="s">
        <v>19</v>
      </c>
      <c r="F692" s="253" t="s">
        <v>2448</v>
      </c>
      <c r="G692" s="251"/>
      <c r="H692" s="252" t="s">
        <v>19</v>
      </c>
      <c r="I692" s="254"/>
      <c r="J692" s="251"/>
      <c r="K692" s="251"/>
      <c r="L692" s="255"/>
      <c r="M692" s="256"/>
      <c r="N692" s="257"/>
      <c r="O692" s="257"/>
      <c r="P692" s="257"/>
      <c r="Q692" s="257"/>
      <c r="R692" s="257"/>
      <c r="S692" s="257"/>
      <c r="T692" s="258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9" t="s">
        <v>165</v>
      </c>
      <c r="AU692" s="259" t="s">
        <v>81</v>
      </c>
      <c r="AV692" s="15" t="s">
        <v>79</v>
      </c>
      <c r="AW692" s="15" t="s">
        <v>33</v>
      </c>
      <c r="AX692" s="15" t="s">
        <v>72</v>
      </c>
      <c r="AY692" s="259" t="s">
        <v>152</v>
      </c>
    </row>
    <row r="693" s="13" customFormat="1">
      <c r="A693" s="13"/>
      <c r="B693" s="227"/>
      <c r="C693" s="228"/>
      <c r="D693" s="229" t="s">
        <v>165</v>
      </c>
      <c r="E693" s="230" t="s">
        <v>19</v>
      </c>
      <c r="F693" s="231" t="s">
        <v>2444</v>
      </c>
      <c r="G693" s="228"/>
      <c r="H693" s="232">
        <v>13.32</v>
      </c>
      <c r="I693" s="233"/>
      <c r="J693" s="228"/>
      <c r="K693" s="228"/>
      <c r="L693" s="234"/>
      <c r="M693" s="235"/>
      <c r="N693" s="236"/>
      <c r="O693" s="236"/>
      <c r="P693" s="236"/>
      <c r="Q693" s="236"/>
      <c r="R693" s="236"/>
      <c r="S693" s="236"/>
      <c r="T693" s="23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8" t="s">
        <v>165</v>
      </c>
      <c r="AU693" s="238" t="s">
        <v>81</v>
      </c>
      <c r="AV693" s="13" t="s">
        <v>81</v>
      </c>
      <c r="AW693" s="13" t="s">
        <v>33</v>
      </c>
      <c r="AX693" s="13" t="s">
        <v>72</v>
      </c>
      <c r="AY693" s="238" t="s">
        <v>152</v>
      </c>
    </row>
    <row r="694" s="14" customFormat="1">
      <c r="A694" s="14"/>
      <c r="B694" s="239"/>
      <c r="C694" s="240"/>
      <c r="D694" s="229" t="s">
        <v>165</v>
      </c>
      <c r="E694" s="241" t="s">
        <v>19</v>
      </c>
      <c r="F694" s="242" t="s">
        <v>167</v>
      </c>
      <c r="G694" s="240"/>
      <c r="H694" s="243">
        <v>35.799999999999997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9" t="s">
        <v>165</v>
      </c>
      <c r="AU694" s="249" t="s">
        <v>81</v>
      </c>
      <c r="AV694" s="14" t="s">
        <v>153</v>
      </c>
      <c r="AW694" s="14" t="s">
        <v>33</v>
      </c>
      <c r="AX694" s="14" t="s">
        <v>79</v>
      </c>
      <c r="AY694" s="249" t="s">
        <v>152</v>
      </c>
    </row>
    <row r="695" s="2" customFormat="1" ht="16.5" customHeight="1">
      <c r="A695" s="40"/>
      <c r="B695" s="41"/>
      <c r="C695" s="271" t="s">
        <v>1119</v>
      </c>
      <c r="D695" s="271" t="s">
        <v>261</v>
      </c>
      <c r="E695" s="272" t="s">
        <v>1183</v>
      </c>
      <c r="F695" s="273" t="s">
        <v>1184</v>
      </c>
      <c r="G695" s="274" t="s">
        <v>170</v>
      </c>
      <c r="H695" s="275">
        <v>8.218</v>
      </c>
      <c r="I695" s="276"/>
      <c r="J695" s="277">
        <f>ROUND(I695*H695,2)</f>
        <v>0</v>
      </c>
      <c r="K695" s="273" t="s">
        <v>163</v>
      </c>
      <c r="L695" s="278"/>
      <c r="M695" s="279" t="s">
        <v>19</v>
      </c>
      <c r="N695" s="280" t="s">
        <v>43</v>
      </c>
      <c r="O695" s="86"/>
      <c r="P695" s="223">
        <f>O695*H695</f>
        <v>0</v>
      </c>
      <c r="Q695" s="223">
        <v>0.032000000000000001</v>
      </c>
      <c r="R695" s="223">
        <f>Q695*H695</f>
        <v>0.26297599999999999</v>
      </c>
      <c r="S695" s="223">
        <v>0</v>
      </c>
      <c r="T695" s="224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5" t="s">
        <v>362</v>
      </c>
      <c r="AT695" s="225" t="s">
        <v>261</v>
      </c>
      <c r="AU695" s="225" t="s">
        <v>81</v>
      </c>
      <c r="AY695" s="19" t="s">
        <v>152</v>
      </c>
      <c r="BE695" s="226">
        <f>IF(N695="základní",J695,0)</f>
        <v>0</v>
      </c>
      <c r="BF695" s="226">
        <f>IF(N695="snížená",J695,0)</f>
        <v>0</v>
      </c>
      <c r="BG695" s="226">
        <f>IF(N695="zákl. přenesená",J695,0)</f>
        <v>0</v>
      </c>
      <c r="BH695" s="226">
        <f>IF(N695="sníž. přenesená",J695,0)</f>
        <v>0</v>
      </c>
      <c r="BI695" s="226">
        <f>IF(N695="nulová",J695,0)</f>
        <v>0</v>
      </c>
      <c r="BJ695" s="19" t="s">
        <v>79</v>
      </c>
      <c r="BK695" s="226">
        <f>ROUND(I695*H695,2)</f>
        <v>0</v>
      </c>
      <c r="BL695" s="19" t="s">
        <v>269</v>
      </c>
      <c r="BM695" s="225" t="s">
        <v>1185</v>
      </c>
    </row>
    <row r="696" s="13" customFormat="1">
      <c r="A696" s="13"/>
      <c r="B696" s="227"/>
      <c r="C696" s="228"/>
      <c r="D696" s="229" t="s">
        <v>165</v>
      </c>
      <c r="E696" s="230" t="s">
        <v>19</v>
      </c>
      <c r="F696" s="231" t="s">
        <v>2449</v>
      </c>
      <c r="G696" s="228"/>
      <c r="H696" s="232">
        <v>4.7210000000000001</v>
      </c>
      <c r="I696" s="233"/>
      <c r="J696" s="228"/>
      <c r="K696" s="228"/>
      <c r="L696" s="234"/>
      <c r="M696" s="235"/>
      <c r="N696" s="236"/>
      <c r="O696" s="236"/>
      <c r="P696" s="236"/>
      <c r="Q696" s="236"/>
      <c r="R696" s="236"/>
      <c r="S696" s="236"/>
      <c r="T696" s="237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8" t="s">
        <v>165</v>
      </c>
      <c r="AU696" s="238" t="s">
        <v>81</v>
      </c>
      <c r="AV696" s="13" t="s">
        <v>81</v>
      </c>
      <c r="AW696" s="13" t="s">
        <v>33</v>
      </c>
      <c r="AX696" s="13" t="s">
        <v>72</v>
      </c>
      <c r="AY696" s="238" t="s">
        <v>152</v>
      </c>
    </row>
    <row r="697" s="13" customFormat="1">
      <c r="A697" s="13"/>
      <c r="B697" s="227"/>
      <c r="C697" s="228"/>
      <c r="D697" s="229" t="s">
        <v>165</v>
      </c>
      <c r="E697" s="230" t="s">
        <v>19</v>
      </c>
      <c r="F697" s="231" t="s">
        <v>2450</v>
      </c>
      <c r="G697" s="228"/>
      <c r="H697" s="232">
        <v>3.4969999999999999</v>
      </c>
      <c r="I697" s="233"/>
      <c r="J697" s="228"/>
      <c r="K697" s="228"/>
      <c r="L697" s="234"/>
      <c r="M697" s="235"/>
      <c r="N697" s="236"/>
      <c r="O697" s="236"/>
      <c r="P697" s="236"/>
      <c r="Q697" s="236"/>
      <c r="R697" s="236"/>
      <c r="S697" s="236"/>
      <c r="T697" s="23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8" t="s">
        <v>165</v>
      </c>
      <c r="AU697" s="238" t="s">
        <v>81</v>
      </c>
      <c r="AV697" s="13" t="s">
        <v>81</v>
      </c>
      <c r="AW697" s="13" t="s">
        <v>33</v>
      </c>
      <c r="AX697" s="13" t="s">
        <v>72</v>
      </c>
      <c r="AY697" s="238" t="s">
        <v>152</v>
      </c>
    </row>
    <row r="698" s="14" customFormat="1">
      <c r="A698" s="14"/>
      <c r="B698" s="239"/>
      <c r="C698" s="240"/>
      <c r="D698" s="229" t="s">
        <v>165</v>
      </c>
      <c r="E698" s="241" t="s">
        <v>19</v>
      </c>
      <c r="F698" s="242" t="s">
        <v>167</v>
      </c>
      <c r="G698" s="240"/>
      <c r="H698" s="243">
        <v>8.218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9" t="s">
        <v>165</v>
      </c>
      <c r="AU698" s="249" t="s">
        <v>81</v>
      </c>
      <c r="AV698" s="14" t="s">
        <v>153</v>
      </c>
      <c r="AW698" s="14" t="s">
        <v>33</v>
      </c>
      <c r="AX698" s="14" t="s">
        <v>79</v>
      </c>
      <c r="AY698" s="249" t="s">
        <v>152</v>
      </c>
    </row>
    <row r="699" s="2" customFormat="1">
      <c r="A699" s="40"/>
      <c r="B699" s="41"/>
      <c r="C699" s="214" t="s">
        <v>1127</v>
      </c>
      <c r="D699" s="214" t="s">
        <v>155</v>
      </c>
      <c r="E699" s="215" t="s">
        <v>1188</v>
      </c>
      <c r="F699" s="216" t="s">
        <v>1189</v>
      </c>
      <c r="G699" s="217" t="s">
        <v>176</v>
      </c>
      <c r="H699" s="218">
        <v>71.599999999999994</v>
      </c>
      <c r="I699" s="219"/>
      <c r="J699" s="220">
        <f>ROUND(I699*H699,2)</f>
        <v>0</v>
      </c>
      <c r="K699" s="216" t="s">
        <v>163</v>
      </c>
      <c r="L699" s="46"/>
      <c r="M699" s="221" t="s">
        <v>19</v>
      </c>
      <c r="N699" s="222" t="s">
        <v>43</v>
      </c>
      <c r="O699" s="86"/>
      <c r="P699" s="223">
        <f>O699*H699</f>
        <v>0</v>
      </c>
      <c r="Q699" s="223">
        <v>6.9999999999999994E-05</v>
      </c>
      <c r="R699" s="223">
        <f>Q699*H699</f>
        <v>0.0050119999999999991</v>
      </c>
      <c r="S699" s="223">
        <v>0</v>
      </c>
      <c r="T699" s="224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5" t="s">
        <v>269</v>
      </c>
      <c r="AT699" s="225" t="s">
        <v>155</v>
      </c>
      <c r="AU699" s="225" t="s">
        <v>81</v>
      </c>
      <c r="AY699" s="19" t="s">
        <v>152</v>
      </c>
      <c r="BE699" s="226">
        <f>IF(N699="základní",J699,0)</f>
        <v>0</v>
      </c>
      <c r="BF699" s="226">
        <f>IF(N699="snížená",J699,0)</f>
        <v>0</v>
      </c>
      <c r="BG699" s="226">
        <f>IF(N699="zákl. přenesená",J699,0)</f>
        <v>0</v>
      </c>
      <c r="BH699" s="226">
        <f>IF(N699="sníž. přenesená",J699,0)</f>
        <v>0</v>
      </c>
      <c r="BI699" s="226">
        <f>IF(N699="nulová",J699,0)</f>
        <v>0</v>
      </c>
      <c r="BJ699" s="19" t="s">
        <v>79</v>
      </c>
      <c r="BK699" s="226">
        <f>ROUND(I699*H699,2)</f>
        <v>0</v>
      </c>
      <c r="BL699" s="19" t="s">
        <v>269</v>
      </c>
      <c r="BM699" s="225" t="s">
        <v>1190</v>
      </c>
    </row>
    <row r="700" s="15" customFormat="1">
      <c r="A700" s="15"/>
      <c r="B700" s="250"/>
      <c r="C700" s="251"/>
      <c r="D700" s="229" t="s">
        <v>165</v>
      </c>
      <c r="E700" s="252" t="s">
        <v>19</v>
      </c>
      <c r="F700" s="253" t="s">
        <v>1180</v>
      </c>
      <c r="G700" s="251"/>
      <c r="H700" s="252" t="s">
        <v>19</v>
      </c>
      <c r="I700" s="254"/>
      <c r="J700" s="251"/>
      <c r="K700" s="251"/>
      <c r="L700" s="255"/>
      <c r="M700" s="256"/>
      <c r="N700" s="257"/>
      <c r="O700" s="257"/>
      <c r="P700" s="257"/>
      <c r="Q700" s="257"/>
      <c r="R700" s="257"/>
      <c r="S700" s="257"/>
      <c r="T700" s="258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59" t="s">
        <v>165</v>
      </c>
      <c r="AU700" s="259" t="s">
        <v>81</v>
      </c>
      <c r="AV700" s="15" t="s">
        <v>79</v>
      </c>
      <c r="AW700" s="15" t="s">
        <v>33</v>
      </c>
      <c r="AX700" s="15" t="s">
        <v>72</v>
      </c>
      <c r="AY700" s="259" t="s">
        <v>152</v>
      </c>
    </row>
    <row r="701" s="15" customFormat="1">
      <c r="A701" s="15"/>
      <c r="B701" s="250"/>
      <c r="C701" s="251"/>
      <c r="D701" s="229" t="s">
        <v>165</v>
      </c>
      <c r="E701" s="252" t="s">
        <v>19</v>
      </c>
      <c r="F701" s="253" t="s">
        <v>1191</v>
      </c>
      <c r="G701" s="251"/>
      <c r="H701" s="252" t="s">
        <v>19</v>
      </c>
      <c r="I701" s="254"/>
      <c r="J701" s="251"/>
      <c r="K701" s="251"/>
      <c r="L701" s="255"/>
      <c r="M701" s="256"/>
      <c r="N701" s="257"/>
      <c r="O701" s="257"/>
      <c r="P701" s="257"/>
      <c r="Q701" s="257"/>
      <c r="R701" s="257"/>
      <c r="S701" s="257"/>
      <c r="T701" s="258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59" t="s">
        <v>165</v>
      </c>
      <c r="AU701" s="259" t="s">
        <v>81</v>
      </c>
      <c r="AV701" s="15" t="s">
        <v>79</v>
      </c>
      <c r="AW701" s="15" t="s">
        <v>33</v>
      </c>
      <c r="AX701" s="15" t="s">
        <v>72</v>
      </c>
      <c r="AY701" s="259" t="s">
        <v>152</v>
      </c>
    </row>
    <row r="702" s="13" customFormat="1">
      <c r="A702" s="13"/>
      <c r="B702" s="227"/>
      <c r="C702" s="228"/>
      <c r="D702" s="229" t="s">
        <v>165</v>
      </c>
      <c r="E702" s="230" t="s">
        <v>19</v>
      </c>
      <c r="F702" s="231" t="s">
        <v>2451</v>
      </c>
      <c r="G702" s="228"/>
      <c r="H702" s="232">
        <v>44.960000000000001</v>
      </c>
      <c r="I702" s="233"/>
      <c r="J702" s="228"/>
      <c r="K702" s="228"/>
      <c r="L702" s="234"/>
      <c r="M702" s="235"/>
      <c r="N702" s="236"/>
      <c r="O702" s="236"/>
      <c r="P702" s="236"/>
      <c r="Q702" s="236"/>
      <c r="R702" s="236"/>
      <c r="S702" s="236"/>
      <c r="T702" s="23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8" t="s">
        <v>165</v>
      </c>
      <c r="AU702" s="238" t="s">
        <v>81</v>
      </c>
      <c r="AV702" s="13" t="s">
        <v>81</v>
      </c>
      <c r="AW702" s="13" t="s">
        <v>33</v>
      </c>
      <c r="AX702" s="13" t="s">
        <v>72</v>
      </c>
      <c r="AY702" s="238" t="s">
        <v>152</v>
      </c>
    </row>
    <row r="703" s="15" customFormat="1">
      <c r="A703" s="15"/>
      <c r="B703" s="250"/>
      <c r="C703" s="251"/>
      <c r="D703" s="229" t="s">
        <v>165</v>
      </c>
      <c r="E703" s="252" t="s">
        <v>19</v>
      </c>
      <c r="F703" s="253" t="s">
        <v>2447</v>
      </c>
      <c r="G703" s="251"/>
      <c r="H703" s="252" t="s">
        <v>19</v>
      </c>
      <c r="I703" s="254"/>
      <c r="J703" s="251"/>
      <c r="K703" s="251"/>
      <c r="L703" s="255"/>
      <c r="M703" s="256"/>
      <c r="N703" s="257"/>
      <c r="O703" s="257"/>
      <c r="P703" s="257"/>
      <c r="Q703" s="257"/>
      <c r="R703" s="257"/>
      <c r="S703" s="257"/>
      <c r="T703" s="258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9" t="s">
        <v>165</v>
      </c>
      <c r="AU703" s="259" t="s">
        <v>81</v>
      </c>
      <c r="AV703" s="15" t="s">
        <v>79</v>
      </c>
      <c r="AW703" s="15" t="s">
        <v>33</v>
      </c>
      <c r="AX703" s="15" t="s">
        <v>72</v>
      </c>
      <c r="AY703" s="259" t="s">
        <v>152</v>
      </c>
    </row>
    <row r="704" s="15" customFormat="1">
      <c r="A704" s="15"/>
      <c r="B704" s="250"/>
      <c r="C704" s="251"/>
      <c r="D704" s="229" t="s">
        <v>165</v>
      </c>
      <c r="E704" s="252" t="s">
        <v>19</v>
      </c>
      <c r="F704" s="253" t="s">
        <v>2452</v>
      </c>
      <c r="G704" s="251"/>
      <c r="H704" s="252" t="s">
        <v>19</v>
      </c>
      <c r="I704" s="254"/>
      <c r="J704" s="251"/>
      <c r="K704" s="251"/>
      <c r="L704" s="255"/>
      <c r="M704" s="256"/>
      <c r="N704" s="257"/>
      <c r="O704" s="257"/>
      <c r="P704" s="257"/>
      <c r="Q704" s="257"/>
      <c r="R704" s="257"/>
      <c r="S704" s="257"/>
      <c r="T704" s="258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59" t="s">
        <v>165</v>
      </c>
      <c r="AU704" s="259" t="s">
        <v>81</v>
      </c>
      <c r="AV704" s="15" t="s">
        <v>79</v>
      </c>
      <c r="AW704" s="15" t="s">
        <v>33</v>
      </c>
      <c r="AX704" s="15" t="s">
        <v>72</v>
      </c>
      <c r="AY704" s="259" t="s">
        <v>152</v>
      </c>
    </row>
    <row r="705" s="13" customFormat="1">
      <c r="A705" s="13"/>
      <c r="B705" s="227"/>
      <c r="C705" s="228"/>
      <c r="D705" s="229" t="s">
        <v>165</v>
      </c>
      <c r="E705" s="230" t="s">
        <v>19</v>
      </c>
      <c r="F705" s="231" t="s">
        <v>2453</v>
      </c>
      <c r="G705" s="228"/>
      <c r="H705" s="232">
        <v>26.640000000000001</v>
      </c>
      <c r="I705" s="233"/>
      <c r="J705" s="228"/>
      <c r="K705" s="228"/>
      <c r="L705" s="234"/>
      <c r="M705" s="235"/>
      <c r="N705" s="236"/>
      <c r="O705" s="236"/>
      <c r="P705" s="236"/>
      <c r="Q705" s="236"/>
      <c r="R705" s="236"/>
      <c r="S705" s="236"/>
      <c r="T705" s="23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8" t="s">
        <v>165</v>
      </c>
      <c r="AU705" s="238" t="s">
        <v>81</v>
      </c>
      <c r="AV705" s="13" t="s">
        <v>81</v>
      </c>
      <c r="AW705" s="13" t="s">
        <v>33</v>
      </c>
      <c r="AX705" s="13" t="s">
        <v>72</v>
      </c>
      <c r="AY705" s="238" t="s">
        <v>152</v>
      </c>
    </row>
    <row r="706" s="14" customFormat="1">
      <c r="A706" s="14"/>
      <c r="B706" s="239"/>
      <c r="C706" s="240"/>
      <c r="D706" s="229" t="s">
        <v>165</v>
      </c>
      <c r="E706" s="241" t="s">
        <v>19</v>
      </c>
      <c r="F706" s="242" t="s">
        <v>167</v>
      </c>
      <c r="G706" s="240"/>
      <c r="H706" s="243">
        <v>71.599999999999994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9" t="s">
        <v>165</v>
      </c>
      <c r="AU706" s="249" t="s">
        <v>81</v>
      </c>
      <c r="AV706" s="14" t="s">
        <v>153</v>
      </c>
      <c r="AW706" s="14" t="s">
        <v>33</v>
      </c>
      <c r="AX706" s="14" t="s">
        <v>79</v>
      </c>
      <c r="AY706" s="249" t="s">
        <v>152</v>
      </c>
    </row>
    <row r="707" s="2" customFormat="1" ht="16.5" customHeight="1">
      <c r="A707" s="40"/>
      <c r="B707" s="41"/>
      <c r="C707" s="271" t="s">
        <v>1132</v>
      </c>
      <c r="D707" s="271" t="s">
        <v>261</v>
      </c>
      <c r="E707" s="272" t="s">
        <v>1194</v>
      </c>
      <c r="F707" s="273" t="s">
        <v>1195</v>
      </c>
      <c r="G707" s="274" t="s">
        <v>176</v>
      </c>
      <c r="H707" s="275">
        <v>78.760000000000005</v>
      </c>
      <c r="I707" s="276"/>
      <c r="J707" s="277">
        <f>ROUND(I707*H707,2)</f>
        <v>0</v>
      </c>
      <c r="K707" s="273" t="s">
        <v>163</v>
      </c>
      <c r="L707" s="278"/>
      <c r="M707" s="279" t="s">
        <v>19</v>
      </c>
      <c r="N707" s="280" t="s">
        <v>43</v>
      </c>
      <c r="O707" s="86"/>
      <c r="P707" s="223">
        <f>O707*H707</f>
        <v>0</v>
      </c>
      <c r="Q707" s="223">
        <v>0.014500000000000001</v>
      </c>
      <c r="R707" s="223">
        <f>Q707*H707</f>
        <v>1.14202</v>
      </c>
      <c r="S707" s="223">
        <v>0</v>
      </c>
      <c r="T707" s="224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5" t="s">
        <v>362</v>
      </c>
      <c r="AT707" s="225" t="s">
        <v>261</v>
      </c>
      <c r="AU707" s="225" t="s">
        <v>81</v>
      </c>
      <c r="AY707" s="19" t="s">
        <v>152</v>
      </c>
      <c r="BE707" s="226">
        <f>IF(N707="základní",J707,0)</f>
        <v>0</v>
      </c>
      <c r="BF707" s="226">
        <f>IF(N707="snížená",J707,0)</f>
        <v>0</v>
      </c>
      <c r="BG707" s="226">
        <f>IF(N707="zákl. přenesená",J707,0)</f>
        <v>0</v>
      </c>
      <c r="BH707" s="226">
        <f>IF(N707="sníž. přenesená",J707,0)</f>
        <v>0</v>
      </c>
      <c r="BI707" s="226">
        <f>IF(N707="nulová",J707,0)</f>
        <v>0</v>
      </c>
      <c r="BJ707" s="19" t="s">
        <v>79</v>
      </c>
      <c r="BK707" s="226">
        <f>ROUND(I707*H707,2)</f>
        <v>0</v>
      </c>
      <c r="BL707" s="19" t="s">
        <v>269</v>
      </c>
      <c r="BM707" s="225" t="s">
        <v>1196</v>
      </c>
    </row>
    <row r="708" s="13" customFormat="1">
      <c r="A708" s="13"/>
      <c r="B708" s="227"/>
      <c r="C708" s="228"/>
      <c r="D708" s="229" t="s">
        <v>165</v>
      </c>
      <c r="E708" s="228"/>
      <c r="F708" s="231" t="s">
        <v>2454</v>
      </c>
      <c r="G708" s="228"/>
      <c r="H708" s="232">
        <v>78.760000000000005</v>
      </c>
      <c r="I708" s="233"/>
      <c r="J708" s="228"/>
      <c r="K708" s="228"/>
      <c r="L708" s="234"/>
      <c r="M708" s="235"/>
      <c r="N708" s="236"/>
      <c r="O708" s="236"/>
      <c r="P708" s="236"/>
      <c r="Q708" s="236"/>
      <c r="R708" s="236"/>
      <c r="S708" s="236"/>
      <c r="T708" s="237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8" t="s">
        <v>165</v>
      </c>
      <c r="AU708" s="238" t="s">
        <v>81</v>
      </c>
      <c r="AV708" s="13" t="s">
        <v>81</v>
      </c>
      <c r="AW708" s="13" t="s">
        <v>4</v>
      </c>
      <c r="AX708" s="13" t="s">
        <v>79</v>
      </c>
      <c r="AY708" s="238" t="s">
        <v>152</v>
      </c>
    </row>
    <row r="709" s="2" customFormat="1" ht="21.75" customHeight="1">
      <c r="A709" s="40"/>
      <c r="B709" s="41"/>
      <c r="C709" s="214" t="s">
        <v>1137</v>
      </c>
      <c r="D709" s="214" t="s">
        <v>155</v>
      </c>
      <c r="E709" s="215" t="s">
        <v>1073</v>
      </c>
      <c r="F709" s="216" t="s">
        <v>1074</v>
      </c>
      <c r="G709" s="217" t="s">
        <v>170</v>
      </c>
      <c r="H709" s="218">
        <v>1.79</v>
      </c>
      <c r="I709" s="219"/>
      <c r="J709" s="220">
        <f>ROUND(I709*H709,2)</f>
        <v>0</v>
      </c>
      <c r="K709" s="216" t="s">
        <v>163</v>
      </c>
      <c r="L709" s="46"/>
      <c r="M709" s="221" t="s">
        <v>19</v>
      </c>
      <c r="N709" s="222" t="s">
        <v>43</v>
      </c>
      <c r="O709" s="86"/>
      <c r="P709" s="223">
        <f>O709*H709</f>
        <v>0</v>
      </c>
      <c r="Q709" s="223">
        <v>0.023369999999999998</v>
      </c>
      <c r="R709" s="223">
        <f>Q709*H709</f>
        <v>0.041832299999999996</v>
      </c>
      <c r="S709" s="223">
        <v>0</v>
      </c>
      <c r="T709" s="224">
        <f>S709*H709</f>
        <v>0</v>
      </c>
      <c r="U709" s="40"/>
      <c r="V709" s="40"/>
      <c r="W709" s="40"/>
      <c r="X709" s="40"/>
      <c r="Y709" s="40"/>
      <c r="Z709" s="40"/>
      <c r="AA709" s="40"/>
      <c r="AB709" s="40"/>
      <c r="AC709" s="40"/>
      <c r="AD709" s="40"/>
      <c r="AE709" s="40"/>
      <c r="AR709" s="225" t="s">
        <v>269</v>
      </c>
      <c r="AT709" s="225" t="s">
        <v>155</v>
      </c>
      <c r="AU709" s="225" t="s">
        <v>81</v>
      </c>
      <c r="AY709" s="19" t="s">
        <v>152</v>
      </c>
      <c r="BE709" s="226">
        <f>IF(N709="základní",J709,0)</f>
        <v>0</v>
      </c>
      <c r="BF709" s="226">
        <f>IF(N709="snížená",J709,0)</f>
        <v>0</v>
      </c>
      <c r="BG709" s="226">
        <f>IF(N709="zákl. přenesená",J709,0)</f>
        <v>0</v>
      </c>
      <c r="BH709" s="226">
        <f>IF(N709="sníž. přenesená",J709,0)</f>
        <v>0</v>
      </c>
      <c r="BI709" s="226">
        <f>IF(N709="nulová",J709,0)</f>
        <v>0</v>
      </c>
      <c r="BJ709" s="19" t="s">
        <v>79</v>
      </c>
      <c r="BK709" s="226">
        <f>ROUND(I709*H709,2)</f>
        <v>0</v>
      </c>
      <c r="BL709" s="19" t="s">
        <v>269</v>
      </c>
      <c r="BM709" s="225" t="s">
        <v>1199</v>
      </c>
    </row>
    <row r="710" s="13" customFormat="1">
      <c r="A710" s="13"/>
      <c r="B710" s="227"/>
      <c r="C710" s="228"/>
      <c r="D710" s="229" t="s">
        <v>165</v>
      </c>
      <c r="E710" s="230" t="s">
        <v>19</v>
      </c>
      <c r="F710" s="231" t="s">
        <v>2455</v>
      </c>
      <c r="G710" s="228"/>
      <c r="H710" s="232">
        <v>1.79</v>
      </c>
      <c r="I710" s="233"/>
      <c r="J710" s="228"/>
      <c r="K710" s="228"/>
      <c r="L710" s="234"/>
      <c r="M710" s="235"/>
      <c r="N710" s="236"/>
      <c r="O710" s="236"/>
      <c r="P710" s="236"/>
      <c r="Q710" s="236"/>
      <c r="R710" s="236"/>
      <c r="S710" s="236"/>
      <c r="T710" s="237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8" t="s">
        <v>165</v>
      </c>
      <c r="AU710" s="238" t="s">
        <v>81</v>
      </c>
      <c r="AV710" s="13" t="s">
        <v>81</v>
      </c>
      <c r="AW710" s="13" t="s">
        <v>33</v>
      </c>
      <c r="AX710" s="13" t="s">
        <v>72</v>
      </c>
      <c r="AY710" s="238" t="s">
        <v>152</v>
      </c>
    </row>
    <row r="711" s="14" customFormat="1">
      <c r="A711" s="14"/>
      <c r="B711" s="239"/>
      <c r="C711" s="240"/>
      <c r="D711" s="229" t="s">
        <v>165</v>
      </c>
      <c r="E711" s="241" t="s">
        <v>19</v>
      </c>
      <c r="F711" s="242" t="s">
        <v>167</v>
      </c>
      <c r="G711" s="240"/>
      <c r="H711" s="243">
        <v>1.79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9" t="s">
        <v>165</v>
      </c>
      <c r="AU711" s="249" t="s">
        <v>81</v>
      </c>
      <c r="AV711" s="14" t="s">
        <v>153</v>
      </c>
      <c r="AW711" s="14" t="s">
        <v>33</v>
      </c>
      <c r="AX711" s="14" t="s">
        <v>79</v>
      </c>
      <c r="AY711" s="249" t="s">
        <v>152</v>
      </c>
    </row>
    <row r="712" s="2" customFormat="1">
      <c r="A712" s="40"/>
      <c r="B712" s="41"/>
      <c r="C712" s="214" t="s">
        <v>1140</v>
      </c>
      <c r="D712" s="214" t="s">
        <v>155</v>
      </c>
      <c r="E712" s="215" t="s">
        <v>1202</v>
      </c>
      <c r="F712" s="216" t="s">
        <v>1203</v>
      </c>
      <c r="G712" s="217" t="s">
        <v>176</v>
      </c>
      <c r="H712" s="218">
        <v>44</v>
      </c>
      <c r="I712" s="219"/>
      <c r="J712" s="220">
        <f>ROUND(I712*H712,2)</f>
        <v>0</v>
      </c>
      <c r="K712" s="216" t="s">
        <v>163</v>
      </c>
      <c r="L712" s="46"/>
      <c r="M712" s="221" t="s">
        <v>19</v>
      </c>
      <c r="N712" s="222" t="s">
        <v>43</v>
      </c>
      <c r="O712" s="86"/>
      <c r="P712" s="223">
        <f>O712*H712</f>
        <v>0</v>
      </c>
      <c r="Q712" s="223">
        <v>0</v>
      </c>
      <c r="R712" s="223">
        <f>Q712*H712</f>
        <v>0</v>
      </c>
      <c r="S712" s="223">
        <v>0</v>
      </c>
      <c r="T712" s="224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25" t="s">
        <v>269</v>
      </c>
      <c r="AT712" s="225" t="s">
        <v>155</v>
      </c>
      <c r="AU712" s="225" t="s">
        <v>81</v>
      </c>
      <c r="AY712" s="19" t="s">
        <v>152</v>
      </c>
      <c r="BE712" s="226">
        <f>IF(N712="základní",J712,0)</f>
        <v>0</v>
      </c>
      <c r="BF712" s="226">
        <f>IF(N712="snížená",J712,0)</f>
        <v>0</v>
      </c>
      <c r="BG712" s="226">
        <f>IF(N712="zákl. přenesená",J712,0)</f>
        <v>0</v>
      </c>
      <c r="BH712" s="226">
        <f>IF(N712="sníž. přenesená",J712,0)</f>
        <v>0</v>
      </c>
      <c r="BI712" s="226">
        <f>IF(N712="nulová",J712,0)</f>
        <v>0</v>
      </c>
      <c r="BJ712" s="19" t="s">
        <v>79</v>
      </c>
      <c r="BK712" s="226">
        <f>ROUND(I712*H712,2)</f>
        <v>0</v>
      </c>
      <c r="BL712" s="19" t="s">
        <v>269</v>
      </c>
      <c r="BM712" s="225" t="s">
        <v>1204</v>
      </c>
    </row>
    <row r="713" s="15" customFormat="1">
      <c r="A713" s="15"/>
      <c r="B713" s="250"/>
      <c r="C713" s="251"/>
      <c r="D713" s="229" t="s">
        <v>165</v>
      </c>
      <c r="E713" s="252" t="s">
        <v>19</v>
      </c>
      <c r="F713" s="253" t="s">
        <v>1180</v>
      </c>
      <c r="G713" s="251"/>
      <c r="H713" s="252" t="s">
        <v>19</v>
      </c>
      <c r="I713" s="254"/>
      <c r="J713" s="251"/>
      <c r="K713" s="251"/>
      <c r="L713" s="255"/>
      <c r="M713" s="256"/>
      <c r="N713" s="257"/>
      <c r="O713" s="257"/>
      <c r="P713" s="257"/>
      <c r="Q713" s="257"/>
      <c r="R713" s="257"/>
      <c r="S713" s="257"/>
      <c r="T713" s="258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59" t="s">
        <v>165</v>
      </c>
      <c r="AU713" s="259" t="s">
        <v>81</v>
      </c>
      <c r="AV713" s="15" t="s">
        <v>79</v>
      </c>
      <c r="AW713" s="15" t="s">
        <v>33</v>
      </c>
      <c r="AX713" s="15" t="s">
        <v>72</v>
      </c>
      <c r="AY713" s="259" t="s">
        <v>152</v>
      </c>
    </row>
    <row r="714" s="15" customFormat="1">
      <c r="A714" s="15"/>
      <c r="B714" s="250"/>
      <c r="C714" s="251"/>
      <c r="D714" s="229" t="s">
        <v>165</v>
      </c>
      <c r="E714" s="252" t="s">
        <v>19</v>
      </c>
      <c r="F714" s="253" t="s">
        <v>1205</v>
      </c>
      <c r="G714" s="251"/>
      <c r="H714" s="252" t="s">
        <v>19</v>
      </c>
      <c r="I714" s="254"/>
      <c r="J714" s="251"/>
      <c r="K714" s="251"/>
      <c r="L714" s="255"/>
      <c r="M714" s="256"/>
      <c r="N714" s="257"/>
      <c r="O714" s="257"/>
      <c r="P714" s="257"/>
      <c r="Q714" s="257"/>
      <c r="R714" s="257"/>
      <c r="S714" s="257"/>
      <c r="T714" s="258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9" t="s">
        <v>165</v>
      </c>
      <c r="AU714" s="259" t="s">
        <v>81</v>
      </c>
      <c r="AV714" s="15" t="s">
        <v>79</v>
      </c>
      <c r="AW714" s="15" t="s">
        <v>33</v>
      </c>
      <c r="AX714" s="15" t="s">
        <v>72</v>
      </c>
      <c r="AY714" s="259" t="s">
        <v>152</v>
      </c>
    </row>
    <row r="715" s="13" customFormat="1">
      <c r="A715" s="13"/>
      <c r="B715" s="227"/>
      <c r="C715" s="228"/>
      <c r="D715" s="229" t="s">
        <v>165</v>
      </c>
      <c r="E715" s="230" t="s">
        <v>19</v>
      </c>
      <c r="F715" s="231" t="s">
        <v>2456</v>
      </c>
      <c r="G715" s="228"/>
      <c r="H715" s="232">
        <v>27</v>
      </c>
      <c r="I715" s="233"/>
      <c r="J715" s="228"/>
      <c r="K715" s="228"/>
      <c r="L715" s="234"/>
      <c r="M715" s="235"/>
      <c r="N715" s="236"/>
      <c r="O715" s="236"/>
      <c r="P715" s="236"/>
      <c r="Q715" s="236"/>
      <c r="R715" s="236"/>
      <c r="S715" s="236"/>
      <c r="T715" s="23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8" t="s">
        <v>165</v>
      </c>
      <c r="AU715" s="238" t="s">
        <v>81</v>
      </c>
      <c r="AV715" s="13" t="s">
        <v>81</v>
      </c>
      <c r="AW715" s="13" t="s">
        <v>33</v>
      </c>
      <c r="AX715" s="13" t="s">
        <v>72</v>
      </c>
      <c r="AY715" s="238" t="s">
        <v>152</v>
      </c>
    </row>
    <row r="716" s="15" customFormat="1">
      <c r="A716" s="15"/>
      <c r="B716" s="250"/>
      <c r="C716" s="251"/>
      <c r="D716" s="229" t="s">
        <v>165</v>
      </c>
      <c r="E716" s="252" t="s">
        <v>19</v>
      </c>
      <c r="F716" s="253" t="s">
        <v>2447</v>
      </c>
      <c r="G716" s="251"/>
      <c r="H716" s="252" t="s">
        <v>19</v>
      </c>
      <c r="I716" s="254"/>
      <c r="J716" s="251"/>
      <c r="K716" s="251"/>
      <c r="L716" s="255"/>
      <c r="M716" s="256"/>
      <c r="N716" s="257"/>
      <c r="O716" s="257"/>
      <c r="P716" s="257"/>
      <c r="Q716" s="257"/>
      <c r="R716" s="257"/>
      <c r="S716" s="257"/>
      <c r="T716" s="25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59" t="s">
        <v>165</v>
      </c>
      <c r="AU716" s="259" t="s">
        <v>81</v>
      </c>
      <c r="AV716" s="15" t="s">
        <v>79</v>
      </c>
      <c r="AW716" s="15" t="s">
        <v>33</v>
      </c>
      <c r="AX716" s="15" t="s">
        <v>72</v>
      </c>
      <c r="AY716" s="259" t="s">
        <v>152</v>
      </c>
    </row>
    <row r="717" s="15" customFormat="1">
      <c r="A717" s="15"/>
      <c r="B717" s="250"/>
      <c r="C717" s="251"/>
      <c r="D717" s="229" t="s">
        <v>165</v>
      </c>
      <c r="E717" s="252" t="s">
        <v>19</v>
      </c>
      <c r="F717" s="253" t="s">
        <v>1205</v>
      </c>
      <c r="G717" s="251"/>
      <c r="H717" s="252" t="s">
        <v>19</v>
      </c>
      <c r="I717" s="254"/>
      <c r="J717" s="251"/>
      <c r="K717" s="251"/>
      <c r="L717" s="255"/>
      <c r="M717" s="256"/>
      <c r="N717" s="257"/>
      <c r="O717" s="257"/>
      <c r="P717" s="257"/>
      <c r="Q717" s="257"/>
      <c r="R717" s="257"/>
      <c r="S717" s="257"/>
      <c r="T717" s="258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59" t="s">
        <v>165</v>
      </c>
      <c r="AU717" s="259" t="s">
        <v>81</v>
      </c>
      <c r="AV717" s="15" t="s">
        <v>79</v>
      </c>
      <c r="AW717" s="15" t="s">
        <v>33</v>
      </c>
      <c r="AX717" s="15" t="s">
        <v>72</v>
      </c>
      <c r="AY717" s="259" t="s">
        <v>152</v>
      </c>
    </row>
    <row r="718" s="13" customFormat="1">
      <c r="A718" s="13"/>
      <c r="B718" s="227"/>
      <c r="C718" s="228"/>
      <c r="D718" s="229" t="s">
        <v>165</v>
      </c>
      <c r="E718" s="230" t="s">
        <v>19</v>
      </c>
      <c r="F718" s="231" t="s">
        <v>2457</v>
      </c>
      <c r="G718" s="228"/>
      <c r="H718" s="232">
        <v>17</v>
      </c>
      <c r="I718" s="233"/>
      <c r="J718" s="228"/>
      <c r="K718" s="228"/>
      <c r="L718" s="234"/>
      <c r="M718" s="235"/>
      <c r="N718" s="236"/>
      <c r="O718" s="236"/>
      <c r="P718" s="236"/>
      <c r="Q718" s="236"/>
      <c r="R718" s="236"/>
      <c r="S718" s="236"/>
      <c r="T718" s="237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8" t="s">
        <v>165</v>
      </c>
      <c r="AU718" s="238" t="s">
        <v>81</v>
      </c>
      <c r="AV718" s="13" t="s">
        <v>81</v>
      </c>
      <c r="AW718" s="13" t="s">
        <v>33</v>
      </c>
      <c r="AX718" s="13" t="s">
        <v>72</v>
      </c>
      <c r="AY718" s="238" t="s">
        <v>152</v>
      </c>
    </row>
    <row r="719" s="14" customFormat="1">
      <c r="A719" s="14"/>
      <c r="B719" s="239"/>
      <c r="C719" s="240"/>
      <c r="D719" s="229" t="s">
        <v>165</v>
      </c>
      <c r="E719" s="241" t="s">
        <v>19</v>
      </c>
      <c r="F719" s="242" t="s">
        <v>167</v>
      </c>
      <c r="G719" s="240"/>
      <c r="H719" s="243">
        <v>44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49" t="s">
        <v>165</v>
      </c>
      <c r="AU719" s="249" t="s">
        <v>81</v>
      </c>
      <c r="AV719" s="14" t="s">
        <v>153</v>
      </c>
      <c r="AW719" s="14" t="s">
        <v>33</v>
      </c>
      <c r="AX719" s="14" t="s">
        <v>79</v>
      </c>
      <c r="AY719" s="249" t="s">
        <v>152</v>
      </c>
    </row>
    <row r="720" s="2" customFormat="1">
      <c r="A720" s="40"/>
      <c r="B720" s="41"/>
      <c r="C720" s="271" t="s">
        <v>1145</v>
      </c>
      <c r="D720" s="271" t="s">
        <v>261</v>
      </c>
      <c r="E720" s="272" t="s">
        <v>982</v>
      </c>
      <c r="F720" s="273" t="s">
        <v>983</v>
      </c>
      <c r="G720" s="274" t="s">
        <v>176</v>
      </c>
      <c r="H720" s="275">
        <v>51.281999999999996</v>
      </c>
      <c r="I720" s="276"/>
      <c r="J720" s="277">
        <f>ROUND(I720*H720,2)</f>
        <v>0</v>
      </c>
      <c r="K720" s="273" t="s">
        <v>163</v>
      </c>
      <c r="L720" s="278"/>
      <c r="M720" s="279" t="s">
        <v>19</v>
      </c>
      <c r="N720" s="280" t="s">
        <v>43</v>
      </c>
      <c r="O720" s="86"/>
      <c r="P720" s="223">
        <f>O720*H720</f>
        <v>0</v>
      </c>
      <c r="Q720" s="223">
        <v>0.0019</v>
      </c>
      <c r="R720" s="223">
        <f>Q720*H720</f>
        <v>0.097435799999999989</v>
      </c>
      <c r="S720" s="223">
        <v>0</v>
      </c>
      <c r="T720" s="224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25" t="s">
        <v>362</v>
      </c>
      <c r="AT720" s="225" t="s">
        <v>261</v>
      </c>
      <c r="AU720" s="225" t="s">
        <v>81</v>
      </c>
      <c r="AY720" s="19" t="s">
        <v>152</v>
      </c>
      <c r="BE720" s="226">
        <f>IF(N720="základní",J720,0)</f>
        <v>0</v>
      </c>
      <c r="BF720" s="226">
        <f>IF(N720="snížená",J720,0)</f>
        <v>0</v>
      </c>
      <c r="BG720" s="226">
        <f>IF(N720="zákl. přenesená",J720,0)</f>
        <v>0</v>
      </c>
      <c r="BH720" s="226">
        <f>IF(N720="sníž. přenesená",J720,0)</f>
        <v>0</v>
      </c>
      <c r="BI720" s="226">
        <f>IF(N720="nulová",J720,0)</f>
        <v>0</v>
      </c>
      <c r="BJ720" s="19" t="s">
        <v>79</v>
      </c>
      <c r="BK720" s="226">
        <f>ROUND(I720*H720,2)</f>
        <v>0</v>
      </c>
      <c r="BL720" s="19" t="s">
        <v>269</v>
      </c>
      <c r="BM720" s="225" t="s">
        <v>1208</v>
      </c>
    </row>
    <row r="721" s="13" customFormat="1">
      <c r="A721" s="13"/>
      <c r="B721" s="227"/>
      <c r="C721" s="228"/>
      <c r="D721" s="229" t="s">
        <v>165</v>
      </c>
      <c r="E721" s="228"/>
      <c r="F721" s="231" t="s">
        <v>2458</v>
      </c>
      <c r="G721" s="228"/>
      <c r="H721" s="232">
        <v>51.281999999999996</v>
      </c>
      <c r="I721" s="233"/>
      <c r="J721" s="228"/>
      <c r="K721" s="228"/>
      <c r="L721" s="234"/>
      <c r="M721" s="235"/>
      <c r="N721" s="236"/>
      <c r="O721" s="236"/>
      <c r="P721" s="236"/>
      <c r="Q721" s="236"/>
      <c r="R721" s="236"/>
      <c r="S721" s="236"/>
      <c r="T721" s="23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8" t="s">
        <v>165</v>
      </c>
      <c r="AU721" s="238" t="s">
        <v>81</v>
      </c>
      <c r="AV721" s="13" t="s">
        <v>81</v>
      </c>
      <c r="AW721" s="13" t="s">
        <v>4</v>
      </c>
      <c r="AX721" s="13" t="s">
        <v>79</v>
      </c>
      <c r="AY721" s="238" t="s">
        <v>152</v>
      </c>
    </row>
    <row r="722" s="2" customFormat="1">
      <c r="A722" s="40"/>
      <c r="B722" s="41"/>
      <c r="C722" s="214" t="s">
        <v>1150</v>
      </c>
      <c r="D722" s="214" t="s">
        <v>155</v>
      </c>
      <c r="E722" s="215" t="s">
        <v>1211</v>
      </c>
      <c r="F722" s="216" t="s">
        <v>1212</v>
      </c>
      <c r="G722" s="217" t="s">
        <v>513</v>
      </c>
      <c r="H722" s="218">
        <v>1.5520000000000001</v>
      </c>
      <c r="I722" s="219"/>
      <c r="J722" s="220">
        <f>ROUND(I722*H722,2)</f>
        <v>0</v>
      </c>
      <c r="K722" s="216" t="s">
        <v>163</v>
      </c>
      <c r="L722" s="46"/>
      <c r="M722" s="221" t="s">
        <v>19</v>
      </c>
      <c r="N722" s="222" t="s">
        <v>43</v>
      </c>
      <c r="O722" s="86"/>
      <c r="P722" s="223">
        <f>O722*H722</f>
        <v>0</v>
      </c>
      <c r="Q722" s="223">
        <v>0</v>
      </c>
      <c r="R722" s="223">
        <f>Q722*H722</f>
        <v>0</v>
      </c>
      <c r="S722" s="223">
        <v>0</v>
      </c>
      <c r="T722" s="224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25" t="s">
        <v>269</v>
      </c>
      <c r="AT722" s="225" t="s">
        <v>155</v>
      </c>
      <c r="AU722" s="225" t="s">
        <v>81</v>
      </c>
      <c r="AY722" s="19" t="s">
        <v>152</v>
      </c>
      <c r="BE722" s="226">
        <f>IF(N722="základní",J722,0)</f>
        <v>0</v>
      </c>
      <c r="BF722" s="226">
        <f>IF(N722="snížená",J722,0)</f>
        <v>0</v>
      </c>
      <c r="BG722" s="226">
        <f>IF(N722="zákl. přenesená",J722,0)</f>
        <v>0</v>
      </c>
      <c r="BH722" s="226">
        <f>IF(N722="sníž. přenesená",J722,0)</f>
        <v>0</v>
      </c>
      <c r="BI722" s="226">
        <f>IF(N722="nulová",J722,0)</f>
        <v>0</v>
      </c>
      <c r="BJ722" s="19" t="s">
        <v>79</v>
      </c>
      <c r="BK722" s="226">
        <f>ROUND(I722*H722,2)</f>
        <v>0</v>
      </c>
      <c r="BL722" s="19" t="s">
        <v>269</v>
      </c>
      <c r="BM722" s="225" t="s">
        <v>1213</v>
      </c>
    </row>
    <row r="723" s="12" customFormat="1" ht="22.8" customHeight="1">
      <c r="A723" s="12"/>
      <c r="B723" s="198"/>
      <c r="C723" s="199"/>
      <c r="D723" s="200" t="s">
        <v>71</v>
      </c>
      <c r="E723" s="212" t="s">
        <v>1331</v>
      </c>
      <c r="F723" s="212" t="s">
        <v>1332</v>
      </c>
      <c r="G723" s="199"/>
      <c r="H723" s="199"/>
      <c r="I723" s="202"/>
      <c r="J723" s="213">
        <f>BK723</f>
        <v>0</v>
      </c>
      <c r="K723" s="199"/>
      <c r="L723" s="204"/>
      <c r="M723" s="205"/>
      <c r="N723" s="206"/>
      <c r="O723" s="206"/>
      <c r="P723" s="207">
        <f>SUM(P724:P744)</f>
        <v>0</v>
      </c>
      <c r="Q723" s="206"/>
      <c r="R723" s="207">
        <f>SUM(R724:R744)</f>
        <v>0.52618399999999999</v>
      </c>
      <c r="S723" s="206"/>
      <c r="T723" s="208">
        <f>SUM(T724:T744)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09" t="s">
        <v>81</v>
      </c>
      <c r="AT723" s="210" t="s">
        <v>71</v>
      </c>
      <c r="AU723" s="210" t="s">
        <v>79</v>
      </c>
      <c r="AY723" s="209" t="s">
        <v>152</v>
      </c>
      <c r="BK723" s="211">
        <f>SUM(BK724:BK744)</f>
        <v>0</v>
      </c>
    </row>
    <row r="724" s="2" customFormat="1" ht="16.5" customHeight="1">
      <c r="A724" s="40"/>
      <c r="B724" s="41"/>
      <c r="C724" s="214" t="s">
        <v>1156</v>
      </c>
      <c r="D724" s="214" t="s">
        <v>155</v>
      </c>
      <c r="E724" s="215" t="s">
        <v>1354</v>
      </c>
      <c r="F724" s="216" t="s">
        <v>1355</v>
      </c>
      <c r="G724" s="217" t="s">
        <v>235</v>
      </c>
      <c r="H724" s="218">
        <v>85.599999999999994</v>
      </c>
      <c r="I724" s="219"/>
      <c r="J724" s="220">
        <f>ROUND(I724*H724,2)</f>
        <v>0</v>
      </c>
      <c r="K724" s="216" t="s">
        <v>163</v>
      </c>
      <c r="L724" s="46"/>
      <c r="M724" s="221" t="s">
        <v>19</v>
      </c>
      <c r="N724" s="222" t="s">
        <v>43</v>
      </c>
      <c r="O724" s="86"/>
      <c r="P724" s="223">
        <f>O724*H724</f>
        <v>0</v>
      </c>
      <c r="Q724" s="223">
        <v>0.0028300000000000001</v>
      </c>
      <c r="R724" s="223">
        <f>Q724*H724</f>
        <v>0.24224799999999999</v>
      </c>
      <c r="S724" s="223">
        <v>0</v>
      </c>
      <c r="T724" s="224">
        <f>S724*H724</f>
        <v>0</v>
      </c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R724" s="225" t="s">
        <v>269</v>
      </c>
      <c r="AT724" s="225" t="s">
        <v>155</v>
      </c>
      <c r="AU724" s="225" t="s">
        <v>81</v>
      </c>
      <c r="AY724" s="19" t="s">
        <v>152</v>
      </c>
      <c r="BE724" s="226">
        <f>IF(N724="základní",J724,0)</f>
        <v>0</v>
      </c>
      <c r="BF724" s="226">
        <f>IF(N724="snížená",J724,0)</f>
        <v>0</v>
      </c>
      <c r="BG724" s="226">
        <f>IF(N724="zákl. přenesená",J724,0)</f>
        <v>0</v>
      </c>
      <c r="BH724" s="226">
        <f>IF(N724="sníž. přenesená",J724,0)</f>
        <v>0</v>
      </c>
      <c r="BI724" s="226">
        <f>IF(N724="nulová",J724,0)</f>
        <v>0</v>
      </c>
      <c r="BJ724" s="19" t="s">
        <v>79</v>
      </c>
      <c r="BK724" s="226">
        <f>ROUND(I724*H724,2)</f>
        <v>0</v>
      </c>
      <c r="BL724" s="19" t="s">
        <v>269</v>
      </c>
      <c r="BM724" s="225" t="s">
        <v>1356</v>
      </c>
    </row>
    <row r="725" s="15" customFormat="1">
      <c r="A725" s="15"/>
      <c r="B725" s="250"/>
      <c r="C725" s="251"/>
      <c r="D725" s="229" t="s">
        <v>165</v>
      </c>
      <c r="E725" s="252" t="s">
        <v>19</v>
      </c>
      <c r="F725" s="253" t="s">
        <v>1357</v>
      </c>
      <c r="G725" s="251"/>
      <c r="H725" s="252" t="s">
        <v>19</v>
      </c>
      <c r="I725" s="254"/>
      <c r="J725" s="251"/>
      <c r="K725" s="251"/>
      <c r="L725" s="255"/>
      <c r="M725" s="256"/>
      <c r="N725" s="257"/>
      <c r="O725" s="257"/>
      <c r="P725" s="257"/>
      <c r="Q725" s="257"/>
      <c r="R725" s="257"/>
      <c r="S725" s="257"/>
      <c r="T725" s="258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59" t="s">
        <v>165</v>
      </c>
      <c r="AU725" s="259" t="s">
        <v>81</v>
      </c>
      <c r="AV725" s="15" t="s">
        <v>79</v>
      </c>
      <c r="AW725" s="15" t="s">
        <v>33</v>
      </c>
      <c r="AX725" s="15" t="s">
        <v>72</v>
      </c>
      <c r="AY725" s="259" t="s">
        <v>152</v>
      </c>
    </row>
    <row r="726" s="13" customFormat="1">
      <c r="A726" s="13"/>
      <c r="B726" s="227"/>
      <c r="C726" s="228"/>
      <c r="D726" s="229" t="s">
        <v>165</v>
      </c>
      <c r="E726" s="230" t="s">
        <v>19</v>
      </c>
      <c r="F726" s="231" t="s">
        <v>2459</v>
      </c>
      <c r="G726" s="228"/>
      <c r="H726" s="232">
        <v>53</v>
      </c>
      <c r="I726" s="233"/>
      <c r="J726" s="228"/>
      <c r="K726" s="228"/>
      <c r="L726" s="234"/>
      <c r="M726" s="235"/>
      <c r="N726" s="236"/>
      <c r="O726" s="236"/>
      <c r="P726" s="236"/>
      <c r="Q726" s="236"/>
      <c r="R726" s="236"/>
      <c r="S726" s="236"/>
      <c r="T726" s="23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8" t="s">
        <v>165</v>
      </c>
      <c r="AU726" s="238" t="s">
        <v>81</v>
      </c>
      <c r="AV726" s="13" t="s">
        <v>81</v>
      </c>
      <c r="AW726" s="13" t="s">
        <v>33</v>
      </c>
      <c r="AX726" s="13" t="s">
        <v>72</v>
      </c>
      <c r="AY726" s="238" t="s">
        <v>152</v>
      </c>
    </row>
    <row r="727" s="13" customFormat="1">
      <c r="A727" s="13"/>
      <c r="B727" s="227"/>
      <c r="C727" s="228"/>
      <c r="D727" s="229" t="s">
        <v>165</v>
      </c>
      <c r="E727" s="230" t="s">
        <v>19</v>
      </c>
      <c r="F727" s="231" t="s">
        <v>2460</v>
      </c>
      <c r="G727" s="228"/>
      <c r="H727" s="232">
        <v>32.600000000000001</v>
      </c>
      <c r="I727" s="233"/>
      <c r="J727" s="228"/>
      <c r="K727" s="228"/>
      <c r="L727" s="234"/>
      <c r="M727" s="235"/>
      <c r="N727" s="236"/>
      <c r="O727" s="236"/>
      <c r="P727" s="236"/>
      <c r="Q727" s="236"/>
      <c r="R727" s="236"/>
      <c r="S727" s="236"/>
      <c r="T727" s="23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8" t="s">
        <v>165</v>
      </c>
      <c r="AU727" s="238" t="s">
        <v>81</v>
      </c>
      <c r="AV727" s="13" t="s">
        <v>81</v>
      </c>
      <c r="AW727" s="13" t="s">
        <v>33</v>
      </c>
      <c r="AX727" s="13" t="s">
        <v>72</v>
      </c>
      <c r="AY727" s="238" t="s">
        <v>152</v>
      </c>
    </row>
    <row r="728" s="14" customFormat="1">
      <c r="A728" s="14"/>
      <c r="B728" s="239"/>
      <c r="C728" s="240"/>
      <c r="D728" s="229" t="s">
        <v>165</v>
      </c>
      <c r="E728" s="241" t="s">
        <v>19</v>
      </c>
      <c r="F728" s="242" t="s">
        <v>167</v>
      </c>
      <c r="G728" s="240"/>
      <c r="H728" s="243">
        <v>85.599999999999994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9" t="s">
        <v>165</v>
      </c>
      <c r="AU728" s="249" t="s">
        <v>81</v>
      </c>
      <c r="AV728" s="14" t="s">
        <v>153</v>
      </c>
      <c r="AW728" s="14" t="s">
        <v>33</v>
      </c>
      <c r="AX728" s="14" t="s">
        <v>79</v>
      </c>
      <c r="AY728" s="249" t="s">
        <v>152</v>
      </c>
    </row>
    <row r="729" s="2" customFormat="1" ht="21.75" customHeight="1">
      <c r="A729" s="40"/>
      <c r="B729" s="41"/>
      <c r="C729" s="214" t="s">
        <v>1159</v>
      </c>
      <c r="D729" s="214" t="s">
        <v>155</v>
      </c>
      <c r="E729" s="215" t="s">
        <v>1370</v>
      </c>
      <c r="F729" s="216" t="s">
        <v>1371</v>
      </c>
      <c r="G729" s="217" t="s">
        <v>235</v>
      </c>
      <c r="H729" s="218">
        <v>35.899999999999999</v>
      </c>
      <c r="I729" s="219"/>
      <c r="J729" s="220">
        <f>ROUND(I729*H729,2)</f>
        <v>0</v>
      </c>
      <c r="K729" s="216" t="s">
        <v>163</v>
      </c>
      <c r="L729" s="46"/>
      <c r="M729" s="221" t="s">
        <v>19</v>
      </c>
      <c r="N729" s="222" t="s">
        <v>43</v>
      </c>
      <c r="O729" s="86"/>
      <c r="P729" s="223">
        <f>O729*H729</f>
        <v>0</v>
      </c>
      <c r="Q729" s="223">
        <v>0.0016900000000000001</v>
      </c>
      <c r="R729" s="223">
        <f>Q729*H729</f>
        <v>0.060671000000000003</v>
      </c>
      <c r="S729" s="223">
        <v>0</v>
      </c>
      <c r="T729" s="224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5" t="s">
        <v>269</v>
      </c>
      <c r="AT729" s="225" t="s">
        <v>155</v>
      </c>
      <c r="AU729" s="225" t="s">
        <v>81</v>
      </c>
      <c r="AY729" s="19" t="s">
        <v>152</v>
      </c>
      <c r="BE729" s="226">
        <f>IF(N729="základní",J729,0)</f>
        <v>0</v>
      </c>
      <c r="BF729" s="226">
        <f>IF(N729="snížená",J729,0)</f>
        <v>0</v>
      </c>
      <c r="BG729" s="226">
        <f>IF(N729="zákl. přenesená",J729,0)</f>
        <v>0</v>
      </c>
      <c r="BH729" s="226">
        <f>IF(N729="sníž. přenesená",J729,0)</f>
        <v>0</v>
      </c>
      <c r="BI729" s="226">
        <f>IF(N729="nulová",J729,0)</f>
        <v>0</v>
      </c>
      <c r="BJ729" s="19" t="s">
        <v>79</v>
      </c>
      <c r="BK729" s="226">
        <f>ROUND(I729*H729,2)</f>
        <v>0</v>
      </c>
      <c r="BL729" s="19" t="s">
        <v>269</v>
      </c>
      <c r="BM729" s="225" t="s">
        <v>2461</v>
      </c>
    </row>
    <row r="730" s="13" customFormat="1">
      <c r="A730" s="13"/>
      <c r="B730" s="227"/>
      <c r="C730" s="228"/>
      <c r="D730" s="229" t="s">
        <v>165</v>
      </c>
      <c r="E730" s="230" t="s">
        <v>19</v>
      </c>
      <c r="F730" s="231" t="s">
        <v>2462</v>
      </c>
      <c r="G730" s="228"/>
      <c r="H730" s="232">
        <v>35.899999999999999</v>
      </c>
      <c r="I730" s="233"/>
      <c r="J730" s="228"/>
      <c r="K730" s="228"/>
      <c r="L730" s="234"/>
      <c r="M730" s="235"/>
      <c r="N730" s="236"/>
      <c r="O730" s="236"/>
      <c r="P730" s="236"/>
      <c r="Q730" s="236"/>
      <c r="R730" s="236"/>
      <c r="S730" s="236"/>
      <c r="T730" s="237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8" t="s">
        <v>165</v>
      </c>
      <c r="AU730" s="238" t="s">
        <v>81</v>
      </c>
      <c r="AV730" s="13" t="s">
        <v>81</v>
      </c>
      <c r="AW730" s="13" t="s">
        <v>33</v>
      </c>
      <c r="AX730" s="13" t="s">
        <v>72</v>
      </c>
      <c r="AY730" s="238" t="s">
        <v>152</v>
      </c>
    </row>
    <row r="731" s="14" customFormat="1">
      <c r="A731" s="14"/>
      <c r="B731" s="239"/>
      <c r="C731" s="240"/>
      <c r="D731" s="229" t="s">
        <v>165</v>
      </c>
      <c r="E731" s="241" t="s">
        <v>19</v>
      </c>
      <c r="F731" s="242" t="s">
        <v>167</v>
      </c>
      <c r="G731" s="240"/>
      <c r="H731" s="243">
        <v>35.899999999999999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9" t="s">
        <v>165</v>
      </c>
      <c r="AU731" s="249" t="s">
        <v>81</v>
      </c>
      <c r="AV731" s="14" t="s">
        <v>153</v>
      </c>
      <c r="AW731" s="14" t="s">
        <v>33</v>
      </c>
      <c r="AX731" s="14" t="s">
        <v>79</v>
      </c>
      <c r="AY731" s="249" t="s">
        <v>152</v>
      </c>
    </row>
    <row r="732" s="2" customFormat="1" ht="21.75" customHeight="1">
      <c r="A732" s="40"/>
      <c r="B732" s="41"/>
      <c r="C732" s="214" t="s">
        <v>1165</v>
      </c>
      <c r="D732" s="214" t="s">
        <v>155</v>
      </c>
      <c r="E732" s="215" t="s">
        <v>1375</v>
      </c>
      <c r="F732" s="216" t="s">
        <v>1376</v>
      </c>
      <c r="G732" s="217" t="s">
        <v>235</v>
      </c>
      <c r="H732" s="218">
        <v>58</v>
      </c>
      <c r="I732" s="219"/>
      <c r="J732" s="220">
        <f>ROUND(I732*H732,2)</f>
        <v>0</v>
      </c>
      <c r="K732" s="216" t="s">
        <v>163</v>
      </c>
      <c r="L732" s="46"/>
      <c r="M732" s="221" t="s">
        <v>19</v>
      </c>
      <c r="N732" s="222" t="s">
        <v>43</v>
      </c>
      <c r="O732" s="86"/>
      <c r="P732" s="223">
        <f>O732*H732</f>
        <v>0</v>
      </c>
      <c r="Q732" s="223">
        <v>0.0016199999999999999</v>
      </c>
      <c r="R732" s="223">
        <f>Q732*H732</f>
        <v>0.093959999999999988</v>
      </c>
      <c r="S732" s="223">
        <v>0</v>
      </c>
      <c r="T732" s="224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25" t="s">
        <v>269</v>
      </c>
      <c r="AT732" s="225" t="s">
        <v>155</v>
      </c>
      <c r="AU732" s="225" t="s">
        <v>81</v>
      </c>
      <c r="AY732" s="19" t="s">
        <v>152</v>
      </c>
      <c r="BE732" s="226">
        <f>IF(N732="základní",J732,0)</f>
        <v>0</v>
      </c>
      <c r="BF732" s="226">
        <f>IF(N732="snížená",J732,0)</f>
        <v>0</v>
      </c>
      <c r="BG732" s="226">
        <f>IF(N732="zákl. přenesená",J732,0)</f>
        <v>0</v>
      </c>
      <c r="BH732" s="226">
        <f>IF(N732="sníž. přenesená",J732,0)</f>
        <v>0</v>
      </c>
      <c r="BI732" s="226">
        <f>IF(N732="nulová",J732,0)</f>
        <v>0</v>
      </c>
      <c r="BJ732" s="19" t="s">
        <v>79</v>
      </c>
      <c r="BK732" s="226">
        <f>ROUND(I732*H732,2)</f>
        <v>0</v>
      </c>
      <c r="BL732" s="19" t="s">
        <v>269</v>
      </c>
      <c r="BM732" s="225" t="s">
        <v>1377</v>
      </c>
    </row>
    <row r="733" s="13" customFormat="1">
      <c r="A733" s="13"/>
      <c r="B733" s="227"/>
      <c r="C733" s="228"/>
      <c r="D733" s="229" t="s">
        <v>165</v>
      </c>
      <c r="E733" s="230" t="s">
        <v>19</v>
      </c>
      <c r="F733" s="231" t="s">
        <v>2463</v>
      </c>
      <c r="G733" s="228"/>
      <c r="H733" s="232">
        <v>58</v>
      </c>
      <c r="I733" s="233"/>
      <c r="J733" s="228"/>
      <c r="K733" s="228"/>
      <c r="L733" s="234"/>
      <c r="M733" s="235"/>
      <c r="N733" s="236"/>
      <c r="O733" s="236"/>
      <c r="P733" s="236"/>
      <c r="Q733" s="236"/>
      <c r="R733" s="236"/>
      <c r="S733" s="236"/>
      <c r="T733" s="237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8" t="s">
        <v>165</v>
      </c>
      <c r="AU733" s="238" t="s">
        <v>81</v>
      </c>
      <c r="AV733" s="13" t="s">
        <v>81</v>
      </c>
      <c r="AW733" s="13" t="s">
        <v>33</v>
      </c>
      <c r="AX733" s="13" t="s">
        <v>72</v>
      </c>
      <c r="AY733" s="238" t="s">
        <v>152</v>
      </c>
    </row>
    <row r="734" s="14" customFormat="1">
      <c r="A734" s="14"/>
      <c r="B734" s="239"/>
      <c r="C734" s="240"/>
      <c r="D734" s="229" t="s">
        <v>165</v>
      </c>
      <c r="E734" s="241" t="s">
        <v>19</v>
      </c>
      <c r="F734" s="242" t="s">
        <v>167</v>
      </c>
      <c r="G734" s="240"/>
      <c r="H734" s="243">
        <v>58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9" t="s">
        <v>165</v>
      </c>
      <c r="AU734" s="249" t="s">
        <v>81</v>
      </c>
      <c r="AV734" s="14" t="s">
        <v>153</v>
      </c>
      <c r="AW734" s="14" t="s">
        <v>33</v>
      </c>
      <c r="AX734" s="14" t="s">
        <v>79</v>
      </c>
      <c r="AY734" s="249" t="s">
        <v>152</v>
      </c>
    </row>
    <row r="735" s="2" customFormat="1">
      <c r="A735" s="40"/>
      <c r="B735" s="41"/>
      <c r="C735" s="214" t="s">
        <v>1170</v>
      </c>
      <c r="D735" s="214" t="s">
        <v>155</v>
      </c>
      <c r="E735" s="215" t="s">
        <v>2464</v>
      </c>
      <c r="F735" s="216" t="s">
        <v>2465</v>
      </c>
      <c r="G735" s="217" t="s">
        <v>158</v>
      </c>
      <c r="H735" s="218">
        <v>2</v>
      </c>
      <c r="I735" s="219"/>
      <c r="J735" s="220">
        <f>ROUND(I735*H735,2)</f>
        <v>0</v>
      </c>
      <c r="K735" s="216" t="s">
        <v>163</v>
      </c>
      <c r="L735" s="46"/>
      <c r="M735" s="221" t="s">
        <v>19</v>
      </c>
      <c r="N735" s="222" t="s">
        <v>43</v>
      </c>
      <c r="O735" s="86"/>
      <c r="P735" s="223">
        <f>O735*H735</f>
        <v>0</v>
      </c>
      <c r="Q735" s="223">
        <v>0.00025000000000000001</v>
      </c>
      <c r="R735" s="223">
        <f>Q735*H735</f>
        <v>0.00050000000000000001</v>
      </c>
      <c r="S735" s="223">
        <v>0</v>
      </c>
      <c r="T735" s="224">
        <f>S735*H735</f>
        <v>0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25" t="s">
        <v>269</v>
      </c>
      <c r="AT735" s="225" t="s">
        <v>155</v>
      </c>
      <c r="AU735" s="225" t="s">
        <v>81</v>
      </c>
      <c r="AY735" s="19" t="s">
        <v>152</v>
      </c>
      <c r="BE735" s="226">
        <f>IF(N735="základní",J735,0)</f>
        <v>0</v>
      </c>
      <c r="BF735" s="226">
        <f>IF(N735="snížená",J735,0)</f>
        <v>0</v>
      </c>
      <c r="BG735" s="226">
        <f>IF(N735="zákl. přenesená",J735,0)</f>
        <v>0</v>
      </c>
      <c r="BH735" s="226">
        <f>IF(N735="sníž. přenesená",J735,0)</f>
        <v>0</v>
      </c>
      <c r="BI735" s="226">
        <f>IF(N735="nulová",J735,0)</f>
        <v>0</v>
      </c>
      <c r="BJ735" s="19" t="s">
        <v>79</v>
      </c>
      <c r="BK735" s="226">
        <f>ROUND(I735*H735,2)</f>
        <v>0</v>
      </c>
      <c r="BL735" s="19" t="s">
        <v>269</v>
      </c>
      <c r="BM735" s="225" t="s">
        <v>2466</v>
      </c>
    </row>
    <row r="736" s="2" customFormat="1">
      <c r="A736" s="40"/>
      <c r="B736" s="41"/>
      <c r="C736" s="214" t="s">
        <v>1176</v>
      </c>
      <c r="D736" s="214" t="s">
        <v>155</v>
      </c>
      <c r="E736" s="215" t="s">
        <v>1380</v>
      </c>
      <c r="F736" s="216" t="s">
        <v>1381</v>
      </c>
      <c r="G736" s="217" t="s">
        <v>158</v>
      </c>
      <c r="H736" s="218">
        <v>3</v>
      </c>
      <c r="I736" s="219"/>
      <c r="J736" s="220">
        <f>ROUND(I736*H736,2)</f>
        <v>0</v>
      </c>
      <c r="K736" s="216" t="s">
        <v>163</v>
      </c>
      <c r="L736" s="46"/>
      <c r="M736" s="221" t="s">
        <v>19</v>
      </c>
      <c r="N736" s="222" t="s">
        <v>43</v>
      </c>
      <c r="O736" s="86"/>
      <c r="P736" s="223">
        <f>O736*H736</f>
        <v>0</v>
      </c>
      <c r="Q736" s="223">
        <v>0.00036000000000000002</v>
      </c>
      <c r="R736" s="223">
        <f>Q736*H736</f>
        <v>0.00108</v>
      </c>
      <c r="S736" s="223">
        <v>0</v>
      </c>
      <c r="T736" s="224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25" t="s">
        <v>269</v>
      </c>
      <c r="AT736" s="225" t="s">
        <v>155</v>
      </c>
      <c r="AU736" s="225" t="s">
        <v>81</v>
      </c>
      <c r="AY736" s="19" t="s">
        <v>152</v>
      </c>
      <c r="BE736" s="226">
        <f>IF(N736="základní",J736,0)</f>
        <v>0</v>
      </c>
      <c r="BF736" s="226">
        <f>IF(N736="snížená",J736,0)</f>
        <v>0</v>
      </c>
      <c r="BG736" s="226">
        <f>IF(N736="zákl. přenesená",J736,0)</f>
        <v>0</v>
      </c>
      <c r="BH736" s="226">
        <f>IF(N736="sníž. přenesená",J736,0)</f>
        <v>0</v>
      </c>
      <c r="BI736" s="226">
        <f>IF(N736="nulová",J736,0)</f>
        <v>0</v>
      </c>
      <c r="BJ736" s="19" t="s">
        <v>79</v>
      </c>
      <c r="BK736" s="226">
        <f>ROUND(I736*H736,2)</f>
        <v>0</v>
      </c>
      <c r="BL736" s="19" t="s">
        <v>269</v>
      </c>
      <c r="BM736" s="225" t="s">
        <v>2467</v>
      </c>
    </row>
    <row r="737" s="2" customFormat="1">
      <c r="A737" s="40"/>
      <c r="B737" s="41"/>
      <c r="C737" s="214" t="s">
        <v>1182</v>
      </c>
      <c r="D737" s="214" t="s">
        <v>155</v>
      </c>
      <c r="E737" s="215" t="s">
        <v>1384</v>
      </c>
      <c r="F737" s="216" t="s">
        <v>1385</v>
      </c>
      <c r="G737" s="217" t="s">
        <v>158</v>
      </c>
      <c r="H737" s="218">
        <v>4</v>
      </c>
      <c r="I737" s="219"/>
      <c r="J737" s="220">
        <f>ROUND(I737*H737,2)</f>
        <v>0</v>
      </c>
      <c r="K737" s="216" t="s">
        <v>163</v>
      </c>
      <c r="L737" s="46"/>
      <c r="M737" s="221" t="s">
        <v>19</v>
      </c>
      <c r="N737" s="222" t="s">
        <v>43</v>
      </c>
      <c r="O737" s="86"/>
      <c r="P737" s="223">
        <f>O737*H737</f>
        <v>0</v>
      </c>
      <c r="Q737" s="223">
        <v>0.00025000000000000001</v>
      </c>
      <c r="R737" s="223">
        <f>Q737*H737</f>
        <v>0.001</v>
      </c>
      <c r="S737" s="223">
        <v>0</v>
      </c>
      <c r="T737" s="224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25" t="s">
        <v>269</v>
      </c>
      <c r="AT737" s="225" t="s">
        <v>155</v>
      </c>
      <c r="AU737" s="225" t="s">
        <v>81</v>
      </c>
      <c r="AY737" s="19" t="s">
        <v>152</v>
      </c>
      <c r="BE737" s="226">
        <f>IF(N737="základní",J737,0)</f>
        <v>0</v>
      </c>
      <c r="BF737" s="226">
        <f>IF(N737="snížená",J737,0)</f>
        <v>0</v>
      </c>
      <c r="BG737" s="226">
        <f>IF(N737="zákl. přenesená",J737,0)</f>
        <v>0</v>
      </c>
      <c r="BH737" s="226">
        <f>IF(N737="sníž. přenesená",J737,0)</f>
        <v>0</v>
      </c>
      <c r="BI737" s="226">
        <f>IF(N737="nulová",J737,0)</f>
        <v>0</v>
      </c>
      <c r="BJ737" s="19" t="s">
        <v>79</v>
      </c>
      <c r="BK737" s="226">
        <f>ROUND(I737*H737,2)</f>
        <v>0</v>
      </c>
      <c r="BL737" s="19" t="s">
        <v>269</v>
      </c>
      <c r="BM737" s="225" t="s">
        <v>1386</v>
      </c>
    </row>
    <row r="738" s="2" customFormat="1">
      <c r="A738" s="40"/>
      <c r="B738" s="41"/>
      <c r="C738" s="214" t="s">
        <v>1187</v>
      </c>
      <c r="D738" s="214" t="s">
        <v>155</v>
      </c>
      <c r="E738" s="215" t="s">
        <v>1388</v>
      </c>
      <c r="F738" s="216" t="s">
        <v>2468</v>
      </c>
      <c r="G738" s="217" t="s">
        <v>235</v>
      </c>
      <c r="H738" s="218">
        <v>47.5</v>
      </c>
      <c r="I738" s="219"/>
      <c r="J738" s="220">
        <f>ROUND(I738*H738,2)</f>
        <v>0</v>
      </c>
      <c r="K738" s="216" t="s">
        <v>163</v>
      </c>
      <c r="L738" s="46"/>
      <c r="M738" s="221" t="s">
        <v>19</v>
      </c>
      <c r="N738" s="222" t="s">
        <v>43</v>
      </c>
      <c r="O738" s="86"/>
      <c r="P738" s="223">
        <f>O738*H738</f>
        <v>0</v>
      </c>
      <c r="Q738" s="223">
        <v>0.0020999999999999999</v>
      </c>
      <c r="R738" s="223">
        <f>Q738*H738</f>
        <v>0.099749999999999991</v>
      </c>
      <c r="S738" s="223">
        <v>0</v>
      </c>
      <c r="T738" s="224">
        <f>S738*H738</f>
        <v>0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5" t="s">
        <v>269</v>
      </c>
      <c r="AT738" s="225" t="s">
        <v>155</v>
      </c>
      <c r="AU738" s="225" t="s">
        <v>81</v>
      </c>
      <c r="AY738" s="19" t="s">
        <v>152</v>
      </c>
      <c r="BE738" s="226">
        <f>IF(N738="základní",J738,0)</f>
        <v>0</v>
      </c>
      <c r="BF738" s="226">
        <f>IF(N738="snížená",J738,0)</f>
        <v>0</v>
      </c>
      <c r="BG738" s="226">
        <f>IF(N738="zákl. přenesená",J738,0)</f>
        <v>0</v>
      </c>
      <c r="BH738" s="226">
        <f>IF(N738="sníž. přenesená",J738,0)</f>
        <v>0</v>
      </c>
      <c r="BI738" s="226">
        <f>IF(N738="nulová",J738,0)</f>
        <v>0</v>
      </c>
      <c r="BJ738" s="19" t="s">
        <v>79</v>
      </c>
      <c r="BK738" s="226">
        <f>ROUND(I738*H738,2)</f>
        <v>0</v>
      </c>
      <c r="BL738" s="19" t="s">
        <v>269</v>
      </c>
      <c r="BM738" s="225" t="s">
        <v>2469</v>
      </c>
    </row>
    <row r="739" s="13" customFormat="1">
      <c r="A739" s="13"/>
      <c r="B739" s="227"/>
      <c r="C739" s="228"/>
      <c r="D739" s="229" t="s">
        <v>165</v>
      </c>
      <c r="E739" s="230" t="s">
        <v>19</v>
      </c>
      <c r="F739" s="231" t="s">
        <v>2470</v>
      </c>
      <c r="G739" s="228"/>
      <c r="H739" s="232">
        <v>47.5</v>
      </c>
      <c r="I739" s="233"/>
      <c r="J739" s="228"/>
      <c r="K739" s="228"/>
      <c r="L739" s="234"/>
      <c r="M739" s="235"/>
      <c r="N739" s="236"/>
      <c r="O739" s="236"/>
      <c r="P739" s="236"/>
      <c r="Q739" s="236"/>
      <c r="R739" s="236"/>
      <c r="S739" s="236"/>
      <c r="T739" s="23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8" t="s">
        <v>165</v>
      </c>
      <c r="AU739" s="238" t="s">
        <v>81</v>
      </c>
      <c r="AV739" s="13" t="s">
        <v>81</v>
      </c>
      <c r="AW739" s="13" t="s">
        <v>33</v>
      </c>
      <c r="AX739" s="13" t="s">
        <v>72</v>
      </c>
      <c r="AY739" s="238" t="s">
        <v>152</v>
      </c>
    </row>
    <row r="740" s="14" customFormat="1">
      <c r="A740" s="14"/>
      <c r="B740" s="239"/>
      <c r="C740" s="240"/>
      <c r="D740" s="229" t="s">
        <v>165</v>
      </c>
      <c r="E740" s="241" t="s">
        <v>19</v>
      </c>
      <c r="F740" s="242" t="s">
        <v>167</v>
      </c>
      <c r="G740" s="240"/>
      <c r="H740" s="243">
        <v>47.5</v>
      </c>
      <c r="I740" s="244"/>
      <c r="J740" s="240"/>
      <c r="K740" s="240"/>
      <c r="L740" s="245"/>
      <c r="M740" s="246"/>
      <c r="N740" s="247"/>
      <c r="O740" s="247"/>
      <c r="P740" s="247"/>
      <c r="Q740" s="247"/>
      <c r="R740" s="247"/>
      <c r="S740" s="247"/>
      <c r="T740" s="248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9" t="s">
        <v>165</v>
      </c>
      <c r="AU740" s="249" t="s">
        <v>81</v>
      </c>
      <c r="AV740" s="14" t="s">
        <v>153</v>
      </c>
      <c r="AW740" s="14" t="s">
        <v>33</v>
      </c>
      <c r="AX740" s="14" t="s">
        <v>79</v>
      </c>
      <c r="AY740" s="249" t="s">
        <v>152</v>
      </c>
    </row>
    <row r="741" s="2" customFormat="1" ht="16.5" customHeight="1">
      <c r="A741" s="40"/>
      <c r="B741" s="41"/>
      <c r="C741" s="214" t="s">
        <v>1193</v>
      </c>
      <c r="D741" s="214" t="s">
        <v>155</v>
      </c>
      <c r="E741" s="215" t="s">
        <v>1364</v>
      </c>
      <c r="F741" s="216" t="s">
        <v>2471</v>
      </c>
      <c r="G741" s="217" t="s">
        <v>176</v>
      </c>
      <c r="H741" s="218">
        <v>2.5</v>
      </c>
      <c r="I741" s="219"/>
      <c r="J741" s="220">
        <f>ROUND(I741*H741,2)</f>
        <v>0</v>
      </c>
      <c r="K741" s="216" t="s">
        <v>163</v>
      </c>
      <c r="L741" s="46"/>
      <c r="M741" s="221" t="s">
        <v>19</v>
      </c>
      <c r="N741" s="222" t="s">
        <v>43</v>
      </c>
      <c r="O741" s="86"/>
      <c r="P741" s="223">
        <f>O741*H741</f>
        <v>0</v>
      </c>
      <c r="Q741" s="223">
        <v>0.010789999999999999</v>
      </c>
      <c r="R741" s="223">
        <f>Q741*H741</f>
        <v>0.026974999999999999</v>
      </c>
      <c r="S741" s="223">
        <v>0</v>
      </c>
      <c r="T741" s="224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25" t="s">
        <v>269</v>
      </c>
      <c r="AT741" s="225" t="s">
        <v>155</v>
      </c>
      <c r="AU741" s="225" t="s">
        <v>81</v>
      </c>
      <c r="AY741" s="19" t="s">
        <v>152</v>
      </c>
      <c r="BE741" s="226">
        <f>IF(N741="základní",J741,0)</f>
        <v>0</v>
      </c>
      <c r="BF741" s="226">
        <f>IF(N741="snížená",J741,0)</f>
        <v>0</v>
      </c>
      <c r="BG741" s="226">
        <f>IF(N741="zákl. přenesená",J741,0)</f>
        <v>0</v>
      </c>
      <c r="BH741" s="226">
        <f>IF(N741="sníž. přenesená",J741,0)</f>
        <v>0</v>
      </c>
      <c r="BI741" s="226">
        <f>IF(N741="nulová",J741,0)</f>
        <v>0</v>
      </c>
      <c r="BJ741" s="19" t="s">
        <v>79</v>
      </c>
      <c r="BK741" s="226">
        <f>ROUND(I741*H741,2)</f>
        <v>0</v>
      </c>
      <c r="BL741" s="19" t="s">
        <v>269</v>
      </c>
      <c r="BM741" s="225" t="s">
        <v>2472</v>
      </c>
    </row>
    <row r="742" s="13" customFormat="1">
      <c r="A742" s="13"/>
      <c r="B742" s="227"/>
      <c r="C742" s="228"/>
      <c r="D742" s="229" t="s">
        <v>165</v>
      </c>
      <c r="E742" s="230" t="s">
        <v>19</v>
      </c>
      <c r="F742" s="231" t="s">
        <v>2473</v>
      </c>
      <c r="G742" s="228"/>
      <c r="H742" s="232">
        <v>2.5</v>
      </c>
      <c r="I742" s="233"/>
      <c r="J742" s="228"/>
      <c r="K742" s="228"/>
      <c r="L742" s="234"/>
      <c r="M742" s="235"/>
      <c r="N742" s="236"/>
      <c r="O742" s="236"/>
      <c r="P742" s="236"/>
      <c r="Q742" s="236"/>
      <c r="R742" s="236"/>
      <c r="S742" s="236"/>
      <c r="T742" s="237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8" t="s">
        <v>165</v>
      </c>
      <c r="AU742" s="238" t="s">
        <v>81</v>
      </c>
      <c r="AV742" s="13" t="s">
        <v>81</v>
      </c>
      <c r="AW742" s="13" t="s">
        <v>33</v>
      </c>
      <c r="AX742" s="13" t="s">
        <v>72</v>
      </c>
      <c r="AY742" s="238" t="s">
        <v>152</v>
      </c>
    </row>
    <row r="743" s="14" customFormat="1">
      <c r="A743" s="14"/>
      <c r="B743" s="239"/>
      <c r="C743" s="240"/>
      <c r="D743" s="229" t="s">
        <v>165</v>
      </c>
      <c r="E743" s="241" t="s">
        <v>19</v>
      </c>
      <c r="F743" s="242" t="s">
        <v>167</v>
      </c>
      <c r="G743" s="240"/>
      <c r="H743" s="243">
        <v>2.5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9" t="s">
        <v>165</v>
      </c>
      <c r="AU743" s="249" t="s">
        <v>81</v>
      </c>
      <c r="AV743" s="14" t="s">
        <v>153</v>
      </c>
      <c r="AW743" s="14" t="s">
        <v>33</v>
      </c>
      <c r="AX743" s="14" t="s">
        <v>79</v>
      </c>
      <c r="AY743" s="249" t="s">
        <v>152</v>
      </c>
    </row>
    <row r="744" s="2" customFormat="1">
      <c r="A744" s="40"/>
      <c r="B744" s="41"/>
      <c r="C744" s="214" t="s">
        <v>1198</v>
      </c>
      <c r="D744" s="214" t="s">
        <v>155</v>
      </c>
      <c r="E744" s="215" t="s">
        <v>1393</v>
      </c>
      <c r="F744" s="216" t="s">
        <v>1394</v>
      </c>
      <c r="G744" s="217" t="s">
        <v>513</v>
      </c>
      <c r="H744" s="218">
        <v>0.52600000000000002</v>
      </c>
      <c r="I744" s="219"/>
      <c r="J744" s="220">
        <f>ROUND(I744*H744,2)</f>
        <v>0</v>
      </c>
      <c r="K744" s="216" t="s">
        <v>163</v>
      </c>
      <c r="L744" s="46"/>
      <c r="M744" s="221" t="s">
        <v>19</v>
      </c>
      <c r="N744" s="222" t="s">
        <v>43</v>
      </c>
      <c r="O744" s="86"/>
      <c r="P744" s="223">
        <f>O744*H744</f>
        <v>0</v>
      </c>
      <c r="Q744" s="223">
        <v>0</v>
      </c>
      <c r="R744" s="223">
        <f>Q744*H744</f>
        <v>0</v>
      </c>
      <c r="S744" s="223">
        <v>0</v>
      </c>
      <c r="T744" s="224">
        <f>S744*H744</f>
        <v>0</v>
      </c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R744" s="225" t="s">
        <v>269</v>
      </c>
      <c r="AT744" s="225" t="s">
        <v>155</v>
      </c>
      <c r="AU744" s="225" t="s">
        <v>81</v>
      </c>
      <c r="AY744" s="19" t="s">
        <v>152</v>
      </c>
      <c r="BE744" s="226">
        <f>IF(N744="základní",J744,0)</f>
        <v>0</v>
      </c>
      <c r="BF744" s="226">
        <f>IF(N744="snížená",J744,0)</f>
        <v>0</v>
      </c>
      <c r="BG744" s="226">
        <f>IF(N744="zákl. přenesená",J744,0)</f>
        <v>0</v>
      </c>
      <c r="BH744" s="226">
        <f>IF(N744="sníž. přenesená",J744,0)</f>
        <v>0</v>
      </c>
      <c r="BI744" s="226">
        <f>IF(N744="nulová",J744,0)</f>
        <v>0</v>
      </c>
      <c r="BJ744" s="19" t="s">
        <v>79</v>
      </c>
      <c r="BK744" s="226">
        <f>ROUND(I744*H744,2)</f>
        <v>0</v>
      </c>
      <c r="BL744" s="19" t="s">
        <v>269</v>
      </c>
      <c r="BM744" s="225" t="s">
        <v>1395</v>
      </c>
    </row>
    <row r="745" s="12" customFormat="1" ht="22.8" customHeight="1">
      <c r="A745" s="12"/>
      <c r="B745" s="198"/>
      <c r="C745" s="199"/>
      <c r="D745" s="200" t="s">
        <v>71</v>
      </c>
      <c r="E745" s="212" t="s">
        <v>1524</v>
      </c>
      <c r="F745" s="212" t="s">
        <v>1525</v>
      </c>
      <c r="G745" s="199"/>
      <c r="H745" s="199"/>
      <c r="I745" s="202"/>
      <c r="J745" s="213">
        <f>BK745</f>
        <v>0</v>
      </c>
      <c r="K745" s="199"/>
      <c r="L745" s="204"/>
      <c r="M745" s="205"/>
      <c r="N745" s="206"/>
      <c r="O745" s="206"/>
      <c r="P745" s="207">
        <f>SUM(P746:P790)</f>
        <v>0</v>
      </c>
      <c r="Q745" s="206"/>
      <c r="R745" s="207">
        <f>SUM(R746:R790)</f>
        <v>0.043377499999999999</v>
      </c>
      <c r="S745" s="206"/>
      <c r="T745" s="208">
        <f>SUM(T746:T790)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09" t="s">
        <v>81</v>
      </c>
      <c r="AT745" s="210" t="s">
        <v>71</v>
      </c>
      <c r="AU745" s="210" t="s">
        <v>79</v>
      </c>
      <c r="AY745" s="209" t="s">
        <v>152</v>
      </c>
      <c r="BK745" s="211">
        <f>SUM(BK746:BK790)</f>
        <v>0</v>
      </c>
    </row>
    <row r="746" s="2" customFormat="1" ht="16.5" customHeight="1">
      <c r="A746" s="40"/>
      <c r="B746" s="41"/>
      <c r="C746" s="214" t="s">
        <v>1201</v>
      </c>
      <c r="D746" s="214" t="s">
        <v>155</v>
      </c>
      <c r="E746" s="215" t="s">
        <v>1527</v>
      </c>
      <c r="F746" s="216" t="s">
        <v>1528</v>
      </c>
      <c r="G746" s="217" t="s">
        <v>235</v>
      </c>
      <c r="H746" s="218">
        <v>80.200000000000003</v>
      </c>
      <c r="I746" s="219"/>
      <c r="J746" s="220">
        <f>ROUND(I746*H746,2)</f>
        <v>0</v>
      </c>
      <c r="K746" s="216" t="s">
        <v>19</v>
      </c>
      <c r="L746" s="46"/>
      <c r="M746" s="221" t="s">
        <v>19</v>
      </c>
      <c r="N746" s="222" t="s">
        <v>43</v>
      </c>
      <c r="O746" s="86"/>
      <c r="P746" s="223">
        <f>O746*H746</f>
        <v>0</v>
      </c>
      <c r="Q746" s="223">
        <v>0</v>
      </c>
      <c r="R746" s="223">
        <f>Q746*H746</f>
        <v>0</v>
      </c>
      <c r="S746" s="223">
        <v>0</v>
      </c>
      <c r="T746" s="224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25" t="s">
        <v>269</v>
      </c>
      <c r="AT746" s="225" t="s">
        <v>155</v>
      </c>
      <c r="AU746" s="225" t="s">
        <v>81</v>
      </c>
      <c r="AY746" s="19" t="s">
        <v>152</v>
      </c>
      <c r="BE746" s="226">
        <f>IF(N746="základní",J746,0)</f>
        <v>0</v>
      </c>
      <c r="BF746" s="226">
        <f>IF(N746="snížená",J746,0)</f>
        <v>0</v>
      </c>
      <c r="BG746" s="226">
        <f>IF(N746="zákl. přenesená",J746,0)</f>
        <v>0</v>
      </c>
      <c r="BH746" s="226">
        <f>IF(N746="sníž. přenesená",J746,0)</f>
        <v>0</v>
      </c>
      <c r="BI746" s="226">
        <f>IF(N746="nulová",J746,0)</f>
        <v>0</v>
      </c>
      <c r="BJ746" s="19" t="s">
        <v>79</v>
      </c>
      <c r="BK746" s="226">
        <f>ROUND(I746*H746,2)</f>
        <v>0</v>
      </c>
      <c r="BL746" s="19" t="s">
        <v>269</v>
      </c>
      <c r="BM746" s="225" t="s">
        <v>1529</v>
      </c>
    </row>
    <row r="747" s="13" customFormat="1">
      <c r="A747" s="13"/>
      <c r="B747" s="227"/>
      <c r="C747" s="228"/>
      <c r="D747" s="229" t="s">
        <v>165</v>
      </c>
      <c r="E747" s="230" t="s">
        <v>19</v>
      </c>
      <c r="F747" s="231" t="s">
        <v>2474</v>
      </c>
      <c r="G747" s="228"/>
      <c r="H747" s="232">
        <v>20.399999999999999</v>
      </c>
      <c r="I747" s="233"/>
      <c r="J747" s="228"/>
      <c r="K747" s="228"/>
      <c r="L747" s="234"/>
      <c r="M747" s="235"/>
      <c r="N747" s="236"/>
      <c r="O747" s="236"/>
      <c r="P747" s="236"/>
      <c r="Q747" s="236"/>
      <c r="R747" s="236"/>
      <c r="S747" s="236"/>
      <c r="T747" s="23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8" t="s">
        <v>165</v>
      </c>
      <c r="AU747" s="238" t="s">
        <v>81</v>
      </c>
      <c r="AV747" s="13" t="s">
        <v>81</v>
      </c>
      <c r="AW747" s="13" t="s">
        <v>33</v>
      </c>
      <c r="AX747" s="13" t="s">
        <v>72</v>
      </c>
      <c r="AY747" s="238" t="s">
        <v>152</v>
      </c>
    </row>
    <row r="748" s="13" customFormat="1">
      <c r="A748" s="13"/>
      <c r="B748" s="227"/>
      <c r="C748" s="228"/>
      <c r="D748" s="229" t="s">
        <v>165</v>
      </c>
      <c r="E748" s="230" t="s">
        <v>19</v>
      </c>
      <c r="F748" s="231" t="s">
        <v>2475</v>
      </c>
      <c r="G748" s="228"/>
      <c r="H748" s="232">
        <v>15.4</v>
      </c>
      <c r="I748" s="233"/>
      <c r="J748" s="228"/>
      <c r="K748" s="228"/>
      <c r="L748" s="234"/>
      <c r="M748" s="235"/>
      <c r="N748" s="236"/>
      <c r="O748" s="236"/>
      <c r="P748" s="236"/>
      <c r="Q748" s="236"/>
      <c r="R748" s="236"/>
      <c r="S748" s="236"/>
      <c r="T748" s="237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38" t="s">
        <v>165</v>
      </c>
      <c r="AU748" s="238" t="s">
        <v>81</v>
      </c>
      <c r="AV748" s="13" t="s">
        <v>81</v>
      </c>
      <c r="AW748" s="13" t="s">
        <v>33</v>
      </c>
      <c r="AX748" s="13" t="s">
        <v>72</v>
      </c>
      <c r="AY748" s="238" t="s">
        <v>152</v>
      </c>
    </row>
    <row r="749" s="13" customFormat="1">
      <c r="A749" s="13"/>
      <c r="B749" s="227"/>
      <c r="C749" s="228"/>
      <c r="D749" s="229" t="s">
        <v>165</v>
      </c>
      <c r="E749" s="230" t="s">
        <v>19</v>
      </c>
      <c r="F749" s="231" t="s">
        <v>2476</v>
      </c>
      <c r="G749" s="228"/>
      <c r="H749" s="232">
        <v>14.6</v>
      </c>
      <c r="I749" s="233"/>
      <c r="J749" s="228"/>
      <c r="K749" s="228"/>
      <c r="L749" s="234"/>
      <c r="M749" s="235"/>
      <c r="N749" s="236"/>
      <c r="O749" s="236"/>
      <c r="P749" s="236"/>
      <c r="Q749" s="236"/>
      <c r="R749" s="236"/>
      <c r="S749" s="236"/>
      <c r="T749" s="237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8" t="s">
        <v>165</v>
      </c>
      <c r="AU749" s="238" t="s">
        <v>81</v>
      </c>
      <c r="AV749" s="13" t="s">
        <v>81</v>
      </c>
      <c r="AW749" s="13" t="s">
        <v>33</v>
      </c>
      <c r="AX749" s="13" t="s">
        <v>72</v>
      </c>
      <c r="AY749" s="238" t="s">
        <v>152</v>
      </c>
    </row>
    <row r="750" s="13" customFormat="1">
      <c r="A750" s="13"/>
      <c r="B750" s="227"/>
      <c r="C750" s="228"/>
      <c r="D750" s="229" t="s">
        <v>165</v>
      </c>
      <c r="E750" s="230" t="s">
        <v>19</v>
      </c>
      <c r="F750" s="231" t="s">
        <v>2477</v>
      </c>
      <c r="G750" s="228"/>
      <c r="H750" s="232">
        <v>7.7000000000000002</v>
      </c>
      <c r="I750" s="233"/>
      <c r="J750" s="228"/>
      <c r="K750" s="228"/>
      <c r="L750" s="234"/>
      <c r="M750" s="235"/>
      <c r="N750" s="236"/>
      <c r="O750" s="236"/>
      <c r="P750" s="236"/>
      <c r="Q750" s="236"/>
      <c r="R750" s="236"/>
      <c r="S750" s="236"/>
      <c r="T750" s="237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8" t="s">
        <v>165</v>
      </c>
      <c r="AU750" s="238" t="s">
        <v>81</v>
      </c>
      <c r="AV750" s="13" t="s">
        <v>81</v>
      </c>
      <c r="AW750" s="13" t="s">
        <v>33</v>
      </c>
      <c r="AX750" s="13" t="s">
        <v>72</v>
      </c>
      <c r="AY750" s="238" t="s">
        <v>152</v>
      </c>
    </row>
    <row r="751" s="13" customFormat="1">
      <c r="A751" s="13"/>
      <c r="B751" s="227"/>
      <c r="C751" s="228"/>
      <c r="D751" s="229" t="s">
        <v>165</v>
      </c>
      <c r="E751" s="230" t="s">
        <v>19</v>
      </c>
      <c r="F751" s="231" t="s">
        <v>2478</v>
      </c>
      <c r="G751" s="228"/>
      <c r="H751" s="232">
        <v>7</v>
      </c>
      <c r="I751" s="233"/>
      <c r="J751" s="228"/>
      <c r="K751" s="228"/>
      <c r="L751" s="234"/>
      <c r="M751" s="235"/>
      <c r="N751" s="236"/>
      <c r="O751" s="236"/>
      <c r="P751" s="236"/>
      <c r="Q751" s="236"/>
      <c r="R751" s="236"/>
      <c r="S751" s="236"/>
      <c r="T751" s="23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8" t="s">
        <v>165</v>
      </c>
      <c r="AU751" s="238" t="s">
        <v>81</v>
      </c>
      <c r="AV751" s="13" t="s">
        <v>81</v>
      </c>
      <c r="AW751" s="13" t="s">
        <v>33</v>
      </c>
      <c r="AX751" s="13" t="s">
        <v>72</v>
      </c>
      <c r="AY751" s="238" t="s">
        <v>152</v>
      </c>
    </row>
    <row r="752" s="13" customFormat="1">
      <c r="A752" s="13"/>
      <c r="B752" s="227"/>
      <c r="C752" s="228"/>
      <c r="D752" s="229" t="s">
        <v>165</v>
      </c>
      <c r="E752" s="230" t="s">
        <v>19</v>
      </c>
      <c r="F752" s="231" t="s">
        <v>2479</v>
      </c>
      <c r="G752" s="228"/>
      <c r="H752" s="232">
        <v>5.7000000000000002</v>
      </c>
      <c r="I752" s="233"/>
      <c r="J752" s="228"/>
      <c r="K752" s="228"/>
      <c r="L752" s="234"/>
      <c r="M752" s="235"/>
      <c r="N752" s="236"/>
      <c r="O752" s="236"/>
      <c r="P752" s="236"/>
      <c r="Q752" s="236"/>
      <c r="R752" s="236"/>
      <c r="S752" s="236"/>
      <c r="T752" s="237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8" t="s">
        <v>165</v>
      </c>
      <c r="AU752" s="238" t="s">
        <v>81</v>
      </c>
      <c r="AV752" s="13" t="s">
        <v>81</v>
      </c>
      <c r="AW752" s="13" t="s">
        <v>33</v>
      </c>
      <c r="AX752" s="13" t="s">
        <v>72</v>
      </c>
      <c r="AY752" s="238" t="s">
        <v>152</v>
      </c>
    </row>
    <row r="753" s="13" customFormat="1">
      <c r="A753" s="13"/>
      <c r="B753" s="227"/>
      <c r="C753" s="228"/>
      <c r="D753" s="229" t="s">
        <v>165</v>
      </c>
      <c r="E753" s="230" t="s">
        <v>19</v>
      </c>
      <c r="F753" s="231" t="s">
        <v>2480</v>
      </c>
      <c r="G753" s="228"/>
      <c r="H753" s="232">
        <v>3.2000000000000002</v>
      </c>
      <c r="I753" s="233"/>
      <c r="J753" s="228"/>
      <c r="K753" s="228"/>
      <c r="L753" s="234"/>
      <c r="M753" s="235"/>
      <c r="N753" s="236"/>
      <c r="O753" s="236"/>
      <c r="P753" s="236"/>
      <c r="Q753" s="236"/>
      <c r="R753" s="236"/>
      <c r="S753" s="236"/>
      <c r="T753" s="237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8" t="s">
        <v>165</v>
      </c>
      <c r="AU753" s="238" t="s">
        <v>81</v>
      </c>
      <c r="AV753" s="13" t="s">
        <v>81</v>
      </c>
      <c r="AW753" s="13" t="s">
        <v>33</v>
      </c>
      <c r="AX753" s="13" t="s">
        <v>72</v>
      </c>
      <c r="AY753" s="238" t="s">
        <v>152</v>
      </c>
    </row>
    <row r="754" s="13" customFormat="1">
      <c r="A754" s="13"/>
      <c r="B754" s="227"/>
      <c r="C754" s="228"/>
      <c r="D754" s="229" t="s">
        <v>165</v>
      </c>
      <c r="E754" s="230" t="s">
        <v>19</v>
      </c>
      <c r="F754" s="231" t="s">
        <v>2481</v>
      </c>
      <c r="G754" s="228"/>
      <c r="H754" s="232">
        <v>6.2000000000000002</v>
      </c>
      <c r="I754" s="233"/>
      <c r="J754" s="228"/>
      <c r="K754" s="228"/>
      <c r="L754" s="234"/>
      <c r="M754" s="235"/>
      <c r="N754" s="236"/>
      <c r="O754" s="236"/>
      <c r="P754" s="236"/>
      <c r="Q754" s="236"/>
      <c r="R754" s="236"/>
      <c r="S754" s="236"/>
      <c r="T754" s="237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8" t="s">
        <v>165</v>
      </c>
      <c r="AU754" s="238" t="s">
        <v>81</v>
      </c>
      <c r="AV754" s="13" t="s">
        <v>81</v>
      </c>
      <c r="AW754" s="13" t="s">
        <v>33</v>
      </c>
      <c r="AX754" s="13" t="s">
        <v>72</v>
      </c>
      <c r="AY754" s="238" t="s">
        <v>152</v>
      </c>
    </row>
    <row r="755" s="14" customFormat="1">
      <c r="A755" s="14"/>
      <c r="B755" s="239"/>
      <c r="C755" s="240"/>
      <c r="D755" s="229" t="s">
        <v>165</v>
      </c>
      <c r="E755" s="241" t="s">
        <v>19</v>
      </c>
      <c r="F755" s="242" t="s">
        <v>167</v>
      </c>
      <c r="G755" s="240"/>
      <c r="H755" s="243">
        <v>80.200000000000003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9" t="s">
        <v>165</v>
      </c>
      <c r="AU755" s="249" t="s">
        <v>81</v>
      </c>
      <c r="AV755" s="14" t="s">
        <v>153</v>
      </c>
      <c r="AW755" s="14" t="s">
        <v>33</v>
      </c>
      <c r="AX755" s="14" t="s">
        <v>79</v>
      </c>
      <c r="AY755" s="249" t="s">
        <v>152</v>
      </c>
    </row>
    <row r="756" s="2" customFormat="1">
      <c r="A756" s="40"/>
      <c r="B756" s="41"/>
      <c r="C756" s="271" t="s">
        <v>1207</v>
      </c>
      <c r="D756" s="271" t="s">
        <v>261</v>
      </c>
      <c r="E756" s="272" t="s">
        <v>1537</v>
      </c>
      <c r="F756" s="273" t="s">
        <v>2482</v>
      </c>
      <c r="G756" s="274" t="s">
        <v>1539</v>
      </c>
      <c r="H756" s="275">
        <v>1</v>
      </c>
      <c r="I756" s="276"/>
      <c r="J756" s="277">
        <f>ROUND(I756*H756,2)</f>
        <v>0</v>
      </c>
      <c r="K756" s="273" t="s">
        <v>19</v>
      </c>
      <c r="L756" s="278"/>
      <c r="M756" s="279" t="s">
        <v>19</v>
      </c>
      <c r="N756" s="280" t="s">
        <v>43</v>
      </c>
      <c r="O756" s="86"/>
      <c r="P756" s="223">
        <f>O756*H756</f>
        <v>0</v>
      </c>
      <c r="Q756" s="223">
        <v>0</v>
      </c>
      <c r="R756" s="223">
        <f>Q756*H756</f>
        <v>0</v>
      </c>
      <c r="S756" s="223">
        <v>0</v>
      </c>
      <c r="T756" s="224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25" t="s">
        <v>362</v>
      </c>
      <c r="AT756" s="225" t="s">
        <v>261</v>
      </c>
      <c r="AU756" s="225" t="s">
        <v>81</v>
      </c>
      <c r="AY756" s="19" t="s">
        <v>152</v>
      </c>
      <c r="BE756" s="226">
        <f>IF(N756="základní",J756,0)</f>
        <v>0</v>
      </c>
      <c r="BF756" s="226">
        <f>IF(N756="snížená",J756,0)</f>
        <v>0</v>
      </c>
      <c r="BG756" s="226">
        <f>IF(N756="zákl. přenesená",J756,0)</f>
        <v>0</v>
      </c>
      <c r="BH756" s="226">
        <f>IF(N756="sníž. přenesená",J756,0)</f>
        <v>0</v>
      </c>
      <c r="BI756" s="226">
        <f>IF(N756="nulová",J756,0)</f>
        <v>0</v>
      </c>
      <c r="BJ756" s="19" t="s">
        <v>79</v>
      </c>
      <c r="BK756" s="226">
        <f>ROUND(I756*H756,2)</f>
        <v>0</v>
      </c>
      <c r="BL756" s="19" t="s">
        <v>269</v>
      </c>
      <c r="BM756" s="225" t="s">
        <v>1540</v>
      </c>
    </row>
    <row r="757" s="15" customFormat="1">
      <c r="A757" s="15"/>
      <c r="B757" s="250"/>
      <c r="C757" s="251"/>
      <c r="D757" s="229" t="s">
        <v>165</v>
      </c>
      <c r="E757" s="252" t="s">
        <v>19</v>
      </c>
      <c r="F757" s="253" t="s">
        <v>2483</v>
      </c>
      <c r="G757" s="251"/>
      <c r="H757" s="252" t="s">
        <v>19</v>
      </c>
      <c r="I757" s="254"/>
      <c r="J757" s="251"/>
      <c r="K757" s="251"/>
      <c r="L757" s="255"/>
      <c r="M757" s="256"/>
      <c r="N757" s="257"/>
      <c r="O757" s="257"/>
      <c r="P757" s="257"/>
      <c r="Q757" s="257"/>
      <c r="R757" s="257"/>
      <c r="S757" s="257"/>
      <c r="T757" s="258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T757" s="259" t="s">
        <v>165</v>
      </c>
      <c r="AU757" s="259" t="s">
        <v>81</v>
      </c>
      <c r="AV757" s="15" t="s">
        <v>79</v>
      </c>
      <c r="AW757" s="15" t="s">
        <v>33</v>
      </c>
      <c r="AX757" s="15" t="s">
        <v>72</v>
      </c>
      <c r="AY757" s="259" t="s">
        <v>152</v>
      </c>
    </row>
    <row r="758" s="15" customFormat="1">
      <c r="A758" s="15"/>
      <c r="B758" s="250"/>
      <c r="C758" s="251"/>
      <c r="D758" s="229" t="s">
        <v>165</v>
      </c>
      <c r="E758" s="252" t="s">
        <v>19</v>
      </c>
      <c r="F758" s="253" t="s">
        <v>2484</v>
      </c>
      <c r="G758" s="251"/>
      <c r="H758" s="252" t="s">
        <v>19</v>
      </c>
      <c r="I758" s="254"/>
      <c r="J758" s="251"/>
      <c r="K758" s="251"/>
      <c r="L758" s="255"/>
      <c r="M758" s="256"/>
      <c r="N758" s="257"/>
      <c r="O758" s="257"/>
      <c r="P758" s="257"/>
      <c r="Q758" s="257"/>
      <c r="R758" s="257"/>
      <c r="S758" s="257"/>
      <c r="T758" s="258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T758" s="259" t="s">
        <v>165</v>
      </c>
      <c r="AU758" s="259" t="s">
        <v>81</v>
      </c>
      <c r="AV758" s="15" t="s">
        <v>79</v>
      </c>
      <c r="AW758" s="15" t="s">
        <v>33</v>
      </c>
      <c r="AX758" s="15" t="s">
        <v>72</v>
      </c>
      <c r="AY758" s="259" t="s">
        <v>152</v>
      </c>
    </row>
    <row r="759" s="15" customFormat="1">
      <c r="A759" s="15"/>
      <c r="B759" s="250"/>
      <c r="C759" s="251"/>
      <c r="D759" s="229" t="s">
        <v>165</v>
      </c>
      <c r="E759" s="252" t="s">
        <v>19</v>
      </c>
      <c r="F759" s="253" t="s">
        <v>2485</v>
      </c>
      <c r="G759" s="251"/>
      <c r="H759" s="252" t="s">
        <v>19</v>
      </c>
      <c r="I759" s="254"/>
      <c r="J759" s="251"/>
      <c r="K759" s="251"/>
      <c r="L759" s="255"/>
      <c r="M759" s="256"/>
      <c r="N759" s="257"/>
      <c r="O759" s="257"/>
      <c r="P759" s="257"/>
      <c r="Q759" s="257"/>
      <c r="R759" s="257"/>
      <c r="S759" s="257"/>
      <c r="T759" s="258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59" t="s">
        <v>165</v>
      </c>
      <c r="AU759" s="259" t="s">
        <v>81</v>
      </c>
      <c r="AV759" s="15" t="s">
        <v>79</v>
      </c>
      <c r="AW759" s="15" t="s">
        <v>33</v>
      </c>
      <c r="AX759" s="15" t="s">
        <v>72</v>
      </c>
      <c r="AY759" s="259" t="s">
        <v>152</v>
      </c>
    </row>
    <row r="760" s="15" customFormat="1">
      <c r="A760" s="15"/>
      <c r="B760" s="250"/>
      <c r="C760" s="251"/>
      <c r="D760" s="229" t="s">
        <v>165</v>
      </c>
      <c r="E760" s="252" t="s">
        <v>19</v>
      </c>
      <c r="F760" s="253" t="s">
        <v>2486</v>
      </c>
      <c r="G760" s="251"/>
      <c r="H760" s="252" t="s">
        <v>19</v>
      </c>
      <c r="I760" s="254"/>
      <c r="J760" s="251"/>
      <c r="K760" s="251"/>
      <c r="L760" s="255"/>
      <c r="M760" s="256"/>
      <c r="N760" s="257"/>
      <c r="O760" s="257"/>
      <c r="P760" s="257"/>
      <c r="Q760" s="257"/>
      <c r="R760" s="257"/>
      <c r="S760" s="257"/>
      <c r="T760" s="258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T760" s="259" t="s">
        <v>165</v>
      </c>
      <c r="AU760" s="259" t="s">
        <v>81</v>
      </c>
      <c r="AV760" s="15" t="s">
        <v>79</v>
      </c>
      <c r="AW760" s="15" t="s">
        <v>33</v>
      </c>
      <c r="AX760" s="15" t="s">
        <v>72</v>
      </c>
      <c r="AY760" s="259" t="s">
        <v>152</v>
      </c>
    </row>
    <row r="761" s="15" customFormat="1">
      <c r="A761" s="15"/>
      <c r="B761" s="250"/>
      <c r="C761" s="251"/>
      <c r="D761" s="229" t="s">
        <v>165</v>
      </c>
      <c r="E761" s="252" t="s">
        <v>19</v>
      </c>
      <c r="F761" s="253" t="s">
        <v>2487</v>
      </c>
      <c r="G761" s="251"/>
      <c r="H761" s="252" t="s">
        <v>19</v>
      </c>
      <c r="I761" s="254"/>
      <c r="J761" s="251"/>
      <c r="K761" s="251"/>
      <c r="L761" s="255"/>
      <c r="M761" s="256"/>
      <c r="N761" s="257"/>
      <c r="O761" s="257"/>
      <c r="P761" s="257"/>
      <c r="Q761" s="257"/>
      <c r="R761" s="257"/>
      <c r="S761" s="257"/>
      <c r="T761" s="258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9" t="s">
        <v>165</v>
      </c>
      <c r="AU761" s="259" t="s">
        <v>81</v>
      </c>
      <c r="AV761" s="15" t="s">
        <v>79</v>
      </c>
      <c r="AW761" s="15" t="s">
        <v>33</v>
      </c>
      <c r="AX761" s="15" t="s">
        <v>72</v>
      </c>
      <c r="AY761" s="259" t="s">
        <v>152</v>
      </c>
    </row>
    <row r="762" s="15" customFormat="1">
      <c r="A762" s="15"/>
      <c r="B762" s="250"/>
      <c r="C762" s="251"/>
      <c r="D762" s="229" t="s">
        <v>165</v>
      </c>
      <c r="E762" s="252" t="s">
        <v>19</v>
      </c>
      <c r="F762" s="253" t="s">
        <v>2488</v>
      </c>
      <c r="G762" s="251"/>
      <c r="H762" s="252" t="s">
        <v>19</v>
      </c>
      <c r="I762" s="254"/>
      <c r="J762" s="251"/>
      <c r="K762" s="251"/>
      <c r="L762" s="255"/>
      <c r="M762" s="256"/>
      <c r="N762" s="257"/>
      <c r="O762" s="257"/>
      <c r="P762" s="257"/>
      <c r="Q762" s="257"/>
      <c r="R762" s="257"/>
      <c r="S762" s="257"/>
      <c r="T762" s="258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9" t="s">
        <v>165</v>
      </c>
      <c r="AU762" s="259" t="s">
        <v>81</v>
      </c>
      <c r="AV762" s="15" t="s">
        <v>79</v>
      </c>
      <c r="AW762" s="15" t="s">
        <v>33</v>
      </c>
      <c r="AX762" s="15" t="s">
        <v>72</v>
      </c>
      <c r="AY762" s="259" t="s">
        <v>152</v>
      </c>
    </row>
    <row r="763" s="15" customFormat="1">
      <c r="A763" s="15"/>
      <c r="B763" s="250"/>
      <c r="C763" s="251"/>
      <c r="D763" s="229" t="s">
        <v>165</v>
      </c>
      <c r="E763" s="252" t="s">
        <v>19</v>
      </c>
      <c r="F763" s="253" t="s">
        <v>2489</v>
      </c>
      <c r="G763" s="251"/>
      <c r="H763" s="252" t="s">
        <v>19</v>
      </c>
      <c r="I763" s="254"/>
      <c r="J763" s="251"/>
      <c r="K763" s="251"/>
      <c r="L763" s="255"/>
      <c r="M763" s="256"/>
      <c r="N763" s="257"/>
      <c r="O763" s="257"/>
      <c r="P763" s="257"/>
      <c r="Q763" s="257"/>
      <c r="R763" s="257"/>
      <c r="S763" s="257"/>
      <c r="T763" s="258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9" t="s">
        <v>165</v>
      </c>
      <c r="AU763" s="259" t="s">
        <v>81</v>
      </c>
      <c r="AV763" s="15" t="s">
        <v>79</v>
      </c>
      <c r="AW763" s="15" t="s">
        <v>33</v>
      </c>
      <c r="AX763" s="15" t="s">
        <v>72</v>
      </c>
      <c r="AY763" s="259" t="s">
        <v>152</v>
      </c>
    </row>
    <row r="764" s="15" customFormat="1">
      <c r="A764" s="15"/>
      <c r="B764" s="250"/>
      <c r="C764" s="251"/>
      <c r="D764" s="229" t="s">
        <v>165</v>
      </c>
      <c r="E764" s="252" t="s">
        <v>19</v>
      </c>
      <c r="F764" s="253" t="s">
        <v>2490</v>
      </c>
      <c r="G764" s="251"/>
      <c r="H764" s="252" t="s">
        <v>19</v>
      </c>
      <c r="I764" s="254"/>
      <c r="J764" s="251"/>
      <c r="K764" s="251"/>
      <c r="L764" s="255"/>
      <c r="M764" s="256"/>
      <c r="N764" s="257"/>
      <c r="O764" s="257"/>
      <c r="P764" s="257"/>
      <c r="Q764" s="257"/>
      <c r="R764" s="257"/>
      <c r="S764" s="257"/>
      <c r="T764" s="258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59" t="s">
        <v>165</v>
      </c>
      <c r="AU764" s="259" t="s">
        <v>81</v>
      </c>
      <c r="AV764" s="15" t="s">
        <v>79</v>
      </c>
      <c r="AW764" s="15" t="s">
        <v>33</v>
      </c>
      <c r="AX764" s="15" t="s">
        <v>72</v>
      </c>
      <c r="AY764" s="259" t="s">
        <v>152</v>
      </c>
    </row>
    <row r="765" s="13" customFormat="1">
      <c r="A765" s="13"/>
      <c r="B765" s="227"/>
      <c r="C765" s="228"/>
      <c r="D765" s="229" t="s">
        <v>165</v>
      </c>
      <c r="E765" s="230" t="s">
        <v>19</v>
      </c>
      <c r="F765" s="231" t="s">
        <v>79</v>
      </c>
      <c r="G765" s="228"/>
      <c r="H765" s="232">
        <v>1</v>
      </c>
      <c r="I765" s="233"/>
      <c r="J765" s="228"/>
      <c r="K765" s="228"/>
      <c r="L765" s="234"/>
      <c r="M765" s="235"/>
      <c r="N765" s="236"/>
      <c r="O765" s="236"/>
      <c r="P765" s="236"/>
      <c r="Q765" s="236"/>
      <c r="R765" s="236"/>
      <c r="S765" s="236"/>
      <c r="T765" s="237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8" t="s">
        <v>165</v>
      </c>
      <c r="AU765" s="238" t="s">
        <v>81</v>
      </c>
      <c r="AV765" s="13" t="s">
        <v>81</v>
      </c>
      <c r="AW765" s="13" t="s">
        <v>33</v>
      </c>
      <c r="AX765" s="13" t="s">
        <v>72</v>
      </c>
      <c r="AY765" s="238" t="s">
        <v>152</v>
      </c>
    </row>
    <row r="766" s="14" customFormat="1">
      <c r="A766" s="14"/>
      <c r="B766" s="239"/>
      <c r="C766" s="240"/>
      <c r="D766" s="229" t="s">
        <v>165</v>
      </c>
      <c r="E766" s="241" t="s">
        <v>19</v>
      </c>
      <c r="F766" s="242" t="s">
        <v>167</v>
      </c>
      <c r="G766" s="240"/>
      <c r="H766" s="243">
        <v>1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9" t="s">
        <v>165</v>
      </c>
      <c r="AU766" s="249" t="s">
        <v>81</v>
      </c>
      <c r="AV766" s="14" t="s">
        <v>153</v>
      </c>
      <c r="AW766" s="14" t="s">
        <v>33</v>
      </c>
      <c r="AX766" s="14" t="s">
        <v>79</v>
      </c>
      <c r="AY766" s="249" t="s">
        <v>152</v>
      </c>
    </row>
    <row r="767" s="2" customFormat="1" ht="16.5" customHeight="1">
      <c r="A767" s="40"/>
      <c r="B767" s="41"/>
      <c r="C767" s="214" t="s">
        <v>1210</v>
      </c>
      <c r="D767" s="214" t="s">
        <v>155</v>
      </c>
      <c r="E767" s="215" t="s">
        <v>1562</v>
      </c>
      <c r="F767" s="216" t="s">
        <v>1563</v>
      </c>
      <c r="G767" s="217" t="s">
        <v>235</v>
      </c>
      <c r="H767" s="218">
        <v>58.100000000000001</v>
      </c>
      <c r="I767" s="219"/>
      <c r="J767" s="220">
        <f>ROUND(I767*H767,2)</f>
        <v>0</v>
      </c>
      <c r="K767" s="216" t="s">
        <v>19</v>
      </c>
      <c r="L767" s="46"/>
      <c r="M767" s="221" t="s">
        <v>19</v>
      </c>
      <c r="N767" s="222" t="s">
        <v>43</v>
      </c>
      <c r="O767" s="86"/>
      <c r="P767" s="223">
        <f>O767*H767</f>
        <v>0</v>
      </c>
      <c r="Q767" s="223">
        <v>0</v>
      </c>
      <c r="R767" s="223">
        <f>Q767*H767</f>
        <v>0</v>
      </c>
      <c r="S767" s="223">
        <v>0</v>
      </c>
      <c r="T767" s="224">
        <f>S767*H767</f>
        <v>0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25" t="s">
        <v>269</v>
      </c>
      <c r="AT767" s="225" t="s">
        <v>155</v>
      </c>
      <c r="AU767" s="225" t="s">
        <v>81</v>
      </c>
      <c r="AY767" s="19" t="s">
        <v>152</v>
      </c>
      <c r="BE767" s="226">
        <f>IF(N767="základní",J767,0)</f>
        <v>0</v>
      </c>
      <c r="BF767" s="226">
        <f>IF(N767="snížená",J767,0)</f>
        <v>0</v>
      </c>
      <c r="BG767" s="226">
        <f>IF(N767="zákl. přenesená",J767,0)</f>
        <v>0</v>
      </c>
      <c r="BH767" s="226">
        <f>IF(N767="sníž. přenesená",J767,0)</f>
        <v>0</v>
      </c>
      <c r="BI767" s="226">
        <f>IF(N767="nulová",J767,0)</f>
        <v>0</v>
      </c>
      <c r="BJ767" s="19" t="s">
        <v>79</v>
      </c>
      <c r="BK767" s="226">
        <f>ROUND(I767*H767,2)</f>
        <v>0</v>
      </c>
      <c r="BL767" s="19" t="s">
        <v>269</v>
      </c>
      <c r="BM767" s="225" t="s">
        <v>1564</v>
      </c>
    </row>
    <row r="768" s="13" customFormat="1">
      <c r="A768" s="13"/>
      <c r="B768" s="227"/>
      <c r="C768" s="228"/>
      <c r="D768" s="229" t="s">
        <v>165</v>
      </c>
      <c r="E768" s="230" t="s">
        <v>19</v>
      </c>
      <c r="F768" s="231" t="s">
        <v>2491</v>
      </c>
      <c r="G768" s="228"/>
      <c r="H768" s="232">
        <v>14.199999999999999</v>
      </c>
      <c r="I768" s="233"/>
      <c r="J768" s="228"/>
      <c r="K768" s="228"/>
      <c r="L768" s="234"/>
      <c r="M768" s="235"/>
      <c r="N768" s="236"/>
      <c r="O768" s="236"/>
      <c r="P768" s="236"/>
      <c r="Q768" s="236"/>
      <c r="R768" s="236"/>
      <c r="S768" s="236"/>
      <c r="T768" s="23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8" t="s">
        <v>165</v>
      </c>
      <c r="AU768" s="238" t="s">
        <v>81</v>
      </c>
      <c r="AV768" s="13" t="s">
        <v>81</v>
      </c>
      <c r="AW768" s="13" t="s">
        <v>33</v>
      </c>
      <c r="AX768" s="13" t="s">
        <v>72</v>
      </c>
      <c r="AY768" s="238" t="s">
        <v>152</v>
      </c>
    </row>
    <row r="769" s="13" customFormat="1">
      <c r="A769" s="13"/>
      <c r="B769" s="227"/>
      <c r="C769" s="228"/>
      <c r="D769" s="229" t="s">
        <v>165</v>
      </c>
      <c r="E769" s="230" t="s">
        <v>19</v>
      </c>
      <c r="F769" s="231" t="s">
        <v>2492</v>
      </c>
      <c r="G769" s="228"/>
      <c r="H769" s="232">
        <v>10.6</v>
      </c>
      <c r="I769" s="233"/>
      <c r="J769" s="228"/>
      <c r="K769" s="228"/>
      <c r="L769" s="234"/>
      <c r="M769" s="235"/>
      <c r="N769" s="236"/>
      <c r="O769" s="236"/>
      <c r="P769" s="236"/>
      <c r="Q769" s="236"/>
      <c r="R769" s="236"/>
      <c r="S769" s="236"/>
      <c r="T769" s="237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8" t="s">
        <v>165</v>
      </c>
      <c r="AU769" s="238" t="s">
        <v>81</v>
      </c>
      <c r="AV769" s="13" t="s">
        <v>81</v>
      </c>
      <c r="AW769" s="13" t="s">
        <v>33</v>
      </c>
      <c r="AX769" s="13" t="s">
        <v>72</v>
      </c>
      <c r="AY769" s="238" t="s">
        <v>152</v>
      </c>
    </row>
    <row r="770" s="13" customFormat="1">
      <c r="A770" s="13"/>
      <c r="B770" s="227"/>
      <c r="C770" s="228"/>
      <c r="D770" s="229" t="s">
        <v>165</v>
      </c>
      <c r="E770" s="230" t="s">
        <v>19</v>
      </c>
      <c r="F770" s="231" t="s">
        <v>2493</v>
      </c>
      <c r="G770" s="228"/>
      <c r="H770" s="232">
        <v>10.199999999999999</v>
      </c>
      <c r="I770" s="233"/>
      <c r="J770" s="228"/>
      <c r="K770" s="228"/>
      <c r="L770" s="234"/>
      <c r="M770" s="235"/>
      <c r="N770" s="236"/>
      <c r="O770" s="236"/>
      <c r="P770" s="236"/>
      <c r="Q770" s="236"/>
      <c r="R770" s="236"/>
      <c r="S770" s="236"/>
      <c r="T770" s="237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8" t="s">
        <v>165</v>
      </c>
      <c r="AU770" s="238" t="s">
        <v>81</v>
      </c>
      <c r="AV770" s="13" t="s">
        <v>81</v>
      </c>
      <c r="AW770" s="13" t="s">
        <v>33</v>
      </c>
      <c r="AX770" s="13" t="s">
        <v>72</v>
      </c>
      <c r="AY770" s="238" t="s">
        <v>152</v>
      </c>
    </row>
    <row r="771" s="13" customFormat="1">
      <c r="A771" s="13"/>
      <c r="B771" s="227"/>
      <c r="C771" s="228"/>
      <c r="D771" s="229" t="s">
        <v>165</v>
      </c>
      <c r="E771" s="230" t="s">
        <v>19</v>
      </c>
      <c r="F771" s="231" t="s">
        <v>2494</v>
      </c>
      <c r="G771" s="228"/>
      <c r="H771" s="232">
        <v>5.5999999999999996</v>
      </c>
      <c r="I771" s="233"/>
      <c r="J771" s="228"/>
      <c r="K771" s="228"/>
      <c r="L771" s="234"/>
      <c r="M771" s="235"/>
      <c r="N771" s="236"/>
      <c r="O771" s="236"/>
      <c r="P771" s="236"/>
      <c r="Q771" s="236"/>
      <c r="R771" s="236"/>
      <c r="S771" s="236"/>
      <c r="T771" s="237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8" t="s">
        <v>165</v>
      </c>
      <c r="AU771" s="238" t="s">
        <v>81</v>
      </c>
      <c r="AV771" s="13" t="s">
        <v>81</v>
      </c>
      <c r="AW771" s="13" t="s">
        <v>33</v>
      </c>
      <c r="AX771" s="13" t="s">
        <v>72</v>
      </c>
      <c r="AY771" s="238" t="s">
        <v>152</v>
      </c>
    </row>
    <row r="772" s="13" customFormat="1">
      <c r="A772" s="13"/>
      <c r="B772" s="227"/>
      <c r="C772" s="228"/>
      <c r="D772" s="229" t="s">
        <v>165</v>
      </c>
      <c r="E772" s="230" t="s">
        <v>19</v>
      </c>
      <c r="F772" s="231" t="s">
        <v>2495</v>
      </c>
      <c r="G772" s="228"/>
      <c r="H772" s="232">
        <v>5.7999999999999998</v>
      </c>
      <c r="I772" s="233"/>
      <c r="J772" s="228"/>
      <c r="K772" s="228"/>
      <c r="L772" s="234"/>
      <c r="M772" s="235"/>
      <c r="N772" s="236"/>
      <c r="O772" s="236"/>
      <c r="P772" s="236"/>
      <c r="Q772" s="236"/>
      <c r="R772" s="236"/>
      <c r="S772" s="236"/>
      <c r="T772" s="23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8" t="s">
        <v>165</v>
      </c>
      <c r="AU772" s="238" t="s">
        <v>81</v>
      </c>
      <c r="AV772" s="13" t="s">
        <v>81</v>
      </c>
      <c r="AW772" s="13" t="s">
        <v>33</v>
      </c>
      <c r="AX772" s="13" t="s">
        <v>72</v>
      </c>
      <c r="AY772" s="238" t="s">
        <v>152</v>
      </c>
    </row>
    <row r="773" s="13" customFormat="1">
      <c r="A773" s="13"/>
      <c r="B773" s="227"/>
      <c r="C773" s="228"/>
      <c r="D773" s="229" t="s">
        <v>165</v>
      </c>
      <c r="E773" s="230" t="s">
        <v>19</v>
      </c>
      <c r="F773" s="231" t="s">
        <v>2496</v>
      </c>
      <c r="G773" s="228"/>
      <c r="H773" s="232">
        <v>4.2999999999999998</v>
      </c>
      <c r="I773" s="233"/>
      <c r="J773" s="228"/>
      <c r="K773" s="228"/>
      <c r="L773" s="234"/>
      <c r="M773" s="235"/>
      <c r="N773" s="236"/>
      <c r="O773" s="236"/>
      <c r="P773" s="236"/>
      <c r="Q773" s="236"/>
      <c r="R773" s="236"/>
      <c r="S773" s="236"/>
      <c r="T773" s="237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8" t="s">
        <v>165</v>
      </c>
      <c r="AU773" s="238" t="s">
        <v>81</v>
      </c>
      <c r="AV773" s="13" t="s">
        <v>81</v>
      </c>
      <c r="AW773" s="13" t="s">
        <v>33</v>
      </c>
      <c r="AX773" s="13" t="s">
        <v>72</v>
      </c>
      <c r="AY773" s="238" t="s">
        <v>152</v>
      </c>
    </row>
    <row r="774" s="13" customFormat="1">
      <c r="A774" s="13"/>
      <c r="B774" s="227"/>
      <c r="C774" s="228"/>
      <c r="D774" s="229" t="s">
        <v>165</v>
      </c>
      <c r="E774" s="230" t="s">
        <v>19</v>
      </c>
      <c r="F774" s="231" t="s">
        <v>2497</v>
      </c>
      <c r="G774" s="228"/>
      <c r="H774" s="232">
        <v>2.2000000000000002</v>
      </c>
      <c r="I774" s="233"/>
      <c r="J774" s="228"/>
      <c r="K774" s="228"/>
      <c r="L774" s="234"/>
      <c r="M774" s="235"/>
      <c r="N774" s="236"/>
      <c r="O774" s="236"/>
      <c r="P774" s="236"/>
      <c r="Q774" s="236"/>
      <c r="R774" s="236"/>
      <c r="S774" s="236"/>
      <c r="T774" s="237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38" t="s">
        <v>165</v>
      </c>
      <c r="AU774" s="238" t="s">
        <v>81</v>
      </c>
      <c r="AV774" s="13" t="s">
        <v>81</v>
      </c>
      <c r="AW774" s="13" t="s">
        <v>33</v>
      </c>
      <c r="AX774" s="13" t="s">
        <v>72</v>
      </c>
      <c r="AY774" s="238" t="s">
        <v>152</v>
      </c>
    </row>
    <row r="775" s="13" customFormat="1">
      <c r="A775" s="13"/>
      <c r="B775" s="227"/>
      <c r="C775" s="228"/>
      <c r="D775" s="229" t="s">
        <v>165</v>
      </c>
      <c r="E775" s="230" t="s">
        <v>19</v>
      </c>
      <c r="F775" s="231" t="s">
        <v>2498</v>
      </c>
      <c r="G775" s="228"/>
      <c r="H775" s="232">
        <v>5.2000000000000002</v>
      </c>
      <c r="I775" s="233"/>
      <c r="J775" s="228"/>
      <c r="K775" s="228"/>
      <c r="L775" s="234"/>
      <c r="M775" s="235"/>
      <c r="N775" s="236"/>
      <c r="O775" s="236"/>
      <c r="P775" s="236"/>
      <c r="Q775" s="236"/>
      <c r="R775" s="236"/>
      <c r="S775" s="236"/>
      <c r="T775" s="237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8" t="s">
        <v>165</v>
      </c>
      <c r="AU775" s="238" t="s">
        <v>81</v>
      </c>
      <c r="AV775" s="13" t="s">
        <v>81</v>
      </c>
      <c r="AW775" s="13" t="s">
        <v>33</v>
      </c>
      <c r="AX775" s="13" t="s">
        <v>72</v>
      </c>
      <c r="AY775" s="238" t="s">
        <v>152</v>
      </c>
    </row>
    <row r="776" s="14" customFormat="1">
      <c r="A776" s="14"/>
      <c r="B776" s="239"/>
      <c r="C776" s="240"/>
      <c r="D776" s="229" t="s">
        <v>165</v>
      </c>
      <c r="E776" s="241" t="s">
        <v>19</v>
      </c>
      <c r="F776" s="242" t="s">
        <v>167</v>
      </c>
      <c r="G776" s="240"/>
      <c r="H776" s="243">
        <v>58.100000000000001</v>
      </c>
      <c r="I776" s="244"/>
      <c r="J776" s="240"/>
      <c r="K776" s="240"/>
      <c r="L776" s="245"/>
      <c r="M776" s="246"/>
      <c r="N776" s="247"/>
      <c r="O776" s="247"/>
      <c r="P776" s="247"/>
      <c r="Q776" s="247"/>
      <c r="R776" s="247"/>
      <c r="S776" s="247"/>
      <c r="T776" s="248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49" t="s">
        <v>165</v>
      </c>
      <c r="AU776" s="249" t="s">
        <v>81</v>
      </c>
      <c r="AV776" s="14" t="s">
        <v>153</v>
      </c>
      <c r="AW776" s="14" t="s">
        <v>33</v>
      </c>
      <c r="AX776" s="14" t="s">
        <v>79</v>
      </c>
      <c r="AY776" s="249" t="s">
        <v>152</v>
      </c>
    </row>
    <row r="777" s="2" customFormat="1" ht="21.75" customHeight="1">
      <c r="A777" s="40"/>
      <c r="B777" s="41"/>
      <c r="C777" s="214" t="s">
        <v>1216</v>
      </c>
      <c r="D777" s="214" t="s">
        <v>155</v>
      </c>
      <c r="E777" s="215" t="s">
        <v>1571</v>
      </c>
      <c r="F777" s="216" t="s">
        <v>1572</v>
      </c>
      <c r="G777" s="217" t="s">
        <v>235</v>
      </c>
      <c r="H777" s="218">
        <v>21.75</v>
      </c>
      <c r="I777" s="219"/>
      <c r="J777" s="220">
        <f>ROUND(I777*H777,2)</f>
        <v>0</v>
      </c>
      <c r="K777" s="216" t="s">
        <v>163</v>
      </c>
      <c r="L777" s="46"/>
      <c r="M777" s="221" t="s">
        <v>19</v>
      </c>
      <c r="N777" s="222" t="s">
        <v>43</v>
      </c>
      <c r="O777" s="86"/>
      <c r="P777" s="223">
        <f>O777*H777</f>
        <v>0</v>
      </c>
      <c r="Q777" s="223">
        <v>0</v>
      </c>
      <c r="R777" s="223">
        <f>Q777*H777</f>
        <v>0</v>
      </c>
      <c r="S777" s="223">
        <v>0</v>
      </c>
      <c r="T777" s="224">
        <f>S777*H777</f>
        <v>0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5" t="s">
        <v>269</v>
      </c>
      <c r="AT777" s="225" t="s">
        <v>155</v>
      </c>
      <c r="AU777" s="225" t="s">
        <v>81</v>
      </c>
      <c r="AY777" s="19" t="s">
        <v>152</v>
      </c>
      <c r="BE777" s="226">
        <f>IF(N777="základní",J777,0)</f>
        <v>0</v>
      </c>
      <c r="BF777" s="226">
        <f>IF(N777="snížená",J777,0)</f>
        <v>0</v>
      </c>
      <c r="BG777" s="226">
        <f>IF(N777="zákl. přenesená",J777,0)</f>
        <v>0</v>
      </c>
      <c r="BH777" s="226">
        <f>IF(N777="sníž. přenesená",J777,0)</f>
        <v>0</v>
      </c>
      <c r="BI777" s="226">
        <f>IF(N777="nulová",J777,0)</f>
        <v>0</v>
      </c>
      <c r="BJ777" s="19" t="s">
        <v>79</v>
      </c>
      <c r="BK777" s="226">
        <f>ROUND(I777*H777,2)</f>
        <v>0</v>
      </c>
      <c r="BL777" s="19" t="s">
        <v>269</v>
      </c>
      <c r="BM777" s="225" t="s">
        <v>1573</v>
      </c>
    </row>
    <row r="778" s="13" customFormat="1">
      <c r="A778" s="13"/>
      <c r="B778" s="227"/>
      <c r="C778" s="228"/>
      <c r="D778" s="229" t="s">
        <v>165</v>
      </c>
      <c r="E778" s="230" t="s">
        <v>19</v>
      </c>
      <c r="F778" s="231" t="s">
        <v>2499</v>
      </c>
      <c r="G778" s="228"/>
      <c r="H778" s="232">
        <v>20.699999999999999</v>
      </c>
      <c r="I778" s="233"/>
      <c r="J778" s="228"/>
      <c r="K778" s="228"/>
      <c r="L778" s="234"/>
      <c r="M778" s="235"/>
      <c r="N778" s="236"/>
      <c r="O778" s="236"/>
      <c r="P778" s="236"/>
      <c r="Q778" s="236"/>
      <c r="R778" s="236"/>
      <c r="S778" s="236"/>
      <c r="T778" s="237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8" t="s">
        <v>165</v>
      </c>
      <c r="AU778" s="238" t="s">
        <v>81</v>
      </c>
      <c r="AV778" s="13" t="s">
        <v>81</v>
      </c>
      <c r="AW778" s="13" t="s">
        <v>33</v>
      </c>
      <c r="AX778" s="13" t="s">
        <v>72</v>
      </c>
      <c r="AY778" s="238" t="s">
        <v>152</v>
      </c>
    </row>
    <row r="779" s="13" customFormat="1">
      <c r="A779" s="13"/>
      <c r="B779" s="227"/>
      <c r="C779" s="228"/>
      <c r="D779" s="229" t="s">
        <v>165</v>
      </c>
      <c r="E779" s="230" t="s">
        <v>19</v>
      </c>
      <c r="F779" s="231" t="s">
        <v>2500</v>
      </c>
      <c r="G779" s="228"/>
      <c r="H779" s="232">
        <v>1.05</v>
      </c>
      <c r="I779" s="233"/>
      <c r="J779" s="228"/>
      <c r="K779" s="228"/>
      <c r="L779" s="234"/>
      <c r="M779" s="235"/>
      <c r="N779" s="236"/>
      <c r="O779" s="236"/>
      <c r="P779" s="236"/>
      <c r="Q779" s="236"/>
      <c r="R779" s="236"/>
      <c r="S779" s="236"/>
      <c r="T779" s="23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8" t="s">
        <v>165</v>
      </c>
      <c r="AU779" s="238" t="s">
        <v>81</v>
      </c>
      <c r="AV779" s="13" t="s">
        <v>81</v>
      </c>
      <c r="AW779" s="13" t="s">
        <v>33</v>
      </c>
      <c r="AX779" s="13" t="s">
        <v>72</v>
      </c>
      <c r="AY779" s="238" t="s">
        <v>152</v>
      </c>
    </row>
    <row r="780" s="14" customFormat="1">
      <c r="A780" s="14"/>
      <c r="B780" s="239"/>
      <c r="C780" s="240"/>
      <c r="D780" s="229" t="s">
        <v>165</v>
      </c>
      <c r="E780" s="241" t="s">
        <v>19</v>
      </c>
      <c r="F780" s="242" t="s">
        <v>167</v>
      </c>
      <c r="G780" s="240"/>
      <c r="H780" s="243">
        <v>21.75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9" t="s">
        <v>165</v>
      </c>
      <c r="AU780" s="249" t="s">
        <v>81</v>
      </c>
      <c r="AV780" s="14" t="s">
        <v>153</v>
      </c>
      <c r="AW780" s="14" t="s">
        <v>33</v>
      </c>
      <c r="AX780" s="14" t="s">
        <v>79</v>
      </c>
      <c r="AY780" s="249" t="s">
        <v>152</v>
      </c>
    </row>
    <row r="781" s="2" customFormat="1" ht="16.5" customHeight="1">
      <c r="A781" s="40"/>
      <c r="B781" s="41"/>
      <c r="C781" s="271" t="s">
        <v>1222</v>
      </c>
      <c r="D781" s="271" t="s">
        <v>261</v>
      </c>
      <c r="E781" s="272" t="s">
        <v>1582</v>
      </c>
      <c r="F781" s="273" t="s">
        <v>2501</v>
      </c>
      <c r="G781" s="274" t="s">
        <v>235</v>
      </c>
      <c r="H781" s="275">
        <v>21.734999999999999</v>
      </c>
      <c r="I781" s="276"/>
      <c r="J781" s="277">
        <f>ROUND(I781*H781,2)</f>
        <v>0</v>
      </c>
      <c r="K781" s="273" t="s">
        <v>163</v>
      </c>
      <c r="L781" s="278"/>
      <c r="M781" s="279" t="s">
        <v>19</v>
      </c>
      <c r="N781" s="280" t="s">
        <v>43</v>
      </c>
      <c r="O781" s="86"/>
      <c r="P781" s="223">
        <f>O781*H781</f>
        <v>0</v>
      </c>
      <c r="Q781" s="223">
        <v>0.0018</v>
      </c>
      <c r="R781" s="223">
        <f>Q781*H781</f>
        <v>0.039122999999999998</v>
      </c>
      <c r="S781" s="223">
        <v>0</v>
      </c>
      <c r="T781" s="224">
        <f>S781*H781</f>
        <v>0</v>
      </c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R781" s="225" t="s">
        <v>362</v>
      </c>
      <c r="AT781" s="225" t="s">
        <v>261</v>
      </c>
      <c r="AU781" s="225" t="s">
        <v>81</v>
      </c>
      <c r="AY781" s="19" t="s">
        <v>152</v>
      </c>
      <c r="BE781" s="226">
        <f>IF(N781="základní",J781,0)</f>
        <v>0</v>
      </c>
      <c r="BF781" s="226">
        <f>IF(N781="snížená",J781,0)</f>
        <v>0</v>
      </c>
      <c r="BG781" s="226">
        <f>IF(N781="zákl. přenesená",J781,0)</f>
        <v>0</v>
      </c>
      <c r="BH781" s="226">
        <f>IF(N781="sníž. přenesená",J781,0)</f>
        <v>0</v>
      </c>
      <c r="BI781" s="226">
        <f>IF(N781="nulová",J781,0)</f>
        <v>0</v>
      </c>
      <c r="BJ781" s="19" t="s">
        <v>79</v>
      </c>
      <c r="BK781" s="226">
        <f>ROUND(I781*H781,2)</f>
        <v>0</v>
      </c>
      <c r="BL781" s="19" t="s">
        <v>269</v>
      </c>
      <c r="BM781" s="225" t="s">
        <v>1579</v>
      </c>
    </row>
    <row r="782" s="13" customFormat="1">
      <c r="A782" s="13"/>
      <c r="B782" s="227"/>
      <c r="C782" s="228"/>
      <c r="D782" s="229" t="s">
        <v>165</v>
      </c>
      <c r="E782" s="230" t="s">
        <v>19</v>
      </c>
      <c r="F782" s="231" t="s">
        <v>2502</v>
      </c>
      <c r="G782" s="228"/>
      <c r="H782" s="232">
        <v>20.699999999999999</v>
      </c>
      <c r="I782" s="233"/>
      <c r="J782" s="228"/>
      <c r="K782" s="228"/>
      <c r="L782" s="234"/>
      <c r="M782" s="235"/>
      <c r="N782" s="236"/>
      <c r="O782" s="236"/>
      <c r="P782" s="236"/>
      <c r="Q782" s="236"/>
      <c r="R782" s="236"/>
      <c r="S782" s="236"/>
      <c r="T782" s="23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8" t="s">
        <v>165</v>
      </c>
      <c r="AU782" s="238" t="s">
        <v>81</v>
      </c>
      <c r="AV782" s="13" t="s">
        <v>81</v>
      </c>
      <c r="AW782" s="13" t="s">
        <v>33</v>
      </c>
      <c r="AX782" s="13" t="s">
        <v>72</v>
      </c>
      <c r="AY782" s="238" t="s">
        <v>152</v>
      </c>
    </row>
    <row r="783" s="14" customFormat="1">
      <c r="A783" s="14"/>
      <c r="B783" s="239"/>
      <c r="C783" s="240"/>
      <c r="D783" s="229" t="s">
        <v>165</v>
      </c>
      <c r="E783" s="241" t="s">
        <v>19</v>
      </c>
      <c r="F783" s="242" t="s">
        <v>167</v>
      </c>
      <c r="G783" s="240"/>
      <c r="H783" s="243">
        <v>20.699999999999999</v>
      </c>
      <c r="I783" s="244"/>
      <c r="J783" s="240"/>
      <c r="K783" s="240"/>
      <c r="L783" s="245"/>
      <c r="M783" s="246"/>
      <c r="N783" s="247"/>
      <c r="O783" s="247"/>
      <c r="P783" s="247"/>
      <c r="Q783" s="247"/>
      <c r="R783" s="247"/>
      <c r="S783" s="247"/>
      <c r="T783" s="248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49" t="s">
        <v>165</v>
      </c>
      <c r="AU783" s="249" t="s">
        <v>81</v>
      </c>
      <c r="AV783" s="14" t="s">
        <v>153</v>
      </c>
      <c r="AW783" s="14" t="s">
        <v>33</v>
      </c>
      <c r="AX783" s="14" t="s">
        <v>79</v>
      </c>
      <c r="AY783" s="249" t="s">
        <v>152</v>
      </c>
    </row>
    <row r="784" s="13" customFormat="1">
      <c r="A784" s="13"/>
      <c r="B784" s="227"/>
      <c r="C784" s="228"/>
      <c r="D784" s="229" t="s">
        <v>165</v>
      </c>
      <c r="E784" s="228"/>
      <c r="F784" s="231" t="s">
        <v>2503</v>
      </c>
      <c r="G784" s="228"/>
      <c r="H784" s="232">
        <v>21.734999999999999</v>
      </c>
      <c r="I784" s="233"/>
      <c r="J784" s="228"/>
      <c r="K784" s="228"/>
      <c r="L784" s="234"/>
      <c r="M784" s="235"/>
      <c r="N784" s="236"/>
      <c r="O784" s="236"/>
      <c r="P784" s="236"/>
      <c r="Q784" s="236"/>
      <c r="R784" s="236"/>
      <c r="S784" s="236"/>
      <c r="T784" s="23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8" t="s">
        <v>165</v>
      </c>
      <c r="AU784" s="238" t="s">
        <v>81</v>
      </c>
      <c r="AV784" s="13" t="s">
        <v>81</v>
      </c>
      <c r="AW784" s="13" t="s">
        <v>4</v>
      </c>
      <c r="AX784" s="13" t="s">
        <v>79</v>
      </c>
      <c r="AY784" s="238" t="s">
        <v>152</v>
      </c>
    </row>
    <row r="785" s="2" customFormat="1" ht="16.5" customHeight="1">
      <c r="A785" s="40"/>
      <c r="B785" s="41"/>
      <c r="C785" s="271" t="s">
        <v>1226</v>
      </c>
      <c r="D785" s="271" t="s">
        <v>261</v>
      </c>
      <c r="E785" s="272" t="s">
        <v>1577</v>
      </c>
      <c r="F785" s="273" t="s">
        <v>2504</v>
      </c>
      <c r="G785" s="274" t="s">
        <v>235</v>
      </c>
      <c r="H785" s="275">
        <v>1.103</v>
      </c>
      <c r="I785" s="276"/>
      <c r="J785" s="277">
        <f>ROUND(I785*H785,2)</f>
        <v>0</v>
      </c>
      <c r="K785" s="273" t="s">
        <v>163</v>
      </c>
      <c r="L785" s="278"/>
      <c r="M785" s="279" t="s">
        <v>19</v>
      </c>
      <c r="N785" s="280" t="s">
        <v>43</v>
      </c>
      <c r="O785" s="86"/>
      <c r="P785" s="223">
        <f>O785*H785</f>
        <v>0</v>
      </c>
      <c r="Q785" s="223">
        <v>0.0015</v>
      </c>
      <c r="R785" s="223">
        <f>Q785*H785</f>
        <v>0.0016544999999999999</v>
      </c>
      <c r="S785" s="223">
        <v>0</v>
      </c>
      <c r="T785" s="224">
        <f>S785*H785</f>
        <v>0</v>
      </c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R785" s="225" t="s">
        <v>362</v>
      </c>
      <c r="AT785" s="225" t="s">
        <v>261</v>
      </c>
      <c r="AU785" s="225" t="s">
        <v>81</v>
      </c>
      <c r="AY785" s="19" t="s">
        <v>152</v>
      </c>
      <c r="BE785" s="226">
        <f>IF(N785="základní",J785,0)</f>
        <v>0</v>
      </c>
      <c r="BF785" s="226">
        <f>IF(N785="snížená",J785,0)</f>
        <v>0</v>
      </c>
      <c r="BG785" s="226">
        <f>IF(N785="zákl. přenesená",J785,0)</f>
        <v>0</v>
      </c>
      <c r="BH785" s="226">
        <f>IF(N785="sníž. přenesená",J785,0)</f>
        <v>0</v>
      </c>
      <c r="BI785" s="226">
        <f>IF(N785="nulová",J785,0)</f>
        <v>0</v>
      </c>
      <c r="BJ785" s="19" t="s">
        <v>79</v>
      </c>
      <c r="BK785" s="226">
        <f>ROUND(I785*H785,2)</f>
        <v>0</v>
      </c>
      <c r="BL785" s="19" t="s">
        <v>269</v>
      </c>
      <c r="BM785" s="225" t="s">
        <v>1584</v>
      </c>
    </row>
    <row r="786" s="13" customFormat="1">
      <c r="A786" s="13"/>
      <c r="B786" s="227"/>
      <c r="C786" s="228"/>
      <c r="D786" s="229" t="s">
        <v>165</v>
      </c>
      <c r="E786" s="230" t="s">
        <v>19</v>
      </c>
      <c r="F786" s="231" t="s">
        <v>2505</v>
      </c>
      <c r="G786" s="228"/>
      <c r="H786" s="232">
        <v>1.05</v>
      </c>
      <c r="I786" s="233"/>
      <c r="J786" s="228"/>
      <c r="K786" s="228"/>
      <c r="L786" s="234"/>
      <c r="M786" s="235"/>
      <c r="N786" s="236"/>
      <c r="O786" s="236"/>
      <c r="P786" s="236"/>
      <c r="Q786" s="236"/>
      <c r="R786" s="236"/>
      <c r="S786" s="236"/>
      <c r="T786" s="237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8" t="s">
        <v>165</v>
      </c>
      <c r="AU786" s="238" t="s">
        <v>81</v>
      </c>
      <c r="AV786" s="13" t="s">
        <v>81</v>
      </c>
      <c r="AW786" s="13" t="s">
        <v>33</v>
      </c>
      <c r="AX786" s="13" t="s">
        <v>72</v>
      </c>
      <c r="AY786" s="238" t="s">
        <v>152</v>
      </c>
    </row>
    <row r="787" s="14" customFormat="1">
      <c r="A787" s="14"/>
      <c r="B787" s="239"/>
      <c r="C787" s="240"/>
      <c r="D787" s="229" t="s">
        <v>165</v>
      </c>
      <c r="E787" s="241" t="s">
        <v>19</v>
      </c>
      <c r="F787" s="242" t="s">
        <v>167</v>
      </c>
      <c r="G787" s="240"/>
      <c r="H787" s="243">
        <v>1.05</v>
      </c>
      <c r="I787" s="244"/>
      <c r="J787" s="240"/>
      <c r="K787" s="240"/>
      <c r="L787" s="245"/>
      <c r="M787" s="246"/>
      <c r="N787" s="247"/>
      <c r="O787" s="247"/>
      <c r="P787" s="247"/>
      <c r="Q787" s="247"/>
      <c r="R787" s="247"/>
      <c r="S787" s="247"/>
      <c r="T787" s="248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9" t="s">
        <v>165</v>
      </c>
      <c r="AU787" s="249" t="s">
        <v>81</v>
      </c>
      <c r="AV787" s="14" t="s">
        <v>153</v>
      </c>
      <c r="AW787" s="14" t="s">
        <v>33</v>
      </c>
      <c r="AX787" s="14" t="s">
        <v>79</v>
      </c>
      <c r="AY787" s="249" t="s">
        <v>152</v>
      </c>
    </row>
    <row r="788" s="13" customFormat="1">
      <c r="A788" s="13"/>
      <c r="B788" s="227"/>
      <c r="C788" s="228"/>
      <c r="D788" s="229" t="s">
        <v>165</v>
      </c>
      <c r="E788" s="228"/>
      <c r="F788" s="231" t="s">
        <v>2506</v>
      </c>
      <c r="G788" s="228"/>
      <c r="H788" s="232">
        <v>1.103</v>
      </c>
      <c r="I788" s="233"/>
      <c r="J788" s="228"/>
      <c r="K788" s="228"/>
      <c r="L788" s="234"/>
      <c r="M788" s="235"/>
      <c r="N788" s="236"/>
      <c r="O788" s="236"/>
      <c r="P788" s="236"/>
      <c r="Q788" s="236"/>
      <c r="R788" s="236"/>
      <c r="S788" s="236"/>
      <c r="T788" s="237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38" t="s">
        <v>165</v>
      </c>
      <c r="AU788" s="238" t="s">
        <v>81</v>
      </c>
      <c r="AV788" s="13" t="s">
        <v>81</v>
      </c>
      <c r="AW788" s="13" t="s">
        <v>4</v>
      </c>
      <c r="AX788" s="13" t="s">
        <v>79</v>
      </c>
      <c r="AY788" s="238" t="s">
        <v>152</v>
      </c>
    </row>
    <row r="789" s="2" customFormat="1" ht="16.5" customHeight="1">
      <c r="A789" s="40"/>
      <c r="B789" s="41"/>
      <c r="C789" s="271" t="s">
        <v>1231</v>
      </c>
      <c r="D789" s="271" t="s">
        <v>261</v>
      </c>
      <c r="E789" s="272" t="s">
        <v>1587</v>
      </c>
      <c r="F789" s="273" t="s">
        <v>1588</v>
      </c>
      <c r="G789" s="274" t="s">
        <v>1498</v>
      </c>
      <c r="H789" s="275">
        <v>13</v>
      </c>
      <c r="I789" s="276"/>
      <c r="J789" s="277">
        <f>ROUND(I789*H789,2)</f>
        <v>0</v>
      </c>
      <c r="K789" s="273" t="s">
        <v>163</v>
      </c>
      <c r="L789" s="278"/>
      <c r="M789" s="279" t="s">
        <v>19</v>
      </c>
      <c r="N789" s="280" t="s">
        <v>43</v>
      </c>
      <c r="O789" s="86"/>
      <c r="P789" s="223">
        <f>O789*H789</f>
        <v>0</v>
      </c>
      <c r="Q789" s="223">
        <v>0.00020000000000000001</v>
      </c>
      <c r="R789" s="223">
        <f>Q789*H789</f>
        <v>0.0026000000000000003</v>
      </c>
      <c r="S789" s="223">
        <v>0</v>
      </c>
      <c r="T789" s="224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25" t="s">
        <v>362</v>
      </c>
      <c r="AT789" s="225" t="s">
        <v>261</v>
      </c>
      <c r="AU789" s="225" t="s">
        <v>81</v>
      </c>
      <c r="AY789" s="19" t="s">
        <v>152</v>
      </c>
      <c r="BE789" s="226">
        <f>IF(N789="základní",J789,0)</f>
        <v>0</v>
      </c>
      <c r="BF789" s="226">
        <f>IF(N789="snížená",J789,0)</f>
        <v>0</v>
      </c>
      <c r="BG789" s="226">
        <f>IF(N789="zákl. přenesená",J789,0)</f>
        <v>0</v>
      </c>
      <c r="BH789" s="226">
        <f>IF(N789="sníž. přenesená",J789,0)</f>
        <v>0</v>
      </c>
      <c r="BI789" s="226">
        <f>IF(N789="nulová",J789,0)</f>
        <v>0</v>
      </c>
      <c r="BJ789" s="19" t="s">
        <v>79</v>
      </c>
      <c r="BK789" s="226">
        <f>ROUND(I789*H789,2)</f>
        <v>0</v>
      </c>
      <c r="BL789" s="19" t="s">
        <v>269</v>
      </c>
      <c r="BM789" s="225" t="s">
        <v>1589</v>
      </c>
    </row>
    <row r="790" s="2" customFormat="1">
      <c r="A790" s="40"/>
      <c r="B790" s="41"/>
      <c r="C790" s="214" t="s">
        <v>1236</v>
      </c>
      <c r="D790" s="214" t="s">
        <v>155</v>
      </c>
      <c r="E790" s="215" t="s">
        <v>1609</v>
      </c>
      <c r="F790" s="216" t="s">
        <v>1610</v>
      </c>
      <c r="G790" s="217" t="s">
        <v>1611</v>
      </c>
      <c r="H790" s="282"/>
      <c r="I790" s="219"/>
      <c r="J790" s="220">
        <f>ROUND(I790*H790,2)</f>
        <v>0</v>
      </c>
      <c r="K790" s="216" t="s">
        <v>163</v>
      </c>
      <c r="L790" s="46"/>
      <c r="M790" s="221" t="s">
        <v>19</v>
      </c>
      <c r="N790" s="222" t="s">
        <v>43</v>
      </c>
      <c r="O790" s="86"/>
      <c r="P790" s="223">
        <f>O790*H790</f>
        <v>0</v>
      </c>
      <c r="Q790" s="223">
        <v>0</v>
      </c>
      <c r="R790" s="223">
        <f>Q790*H790</f>
        <v>0</v>
      </c>
      <c r="S790" s="223">
        <v>0</v>
      </c>
      <c r="T790" s="224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25" t="s">
        <v>269</v>
      </c>
      <c r="AT790" s="225" t="s">
        <v>155</v>
      </c>
      <c r="AU790" s="225" t="s">
        <v>81</v>
      </c>
      <c r="AY790" s="19" t="s">
        <v>152</v>
      </c>
      <c r="BE790" s="226">
        <f>IF(N790="základní",J790,0)</f>
        <v>0</v>
      </c>
      <c r="BF790" s="226">
        <f>IF(N790="snížená",J790,0)</f>
        <v>0</v>
      </c>
      <c r="BG790" s="226">
        <f>IF(N790="zákl. přenesená",J790,0)</f>
        <v>0</v>
      </c>
      <c r="BH790" s="226">
        <f>IF(N790="sníž. přenesená",J790,0)</f>
        <v>0</v>
      </c>
      <c r="BI790" s="226">
        <f>IF(N790="nulová",J790,0)</f>
        <v>0</v>
      </c>
      <c r="BJ790" s="19" t="s">
        <v>79</v>
      </c>
      <c r="BK790" s="226">
        <f>ROUND(I790*H790,2)</f>
        <v>0</v>
      </c>
      <c r="BL790" s="19" t="s">
        <v>269</v>
      </c>
      <c r="BM790" s="225" t="s">
        <v>1612</v>
      </c>
    </row>
    <row r="791" s="12" customFormat="1" ht="22.8" customHeight="1">
      <c r="A791" s="12"/>
      <c r="B791" s="198"/>
      <c r="C791" s="199"/>
      <c r="D791" s="200" t="s">
        <v>71</v>
      </c>
      <c r="E791" s="212" t="s">
        <v>1613</v>
      </c>
      <c r="F791" s="212" t="s">
        <v>1614</v>
      </c>
      <c r="G791" s="199"/>
      <c r="H791" s="199"/>
      <c r="I791" s="202"/>
      <c r="J791" s="213">
        <f>BK791</f>
        <v>0</v>
      </c>
      <c r="K791" s="199"/>
      <c r="L791" s="204"/>
      <c r="M791" s="205"/>
      <c r="N791" s="206"/>
      <c r="O791" s="206"/>
      <c r="P791" s="207">
        <f>SUM(P792:P799)</f>
        <v>0</v>
      </c>
      <c r="Q791" s="206"/>
      <c r="R791" s="207">
        <f>SUM(R792:R799)</f>
        <v>0.20671120000000001</v>
      </c>
      <c r="S791" s="206"/>
      <c r="T791" s="208">
        <f>SUM(T792:T799)</f>
        <v>0</v>
      </c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R791" s="209" t="s">
        <v>81</v>
      </c>
      <c r="AT791" s="210" t="s">
        <v>71</v>
      </c>
      <c r="AU791" s="210" t="s">
        <v>79</v>
      </c>
      <c r="AY791" s="209" t="s">
        <v>152</v>
      </c>
      <c r="BK791" s="211">
        <f>SUM(BK792:BK799)</f>
        <v>0</v>
      </c>
    </row>
    <row r="792" s="2" customFormat="1" ht="16.5" customHeight="1">
      <c r="A792" s="40"/>
      <c r="B792" s="41"/>
      <c r="C792" s="214" t="s">
        <v>1240</v>
      </c>
      <c r="D792" s="214" t="s">
        <v>155</v>
      </c>
      <c r="E792" s="215" t="s">
        <v>1616</v>
      </c>
      <c r="F792" s="216" t="s">
        <v>1617</v>
      </c>
      <c r="G792" s="217" t="s">
        <v>1256</v>
      </c>
      <c r="H792" s="218">
        <v>179.22399999999999</v>
      </c>
      <c r="I792" s="219"/>
      <c r="J792" s="220">
        <f>ROUND(I792*H792,2)</f>
        <v>0</v>
      </c>
      <c r="K792" s="216" t="s">
        <v>163</v>
      </c>
      <c r="L792" s="46"/>
      <c r="M792" s="221" t="s">
        <v>19</v>
      </c>
      <c r="N792" s="222" t="s">
        <v>43</v>
      </c>
      <c r="O792" s="86"/>
      <c r="P792" s="223">
        <f>O792*H792</f>
        <v>0</v>
      </c>
      <c r="Q792" s="223">
        <v>5.0000000000000002E-05</v>
      </c>
      <c r="R792" s="223">
        <f>Q792*H792</f>
        <v>0.0089612000000000008</v>
      </c>
      <c r="S792" s="223">
        <v>0</v>
      </c>
      <c r="T792" s="224">
        <f>S792*H792</f>
        <v>0</v>
      </c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R792" s="225" t="s">
        <v>269</v>
      </c>
      <c r="AT792" s="225" t="s">
        <v>155</v>
      </c>
      <c r="AU792" s="225" t="s">
        <v>81</v>
      </c>
      <c r="AY792" s="19" t="s">
        <v>152</v>
      </c>
      <c r="BE792" s="226">
        <f>IF(N792="základní",J792,0)</f>
        <v>0</v>
      </c>
      <c r="BF792" s="226">
        <f>IF(N792="snížená",J792,0)</f>
        <v>0</v>
      </c>
      <c r="BG792" s="226">
        <f>IF(N792="zákl. přenesená",J792,0)</f>
        <v>0</v>
      </c>
      <c r="BH792" s="226">
        <f>IF(N792="sníž. přenesená",J792,0)</f>
        <v>0</v>
      </c>
      <c r="BI792" s="226">
        <f>IF(N792="nulová",J792,0)</f>
        <v>0</v>
      </c>
      <c r="BJ792" s="19" t="s">
        <v>79</v>
      </c>
      <c r="BK792" s="226">
        <f>ROUND(I792*H792,2)</f>
        <v>0</v>
      </c>
      <c r="BL792" s="19" t="s">
        <v>269</v>
      </c>
      <c r="BM792" s="225" t="s">
        <v>1618</v>
      </c>
    </row>
    <row r="793" s="15" customFormat="1">
      <c r="A793" s="15"/>
      <c r="B793" s="250"/>
      <c r="C793" s="251"/>
      <c r="D793" s="229" t="s">
        <v>165</v>
      </c>
      <c r="E793" s="252" t="s">
        <v>19</v>
      </c>
      <c r="F793" s="253" t="s">
        <v>1619</v>
      </c>
      <c r="G793" s="251"/>
      <c r="H793" s="252" t="s">
        <v>19</v>
      </c>
      <c r="I793" s="254"/>
      <c r="J793" s="251"/>
      <c r="K793" s="251"/>
      <c r="L793" s="255"/>
      <c r="M793" s="256"/>
      <c r="N793" s="257"/>
      <c r="O793" s="257"/>
      <c r="P793" s="257"/>
      <c r="Q793" s="257"/>
      <c r="R793" s="257"/>
      <c r="S793" s="257"/>
      <c r="T793" s="258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9" t="s">
        <v>165</v>
      </c>
      <c r="AU793" s="259" t="s">
        <v>81</v>
      </c>
      <c r="AV793" s="15" t="s">
        <v>79</v>
      </c>
      <c r="AW793" s="15" t="s">
        <v>33</v>
      </c>
      <c r="AX793" s="15" t="s">
        <v>72</v>
      </c>
      <c r="AY793" s="259" t="s">
        <v>152</v>
      </c>
    </row>
    <row r="794" s="13" customFormat="1">
      <c r="A794" s="13"/>
      <c r="B794" s="227"/>
      <c r="C794" s="228"/>
      <c r="D794" s="229" t="s">
        <v>165</v>
      </c>
      <c r="E794" s="230" t="s">
        <v>19</v>
      </c>
      <c r="F794" s="231" t="s">
        <v>2507</v>
      </c>
      <c r="G794" s="228"/>
      <c r="H794" s="232">
        <v>103.824</v>
      </c>
      <c r="I794" s="233"/>
      <c r="J794" s="228"/>
      <c r="K794" s="228"/>
      <c r="L794" s="234"/>
      <c r="M794" s="235"/>
      <c r="N794" s="236"/>
      <c r="O794" s="236"/>
      <c r="P794" s="236"/>
      <c r="Q794" s="236"/>
      <c r="R794" s="236"/>
      <c r="S794" s="236"/>
      <c r="T794" s="237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8" t="s">
        <v>165</v>
      </c>
      <c r="AU794" s="238" t="s">
        <v>81</v>
      </c>
      <c r="AV794" s="13" t="s">
        <v>81</v>
      </c>
      <c r="AW794" s="13" t="s">
        <v>33</v>
      </c>
      <c r="AX794" s="13" t="s">
        <v>72</v>
      </c>
      <c r="AY794" s="238" t="s">
        <v>152</v>
      </c>
    </row>
    <row r="795" s="13" customFormat="1">
      <c r="A795" s="13"/>
      <c r="B795" s="227"/>
      <c r="C795" s="228"/>
      <c r="D795" s="229" t="s">
        <v>165</v>
      </c>
      <c r="E795" s="230" t="s">
        <v>19</v>
      </c>
      <c r="F795" s="231" t="s">
        <v>2508</v>
      </c>
      <c r="G795" s="228"/>
      <c r="H795" s="232">
        <v>75.400000000000006</v>
      </c>
      <c r="I795" s="233"/>
      <c r="J795" s="228"/>
      <c r="K795" s="228"/>
      <c r="L795" s="234"/>
      <c r="M795" s="235"/>
      <c r="N795" s="236"/>
      <c r="O795" s="236"/>
      <c r="P795" s="236"/>
      <c r="Q795" s="236"/>
      <c r="R795" s="236"/>
      <c r="S795" s="236"/>
      <c r="T795" s="23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8" t="s">
        <v>165</v>
      </c>
      <c r="AU795" s="238" t="s">
        <v>81</v>
      </c>
      <c r="AV795" s="13" t="s">
        <v>81</v>
      </c>
      <c r="AW795" s="13" t="s">
        <v>33</v>
      </c>
      <c r="AX795" s="13" t="s">
        <v>72</v>
      </c>
      <c r="AY795" s="238" t="s">
        <v>152</v>
      </c>
    </row>
    <row r="796" s="14" customFormat="1">
      <c r="A796" s="14"/>
      <c r="B796" s="239"/>
      <c r="C796" s="240"/>
      <c r="D796" s="229" t="s">
        <v>165</v>
      </c>
      <c r="E796" s="241" t="s">
        <v>19</v>
      </c>
      <c r="F796" s="242" t="s">
        <v>167</v>
      </c>
      <c r="G796" s="240"/>
      <c r="H796" s="243">
        <v>179.22399999999999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49" t="s">
        <v>165</v>
      </c>
      <c r="AU796" s="249" t="s">
        <v>81</v>
      </c>
      <c r="AV796" s="14" t="s">
        <v>153</v>
      </c>
      <c r="AW796" s="14" t="s">
        <v>33</v>
      </c>
      <c r="AX796" s="14" t="s">
        <v>79</v>
      </c>
      <c r="AY796" s="249" t="s">
        <v>152</v>
      </c>
    </row>
    <row r="797" s="2" customFormat="1">
      <c r="A797" s="40"/>
      <c r="B797" s="41"/>
      <c r="C797" s="271" t="s">
        <v>1244</v>
      </c>
      <c r="D797" s="271" t="s">
        <v>261</v>
      </c>
      <c r="E797" s="272" t="s">
        <v>1622</v>
      </c>
      <c r="F797" s="273" t="s">
        <v>1623</v>
      </c>
      <c r="G797" s="274" t="s">
        <v>158</v>
      </c>
      <c r="H797" s="275">
        <v>3</v>
      </c>
      <c r="I797" s="276"/>
      <c r="J797" s="277">
        <f>ROUND(I797*H797,2)</f>
        <v>0</v>
      </c>
      <c r="K797" s="273" t="s">
        <v>19</v>
      </c>
      <c r="L797" s="278"/>
      <c r="M797" s="279" t="s">
        <v>19</v>
      </c>
      <c r="N797" s="280" t="s">
        <v>43</v>
      </c>
      <c r="O797" s="86"/>
      <c r="P797" s="223">
        <f>O797*H797</f>
        <v>0</v>
      </c>
      <c r="Q797" s="223">
        <v>0.03807</v>
      </c>
      <c r="R797" s="223">
        <f>Q797*H797</f>
        <v>0.11421000000000001</v>
      </c>
      <c r="S797" s="223">
        <v>0</v>
      </c>
      <c r="T797" s="224">
        <f>S797*H797</f>
        <v>0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5" t="s">
        <v>362</v>
      </c>
      <c r="AT797" s="225" t="s">
        <v>261</v>
      </c>
      <c r="AU797" s="225" t="s">
        <v>81</v>
      </c>
      <c r="AY797" s="19" t="s">
        <v>152</v>
      </c>
      <c r="BE797" s="226">
        <f>IF(N797="základní",J797,0)</f>
        <v>0</v>
      </c>
      <c r="BF797" s="226">
        <f>IF(N797="snížená",J797,0)</f>
        <v>0</v>
      </c>
      <c r="BG797" s="226">
        <f>IF(N797="zákl. přenesená",J797,0)</f>
        <v>0</v>
      </c>
      <c r="BH797" s="226">
        <f>IF(N797="sníž. přenesená",J797,0)</f>
        <v>0</v>
      </c>
      <c r="BI797" s="226">
        <f>IF(N797="nulová",J797,0)</f>
        <v>0</v>
      </c>
      <c r="BJ797" s="19" t="s">
        <v>79</v>
      </c>
      <c r="BK797" s="226">
        <f>ROUND(I797*H797,2)</f>
        <v>0</v>
      </c>
      <c r="BL797" s="19" t="s">
        <v>269</v>
      </c>
      <c r="BM797" s="225" t="s">
        <v>1624</v>
      </c>
    </row>
    <row r="798" s="2" customFormat="1">
      <c r="A798" s="40"/>
      <c r="B798" s="41"/>
      <c r="C798" s="271" t="s">
        <v>1249</v>
      </c>
      <c r="D798" s="271" t="s">
        <v>261</v>
      </c>
      <c r="E798" s="272" t="s">
        <v>2509</v>
      </c>
      <c r="F798" s="273" t="s">
        <v>2510</v>
      </c>
      <c r="G798" s="274" t="s">
        <v>158</v>
      </c>
      <c r="H798" s="275">
        <v>2</v>
      </c>
      <c r="I798" s="276"/>
      <c r="J798" s="277">
        <f>ROUND(I798*H798,2)</f>
        <v>0</v>
      </c>
      <c r="K798" s="273" t="s">
        <v>19</v>
      </c>
      <c r="L798" s="278"/>
      <c r="M798" s="279" t="s">
        <v>19</v>
      </c>
      <c r="N798" s="280" t="s">
        <v>43</v>
      </c>
      <c r="O798" s="86"/>
      <c r="P798" s="223">
        <f>O798*H798</f>
        <v>0</v>
      </c>
      <c r="Q798" s="223">
        <v>0.041770000000000002</v>
      </c>
      <c r="R798" s="223">
        <f>Q798*H798</f>
        <v>0.083540000000000003</v>
      </c>
      <c r="S798" s="223">
        <v>0</v>
      </c>
      <c r="T798" s="224">
        <f>S798*H798</f>
        <v>0</v>
      </c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R798" s="225" t="s">
        <v>362</v>
      </c>
      <c r="AT798" s="225" t="s">
        <v>261</v>
      </c>
      <c r="AU798" s="225" t="s">
        <v>81</v>
      </c>
      <c r="AY798" s="19" t="s">
        <v>152</v>
      </c>
      <c r="BE798" s="226">
        <f>IF(N798="základní",J798,0)</f>
        <v>0</v>
      </c>
      <c r="BF798" s="226">
        <f>IF(N798="snížená",J798,0)</f>
        <v>0</v>
      </c>
      <c r="BG798" s="226">
        <f>IF(N798="zákl. přenesená",J798,0)</f>
        <v>0</v>
      </c>
      <c r="BH798" s="226">
        <f>IF(N798="sníž. přenesená",J798,0)</f>
        <v>0</v>
      </c>
      <c r="BI798" s="226">
        <f>IF(N798="nulová",J798,0)</f>
        <v>0</v>
      </c>
      <c r="BJ798" s="19" t="s">
        <v>79</v>
      </c>
      <c r="BK798" s="226">
        <f>ROUND(I798*H798,2)</f>
        <v>0</v>
      </c>
      <c r="BL798" s="19" t="s">
        <v>269</v>
      </c>
      <c r="BM798" s="225" t="s">
        <v>2511</v>
      </c>
    </row>
    <row r="799" s="2" customFormat="1">
      <c r="A799" s="40"/>
      <c r="B799" s="41"/>
      <c r="C799" s="214" t="s">
        <v>1253</v>
      </c>
      <c r="D799" s="214" t="s">
        <v>155</v>
      </c>
      <c r="E799" s="215" t="s">
        <v>1634</v>
      </c>
      <c r="F799" s="216" t="s">
        <v>1635</v>
      </c>
      <c r="G799" s="217" t="s">
        <v>513</v>
      </c>
      <c r="H799" s="218">
        <v>0.20699999999999999</v>
      </c>
      <c r="I799" s="219"/>
      <c r="J799" s="220">
        <f>ROUND(I799*H799,2)</f>
        <v>0</v>
      </c>
      <c r="K799" s="216" t="s">
        <v>163</v>
      </c>
      <c r="L799" s="46"/>
      <c r="M799" s="221" t="s">
        <v>19</v>
      </c>
      <c r="N799" s="222" t="s">
        <v>43</v>
      </c>
      <c r="O799" s="86"/>
      <c r="P799" s="223">
        <f>O799*H799</f>
        <v>0</v>
      </c>
      <c r="Q799" s="223">
        <v>0</v>
      </c>
      <c r="R799" s="223">
        <f>Q799*H799</f>
        <v>0</v>
      </c>
      <c r="S799" s="223">
        <v>0</v>
      </c>
      <c r="T799" s="224">
        <f>S799*H799</f>
        <v>0</v>
      </c>
      <c r="U799" s="40"/>
      <c r="V799" s="40"/>
      <c r="W799" s="40"/>
      <c r="X799" s="40"/>
      <c r="Y799" s="40"/>
      <c r="Z799" s="40"/>
      <c r="AA799" s="40"/>
      <c r="AB799" s="40"/>
      <c r="AC799" s="40"/>
      <c r="AD799" s="40"/>
      <c r="AE799" s="40"/>
      <c r="AR799" s="225" t="s">
        <v>269</v>
      </c>
      <c r="AT799" s="225" t="s">
        <v>155</v>
      </c>
      <c r="AU799" s="225" t="s">
        <v>81</v>
      </c>
      <c r="AY799" s="19" t="s">
        <v>152</v>
      </c>
      <c r="BE799" s="226">
        <f>IF(N799="základní",J799,0)</f>
        <v>0</v>
      </c>
      <c r="BF799" s="226">
        <f>IF(N799="snížená",J799,0)</f>
        <v>0</v>
      </c>
      <c r="BG799" s="226">
        <f>IF(N799="zákl. přenesená",J799,0)</f>
        <v>0</v>
      </c>
      <c r="BH799" s="226">
        <f>IF(N799="sníž. přenesená",J799,0)</f>
        <v>0</v>
      </c>
      <c r="BI799" s="226">
        <f>IF(N799="nulová",J799,0)</f>
        <v>0</v>
      </c>
      <c r="BJ799" s="19" t="s">
        <v>79</v>
      </c>
      <c r="BK799" s="226">
        <f>ROUND(I799*H799,2)</f>
        <v>0</v>
      </c>
      <c r="BL799" s="19" t="s">
        <v>269</v>
      </c>
      <c r="BM799" s="225" t="s">
        <v>1636</v>
      </c>
    </row>
    <row r="800" s="12" customFormat="1" ht="22.8" customHeight="1">
      <c r="A800" s="12"/>
      <c r="B800" s="198"/>
      <c r="C800" s="199"/>
      <c r="D800" s="200" t="s">
        <v>71</v>
      </c>
      <c r="E800" s="212" t="s">
        <v>1637</v>
      </c>
      <c r="F800" s="212" t="s">
        <v>1638</v>
      </c>
      <c r="G800" s="199"/>
      <c r="H800" s="199"/>
      <c r="I800" s="202"/>
      <c r="J800" s="213">
        <f>BK800</f>
        <v>0</v>
      </c>
      <c r="K800" s="199"/>
      <c r="L800" s="204"/>
      <c r="M800" s="205"/>
      <c r="N800" s="206"/>
      <c r="O800" s="206"/>
      <c r="P800" s="207">
        <f>SUM(P801:P804)</f>
        <v>0</v>
      </c>
      <c r="Q800" s="206"/>
      <c r="R800" s="207">
        <f>SUM(R801:R804)</f>
        <v>0</v>
      </c>
      <c r="S800" s="206"/>
      <c r="T800" s="208">
        <f>SUM(T801:T804)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09" t="s">
        <v>81</v>
      </c>
      <c r="AT800" s="210" t="s">
        <v>71</v>
      </c>
      <c r="AU800" s="210" t="s">
        <v>79</v>
      </c>
      <c r="AY800" s="209" t="s">
        <v>152</v>
      </c>
      <c r="BK800" s="211">
        <f>SUM(BK801:BK804)</f>
        <v>0</v>
      </c>
    </row>
    <row r="801" s="2" customFormat="1">
      <c r="A801" s="40"/>
      <c r="B801" s="41"/>
      <c r="C801" s="214" t="s">
        <v>1258</v>
      </c>
      <c r="D801" s="214" t="s">
        <v>155</v>
      </c>
      <c r="E801" s="215" t="s">
        <v>1640</v>
      </c>
      <c r="F801" s="216" t="s">
        <v>2512</v>
      </c>
      <c r="G801" s="217" t="s">
        <v>158</v>
      </c>
      <c r="H801" s="218">
        <v>1</v>
      </c>
      <c r="I801" s="219"/>
      <c r="J801" s="220">
        <f>ROUND(I801*H801,2)</f>
        <v>0</v>
      </c>
      <c r="K801" s="216" t="s">
        <v>19</v>
      </c>
      <c r="L801" s="46"/>
      <c r="M801" s="221" t="s">
        <v>19</v>
      </c>
      <c r="N801" s="222" t="s">
        <v>43</v>
      </c>
      <c r="O801" s="86"/>
      <c r="P801" s="223">
        <f>O801*H801</f>
        <v>0</v>
      </c>
      <c r="Q801" s="223">
        <v>0</v>
      </c>
      <c r="R801" s="223">
        <f>Q801*H801</f>
        <v>0</v>
      </c>
      <c r="S801" s="223">
        <v>0</v>
      </c>
      <c r="T801" s="224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25" t="s">
        <v>269</v>
      </c>
      <c r="AT801" s="225" t="s">
        <v>155</v>
      </c>
      <c r="AU801" s="225" t="s">
        <v>81</v>
      </c>
      <c r="AY801" s="19" t="s">
        <v>152</v>
      </c>
      <c r="BE801" s="226">
        <f>IF(N801="základní",J801,0)</f>
        <v>0</v>
      </c>
      <c r="BF801" s="226">
        <f>IF(N801="snížená",J801,0)</f>
        <v>0</v>
      </c>
      <c r="BG801" s="226">
        <f>IF(N801="zákl. přenesená",J801,0)</f>
        <v>0</v>
      </c>
      <c r="BH801" s="226">
        <f>IF(N801="sníž. přenesená",J801,0)</f>
        <v>0</v>
      </c>
      <c r="BI801" s="226">
        <f>IF(N801="nulová",J801,0)</f>
        <v>0</v>
      </c>
      <c r="BJ801" s="19" t="s">
        <v>79</v>
      </c>
      <c r="BK801" s="226">
        <f>ROUND(I801*H801,2)</f>
        <v>0</v>
      </c>
      <c r="BL801" s="19" t="s">
        <v>269</v>
      </c>
      <c r="BM801" s="225" t="s">
        <v>1642</v>
      </c>
    </row>
    <row r="802" s="2" customFormat="1" ht="33" customHeight="1">
      <c r="A802" s="40"/>
      <c r="B802" s="41"/>
      <c r="C802" s="214" t="s">
        <v>1263</v>
      </c>
      <c r="D802" s="214" t="s">
        <v>155</v>
      </c>
      <c r="E802" s="215" t="s">
        <v>1644</v>
      </c>
      <c r="F802" s="216" t="s">
        <v>2513</v>
      </c>
      <c r="G802" s="217" t="s">
        <v>158</v>
      </c>
      <c r="H802" s="218">
        <v>3</v>
      </c>
      <c r="I802" s="219"/>
      <c r="J802" s="220">
        <f>ROUND(I802*H802,2)</f>
        <v>0</v>
      </c>
      <c r="K802" s="216" t="s">
        <v>19</v>
      </c>
      <c r="L802" s="46"/>
      <c r="M802" s="221" t="s">
        <v>19</v>
      </c>
      <c r="N802" s="222" t="s">
        <v>43</v>
      </c>
      <c r="O802" s="86"/>
      <c r="P802" s="223">
        <f>O802*H802</f>
        <v>0</v>
      </c>
      <c r="Q802" s="223">
        <v>0</v>
      </c>
      <c r="R802" s="223">
        <f>Q802*H802</f>
        <v>0</v>
      </c>
      <c r="S802" s="223">
        <v>0</v>
      </c>
      <c r="T802" s="224">
        <f>S802*H802</f>
        <v>0</v>
      </c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R802" s="225" t="s">
        <v>269</v>
      </c>
      <c r="AT802" s="225" t="s">
        <v>155</v>
      </c>
      <c r="AU802" s="225" t="s">
        <v>81</v>
      </c>
      <c r="AY802" s="19" t="s">
        <v>152</v>
      </c>
      <c r="BE802" s="226">
        <f>IF(N802="základní",J802,0)</f>
        <v>0</v>
      </c>
      <c r="BF802" s="226">
        <f>IF(N802="snížená",J802,0)</f>
        <v>0</v>
      </c>
      <c r="BG802" s="226">
        <f>IF(N802="zákl. přenesená",J802,0)</f>
        <v>0</v>
      </c>
      <c r="BH802" s="226">
        <f>IF(N802="sníž. přenesená",J802,0)</f>
        <v>0</v>
      </c>
      <c r="BI802" s="226">
        <f>IF(N802="nulová",J802,0)</f>
        <v>0</v>
      </c>
      <c r="BJ802" s="19" t="s">
        <v>79</v>
      </c>
      <c r="BK802" s="226">
        <f>ROUND(I802*H802,2)</f>
        <v>0</v>
      </c>
      <c r="BL802" s="19" t="s">
        <v>269</v>
      </c>
      <c r="BM802" s="225" t="s">
        <v>2514</v>
      </c>
    </row>
    <row r="803" s="2" customFormat="1">
      <c r="A803" s="40"/>
      <c r="B803" s="41"/>
      <c r="C803" s="214" t="s">
        <v>1269</v>
      </c>
      <c r="D803" s="214" t="s">
        <v>155</v>
      </c>
      <c r="E803" s="215" t="s">
        <v>1648</v>
      </c>
      <c r="F803" s="216" t="s">
        <v>2515</v>
      </c>
      <c r="G803" s="217" t="s">
        <v>158</v>
      </c>
      <c r="H803" s="218">
        <v>2</v>
      </c>
      <c r="I803" s="219"/>
      <c r="J803" s="220">
        <f>ROUND(I803*H803,2)</f>
        <v>0</v>
      </c>
      <c r="K803" s="216" t="s">
        <v>19</v>
      </c>
      <c r="L803" s="46"/>
      <c r="M803" s="221" t="s">
        <v>19</v>
      </c>
      <c r="N803" s="222" t="s">
        <v>43</v>
      </c>
      <c r="O803" s="86"/>
      <c r="P803" s="223">
        <f>O803*H803</f>
        <v>0</v>
      </c>
      <c r="Q803" s="223">
        <v>0</v>
      </c>
      <c r="R803" s="223">
        <f>Q803*H803</f>
        <v>0</v>
      </c>
      <c r="S803" s="223">
        <v>0</v>
      </c>
      <c r="T803" s="224">
        <f>S803*H803</f>
        <v>0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25" t="s">
        <v>269</v>
      </c>
      <c r="AT803" s="225" t="s">
        <v>155</v>
      </c>
      <c r="AU803" s="225" t="s">
        <v>81</v>
      </c>
      <c r="AY803" s="19" t="s">
        <v>152</v>
      </c>
      <c r="BE803" s="226">
        <f>IF(N803="základní",J803,0)</f>
        <v>0</v>
      </c>
      <c r="BF803" s="226">
        <f>IF(N803="snížená",J803,0)</f>
        <v>0</v>
      </c>
      <c r="BG803" s="226">
        <f>IF(N803="zákl. přenesená",J803,0)</f>
        <v>0</v>
      </c>
      <c r="BH803" s="226">
        <f>IF(N803="sníž. přenesená",J803,0)</f>
        <v>0</v>
      </c>
      <c r="BI803" s="226">
        <f>IF(N803="nulová",J803,0)</f>
        <v>0</v>
      </c>
      <c r="BJ803" s="19" t="s">
        <v>79</v>
      </c>
      <c r="BK803" s="226">
        <f>ROUND(I803*H803,2)</f>
        <v>0</v>
      </c>
      <c r="BL803" s="19" t="s">
        <v>269</v>
      </c>
      <c r="BM803" s="225" t="s">
        <v>2516</v>
      </c>
    </row>
    <row r="804" s="2" customFormat="1">
      <c r="A804" s="40"/>
      <c r="B804" s="41"/>
      <c r="C804" s="214" t="s">
        <v>1274</v>
      </c>
      <c r="D804" s="214" t="s">
        <v>155</v>
      </c>
      <c r="E804" s="215" t="s">
        <v>1652</v>
      </c>
      <c r="F804" s="216" t="s">
        <v>1653</v>
      </c>
      <c r="G804" s="217" t="s">
        <v>1611</v>
      </c>
      <c r="H804" s="282"/>
      <c r="I804" s="219"/>
      <c r="J804" s="220">
        <f>ROUND(I804*H804,2)</f>
        <v>0</v>
      </c>
      <c r="K804" s="216" t="s">
        <v>163</v>
      </c>
      <c r="L804" s="46"/>
      <c r="M804" s="221" t="s">
        <v>19</v>
      </c>
      <c r="N804" s="222" t="s">
        <v>43</v>
      </c>
      <c r="O804" s="86"/>
      <c r="P804" s="223">
        <f>O804*H804</f>
        <v>0</v>
      </c>
      <c r="Q804" s="223">
        <v>0</v>
      </c>
      <c r="R804" s="223">
        <f>Q804*H804</f>
        <v>0</v>
      </c>
      <c r="S804" s="223">
        <v>0</v>
      </c>
      <c r="T804" s="224">
        <f>S804*H804</f>
        <v>0</v>
      </c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R804" s="225" t="s">
        <v>269</v>
      </c>
      <c r="AT804" s="225" t="s">
        <v>155</v>
      </c>
      <c r="AU804" s="225" t="s">
        <v>81</v>
      </c>
      <c r="AY804" s="19" t="s">
        <v>152</v>
      </c>
      <c r="BE804" s="226">
        <f>IF(N804="základní",J804,0)</f>
        <v>0</v>
      </c>
      <c r="BF804" s="226">
        <f>IF(N804="snížená",J804,0)</f>
        <v>0</v>
      </c>
      <c r="BG804" s="226">
        <f>IF(N804="zákl. přenesená",J804,0)</f>
        <v>0</v>
      </c>
      <c r="BH804" s="226">
        <f>IF(N804="sníž. přenesená",J804,0)</f>
        <v>0</v>
      </c>
      <c r="BI804" s="226">
        <f>IF(N804="nulová",J804,0)</f>
        <v>0</v>
      </c>
      <c r="BJ804" s="19" t="s">
        <v>79</v>
      </c>
      <c r="BK804" s="226">
        <f>ROUND(I804*H804,2)</f>
        <v>0</v>
      </c>
      <c r="BL804" s="19" t="s">
        <v>269</v>
      </c>
      <c r="BM804" s="225" t="s">
        <v>1654</v>
      </c>
    </row>
    <row r="805" s="12" customFormat="1" ht="22.8" customHeight="1">
      <c r="A805" s="12"/>
      <c r="B805" s="198"/>
      <c r="C805" s="199"/>
      <c r="D805" s="200" t="s">
        <v>71</v>
      </c>
      <c r="E805" s="212" t="s">
        <v>2517</v>
      </c>
      <c r="F805" s="212" t="s">
        <v>2518</v>
      </c>
      <c r="G805" s="199"/>
      <c r="H805" s="199"/>
      <c r="I805" s="202"/>
      <c r="J805" s="213">
        <f>BK805</f>
        <v>0</v>
      </c>
      <c r="K805" s="199"/>
      <c r="L805" s="204"/>
      <c r="M805" s="205"/>
      <c r="N805" s="206"/>
      <c r="O805" s="206"/>
      <c r="P805" s="207">
        <f>SUM(P806:P811)</f>
        <v>0</v>
      </c>
      <c r="Q805" s="206"/>
      <c r="R805" s="207">
        <f>SUM(R806:R811)</f>
        <v>0.017425000000000003</v>
      </c>
      <c r="S805" s="206"/>
      <c r="T805" s="208">
        <f>SUM(T806:T811)</f>
        <v>0</v>
      </c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R805" s="209" t="s">
        <v>81</v>
      </c>
      <c r="AT805" s="210" t="s">
        <v>71</v>
      </c>
      <c r="AU805" s="210" t="s">
        <v>79</v>
      </c>
      <c r="AY805" s="209" t="s">
        <v>152</v>
      </c>
      <c r="BK805" s="211">
        <f>SUM(BK806:BK811)</f>
        <v>0</v>
      </c>
    </row>
    <row r="806" s="2" customFormat="1">
      <c r="A806" s="40"/>
      <c r="B806" s="41"/>
      <c r="C806" s="214" t="s">
        <v>1278</v>
      </c>
      <c r="D806" s="214" t="s">
        <v>155</v>
      </c>
      <c r="E806" s="215" t="s">
        <v>2519</v>
      </c>
      <c r="F806" s="216" t="s">
        <v>2520</v>
      </c>
      <c r="G806" s="217" t="s">
        <v>158</v>
      </c>
      <c r="H806" s="218">
        <v>8</v>
      </c>
      <c r="I806" s="219"/>
      <c r="J806" s="220">
        <f>ROUND(I806*H806,2)</f>
        <v>0</v>
      </c>
      <c r="K806" s="216" t="s">
        <v>163</v>
      </c>
      <c r="L806" s="46"/>
      <c r="M806" s="221" t="s">
        <v>19</v>
      </c>
      <c r="N806" s="222" t="s">
        <v>43</v>
      </c>
      <c r="O806" s="86"/>
      <c r="P806" s="223">
        <f>O806*H806</f>
        <v>0</v>
      </c>
      <c r="Q806" s="223">
        <v>0.00017000000000000001</v>
      </c>
      <c r="R806" s="223">
        <f>Q806*H806</f>
        <v>0.0013600000000000001</v>
      </c>
      <c r="S806" s="223">
        <v>0</v>
      </c>
      <c r="T806" s="224">
        <f>S806*H806</f>
        <v>0</v>
      </c>
      <c r="U806" s="40"/>
      <c r="V806" s="40"/>
      <c r="W806" s="40"/>
      <c r="X806" s="40"/>
      <c r="Y806" s="40"/>
      <c r="Z806" s="40"/>
      <c r="AA806" s="40"/>
      <c r="AB806" s="40"/>
      <c r="AC806" s="40"/>
      <c r="AD806" s="40"/>
      <c r="AE806" s="40"/>
      <c r="AR806" s="225" t="s">
        <v>269</v>
      </c>
      <c r="AT806" s="225" t="s">
        <v>155</v>
      </c>
      <c r="AU806" s="225" t="s">
        <v>81</v>
      </c>
      <c r="AY806" s="19" t="s">
        <v>152</v>
      </c>
      <c r="BE806" s="226">
        <f>IF(N806="základní",J806,0)</f>
        <v>0</v>
      </c>
      <c r="BF806" s="226">
        <f>IF(N806="snížená",J806,0)</f>
        <v>0</v>
      </c>
      <c r="BG806" s="226">
        <f>IF(N806="zákl. přenesená",J806,0)</f>
        <v>0</v>
      </c>
      <c r="BH806" s="226">
        <f>IF(N806="sníž. přenesená",J806,0)</f>
        <v>0</v>
      </c>
      <c r="BI806" s="226">
        <f>IF(N806="nulová",J806,0)</f>
        <v>0</v>
      </c>
      <c r="BJ806" s="19" t="s">
        <v>79</v>
      </c>
      <c r="BK806" s="226">
        <f>ROUND(I806*H806,2)</f>
        <v>0</v>
      </c>
      <c r="BL806" s="19" t="s">
        <v>269</v>
      </c>
      <c r="BM806" s="225" t="s">
        <v>2521</v>
      </c>
    </row>
    <row r="807" s="2" customFormat="1">
      <c r="A807" s="40"/>
      <c r="B807" s="41"/>
      <c r="C807" s="271" t="s">
        <v>1282</v>
      </c>
      <c r="D807" s="271" t="s">
        <v>261</v>
      </c>
      <c r="E807" s="272" t="s">
        <v>2522</v>
      </c>
      <c r="F807" s="273" t="s">
        <v>2523</v>
      </c>
      <c r="G807" s="274" t="s">
        <v>158</v>
      </c>
      <c r="H807" s="275">
        <v>8</v>
      </c>
      <c r="I807" s="276"/>
      <c r="J807" s="277">
        <f>ROUND(I807*H807,2)</f>
        <v>0</v>
      </c>
      <c r="K807" s="273" t="s">
        <v>163</v>
      </c>
      <c r="L807" s="278"/>
      <c r="M807" s="279" t="s">
        <v>19</v>
      </c>
      <c r="N807" s="280" t="s">
        <v>43</v>
      </c>
      <c r="O807" s="86"/>
      <c r="P807" s="223">
        <f>O807*H807</f>
        <v>0</v>
      </c>
      <c r="Q807" s="223">
        <v>0.001</v>
      </c>
      <c r="R807" s="223">
        <f>Q807*H807</f>
        <v>0.0080000000000000002</v>
      </c>
      <c r="S807" s="223">
        <v>0</v>
      </c>
      <c r="T807" s="224">
        <f>S807*H807</f>
        <v>0</v>
      </c>
      <c r="U807" s="40"/>
      <c r="V807" s="40"/>
      <c r="W807" s="40"/>
      <c r="X807" s="40"/>
      <c r="Y807" s="40"/>
      <c r="Z807" s="40"/>
      <c r="AA807" s="40"/>
      <c r="AB807" s="40"/>
      <c r="AC807" s="40"/>
      <c r="AD807" s="40"/>
      <c r="AE807" s="40"/>
      <c r="AR807" s="225" t="s">
        <v>362</v>
      </c>
      <c r="AT807" s="225" t="s">
        <v>261</v>
      </c>
      <c r="AU807" s="225" t="s">
        <v>81</v>
      </c>
      <c r="AY807" s="19" t="s">
        <v>152</v>
      </c>
      <c r="BE807" s="226">
        <f>IF(N807="základní",J807,0)</f>
        <v>0</v>
      </c>
      <c r="BF807" s="226">
        <f>IF(N807="snížená",J807,0)</f>
        <v>0</v>
      </c>
      <c r="BG807" s="226">
        <f>IF(N807="zákl. přenesená",J807,0)</f>
        <v>0</v>
      </c>
      <c r="BH807" s="226">
        <f>IF(N807="sníž. přenesená",J807,0)</f>
        <v>0</v>
      </c>
      <c r="BI807" s="226">
        <f>IF(N807="nulová",J807,0)</f>
        <v>0</v>
      </c>
      <c r="BJ807" s="19" t="s">
        <v>79</v>
      </c>
      <c r="BK807" s="226">
        <f>ROUND(I807*H807,2)</f>
        <v>0</v>
      </c>
      <c r="BL807" s="19" t="s">
        <v>269</v>
      </c>
      <c r="BM807" s="225" t="s">
        <v>2524</v>
      </c>
    </row>
    <row r="808" s="2" customFormat="1">
      <c r="A808" s="40"/>
      <c r="B808" s="41"/>
      <c r="C808" s="214" t="s">
        <v>1286</v>
      </c>
      <c r="D808" s="214" t="s">
        <v>155</v>
      </c>
      <c r="E808" s="215" t="s">
        <v>2525</v>
      </c>
      <c r="F808" s="216" t="s">
        <v>2526</v>
      </c>
      <c r="G808" s="217" t="s">
        <v>158</v>
      </c>
      <c r="H808" s="218">
        <v>12</v>
      </c>
      <c r="I808" s="219"/>
      <c r="J808" s="220">
        <f>ROUND(I808*H808,2)</f>
        <v>0</v>
      </c>
      <c r="K808" s="216" t="s">
        <v>2527</v>
      </c>
      <c r="L808" s="46"/>
      <c r="M808" s="221" t="s">
        <v>19</v>
      </c>
      <c r="N808" s="222" t="s">
        <v>43</v>
      </c>
      <c r="O808" s="86"/>
      <c r="P808" s="223">
        <f>O808*H808</f>
        <v>0</v>
      </c>
      <c r="Q808" s="223">
        <v>0</v>
      </c>
      <c r="R808" s="223">
        <f>Q808*H808</f>
        <v>0</v>
      </c>
      <c r="S808" s="223">
        <v>0</v>
      </c>
      <c r="T808" s="224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25" t="s">
        <v>269</v>
      </c>
      <c r="AT808" s="225" t="s">
        <v>155</v>
      </c>
      <c r="AU808" s="225" t="s">
        <v>81</v>
      </c>
      <c r="AY808" s="19" t="s">
        <v>152</v>
      </c>
      <c r="BE808" s="226">
        <f>IF(N808="základní",J808,0)</f>
        <v>0</v>
      </c>
      <c r="BF808" s="226">
        <f>IF(N808="snížená",J808,0)</f>
        <v>0</v>
      </c>
      <c r="BG808" s="226">
        <f>IF(N808="zákl. přenesená",J808,0)</f>
        <v>0</v>
      </c>
      <c r="BH808" s="226">
        <f>IF(N808="sníž. přenesená",J808,0)</f>
        <v>0</v>
      </c>
      <c r="BI808" s="226">
        <f>IF(N808="nulová",J808,0)</f>
        <v>0</v>
      </c>
      <c r="BJ808" s="19" t="s">
        <v>79</v>
      </c>
      <c r="BK808" s="226">
        <f>ROUND(I808*H808,2)</f>
        <v>0</v>
      </c>
      <c r="BL808" s="19" t="s">
        <v>269</v>
      </c>
      <c r="BM808" s="225" t="s">
        <v>2528</v>
      </c>
    </row>
    <row r="809" s="2" customFormat="1" ht="16.5" customHeight="1">
      <c r="A809" s="40"/>
      <c r="B809" s="41"/>
      <c r="C809" s="271" t="s">
        <v>1290</v>
      </c>
      <c r="D809" s="271" t="s">
        <v>261</v>
      </c>
      <c r="E809" s="272" t="s">
        <v>2529</v>
      </c>
      <c r="F809" s="273" t="s">
        <v>2530</v>
      </c>
      <c r="G809" s="274" t="s">
        <v>235</v>
      </c>
      <c r="H809" s="275">
        <v>49.5</v>
      </c>
      <c r="I809" s="276"/>
      <c r="J809" s="277">
        <f>ROUND(I809*H809,2)</f>
        <v>0</v>
      </c>
      <c r="K809" s="273" t="s">
        <v>2527</v>
      </c>
      <c r="L809" s="278"/>
      <c r="M809" s="279" t="s">
        <v>19</v>
      </c>
      <c r="N809" s="280" t="s">
        <v>43</v>
      </c>
      <c r="O809" s="86"/>
      <c r="P809" s="223">
        <f>O809*H809</f>
        <v>0</v>
      </c>
      <c r="Q809" s="223">
        <v>0.00014999999999999999</v>
      </c>
      <c r="R809" s="223">
        <f>Q809*H809</f>
        <v>0.0074249999999999993</v>
      </c>
      <c r="S809" s="223">
        <v>0</v>
      </c>
      <c r="T809" s="224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5" t="s">
        <v>362</v>
      </c>
      <c r="AT809" s="225" t="s">
        <v>261</v>
      </c>
      <c r="AU809" s="225" t="s">
        <v>81</v>
      </c>
      <c r="AY809" s="19" t="s">
        <v>152</v>
      </c>
      <c r="BE809" s="226">
        <f>IF(N809="základní",J809,0)</f>
        <v>0</v>
      </c>
      <c r="BF809" s="226">
        <f>IF(N809="snížená",J809,0)</f>
        <v>0</v>
      </c>
      <c r="BG809" s="226">
        <f>IF(N809="zákl. přenesená",J809,0)</f>
        <v>0</v>
      </c>
      <c r="BH809" s="226">
        <f>IF(N809="sníž. přenesená",J809,0)</f>
        <v>0</v>
      </c>
      <c r="BI809" s="226">
        <f>IF(N809="nulová",J809,0)</f>
        <v>0</v>
      </c>
      <c r="BJ809" s="19" t="s">
        <v>79</v>
      </c>
      <c r="BK809" s="226">
        <f>ROUND(I809*H809,2)</f>
        <v>0</v>
      </c>
      <c r="BL809" s="19" t="s">
        <v>269</v>
      </c>
      <c r="BM809" s="225" t="s">
        <v>2531</v>
      </c>
    </row>
    <row r="810" s="2" customFormat="1" ht="16.5" customHeight="1">
      <c r="A810" s="40"/>
      <c r="B810" s="41"/>
      <c r="C810" s="271" t="s">
        <v>1295</v>
      </c>
      <c r="D810" s="271" t="s">
        <v>261</v>
      </c>
      <c r="E810" s="272" t="s">
        <v>2532</v>
      </c>
      <c r="F810" s="273" t="s">
        <v>2533</v>
      </c>
      <c r="G810" s="274" t="s">
        <v>158</v>
      </c>
      <c r="H810" s="275">
        <v>4</v>
      </c>
      <c r="I810" s="276"/>
      <c r="J810" s="277">
        <f>ROUND(I810*H810,2)</f>
        <v>0</v>
      </c>
      <c r="K810" s="273" t="s">
        <v>2527</v>
      </c>
      <c r="L810" s="278"/>
      <c r="M810" s="279" t="s">
        <v>19</v>
      </c>
      <c r="N810" s="280" t="s">
        <v>43</v>
      </c>
      <c r="O810" s="86"/>
      <c r="P810" s="223">
        <f>O810*H810</f>
        <v>0</v>
      </c>
      <c r="Q810" s="223">
        <v>0.00016000000000000001</v>
      </c>
      <c r="R810" s="223">
        <f>Q810*H810</f>
        <v>0.00064000000000000005</v>
      </c>
      <c r="S810" s="223">
        <v>0</v>
      </c>
      <c r="T810" s="224">
        <f>S810*H810</f>
        <v>0</v>
      </c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R810" s="225" t="s">
        <v>362</v>
      </c>
      <c r="AT810" s="225" t="s">
        <v>261</v>
      </c>
      <c r="AU810" s="225" t="s">
        <v>81</v>
      </c>
      <c r="AY810" s="19" t="s">
        <v>152</v>
      </c>
      <c r="BE810" s="226">
        <f>IF(N810="základní",J810,0)</f>
        <v>0</v>
      </c>
      <c r="BF810" s="226">
        <f>IF(N810="snížená",J810,0)</f>
        <v>0</v>
      </c>
      <c r="BG810" s="226">
        <f>IF(N810="zákl. přenesená",J810,0)</f>
        <v>0</v>
      </c>
      <c r="BH810" s="226">
        <f>IF(N810="sníž. přenesená",J810,0)</f>
        <v>0</v>
      </c>
      <c r="BI810" s="226">
        <f>IF(N810="nulová",J810,0)</f>
        <v>0</v>
      </c>
      <c r="BJ810" s="19" t="s">
        <v>79</v>
      </c>
      <c r="BK810" s="226">
        <f>ROUND(I810*H810,2)</f>
        <v>0</v>
      </c>
      <c r="BL810" s="19" t="s">
        <v>269</v>
      </c>
      <c r="BM810" s="225" t="s">
        <v>2534</v>
      </c>
    </row>
    <row r="811" s="2" customFormat="1">
      <c r="A811" s="40"/>
      <c r="B811" s="41"/>
      <c r="C811" s="214" t="s">
        <v>1300</v>
      </c>
      <c r="D811" s="214" t="s">
        <v>155</v>
      </c>
      <c r="E811" s="215" t="s">
        <v>1652</v>
      </c>
      <c r="F811" s="216" t="s">
        <v>1653</v>
      </c>
      <c r="G811" s="217" t="s">
        <v>1611</v>
      </c>
      <c r="H811" s="282"/>
      <c r="I811" s="219"/>
      <c r="J811" s="220">
        <f>ROUND(I811*H811,2)</f>
        <v>0</v>
      </c>
      <c r="K811" s="216" t="s">
        <v>163</v>
      </c>
      <c r="L811" s="46"/>
      <c r="M811" s="221" t="s">
        <v>19</v>
      </c>
      <c r="N811" s="222" t="s">
        <v>43</v>
      </c>
      <c r="O811" s="86"/>
      <c r="P811" s="223">
        <f>O811*H811</f>
        <v>0</v>
      </c>
      <c r="Q811" s="223">
        <v>0</v>
      </c>
      <c r="R811" s="223">
        <f>Q811*H811</f>
        <v>0</v>
      </c>
      <c r="S811" s="223">
        <v>0</v>
      </c>
      <c r="T811" s="224">
        <f>S811*H811</f>
        <v>0</v>
      </c>
      <c r="U811" s="40"/>
      <c r="V811" s="40"/>
      <c r="W811" s="40"/>
      <c r="X811" s="40"/>
      <c r="Y811" s="40"/>
      <c r="Z811" s="40"/>
      <c r="AA811" s="40"/>
      <c r="AB811" s="40"/>
      <c r="AC811" s="40"/>
      <c r="AD811" s="40"/>
      <c r="AE811" s="40"/>
      <c r="AR811" s="225" t="s">
        <v>269</v>
      </c>
      <c r="AT811" s="225" t="s">
        <v>155</v>
      </c>
      <c r="AU811" s="225" t="s">
        <v>81</v>
      </c>
      <c r="AY811" s="19" t="s">
        <v>152</v>
      </c>
      <c r="BE811" s="226">
        <f>IF(N811="základní",J811,0)</f>
        <v>0</v>
      </c>
      <c r="BF811" s="226">
        <f>IF(N811="snížená",J811,0)</f>
        <v>0</v>
      </c>
      <c r="BG811" s="226">
        <f>IF(N811="zákl. přenesená",J811,0)</f>
        <v>0</v>
      </c>
      <c r="BH811" s="226">
        <f>IF(N811="sníž. přenesená",J811,0)</f>
        <v>0</v>
      </c>
      <c r="BI811" s="226">
        <f>IF(N811="nulová",J811,0)</f>
        <v>0</v>
      </c>
      <c r="BJ811" s="19" t="s">
        <v>79</v>
      </c>
      <c r="BK811" s="226">
        <f>ROUND(I811*H811,2)</f>
        <v>0</v>
      </c>
      <c r="BL811" s="19" t="s">
        <v>269</v>
      </c>
      <c r="BM811" s="225" t="s">
        <v>2535</v>
      </c>
    </row>
    <row r="812" s="12" customFormat="1" ht="22.8" customHeight="1">
      <c r="A812" s="12"/>
      <c r="B812" s="198"/>
      <c r="C812" s="199"/>
      <c r="D812" s="200" t="s">
        <v>71</v>
      </c>
      <c r="E812" s="212" t="s">
        <v>1655</v>
      </c>
      <c r="F812" s="212" t="s">
        <v>1656</v>
      </c>
      <c r="G812" s="199"/>
      <c r="H812" s="199"/>
      <c r="I812" s="202"/>
      <c r="J812" s="213">
        <f>BK812</f>
        <v>0</v>
      </c>
      <c r="K812" s="199"/>
      <c r="L812" s="204"/>
      <c r="M812" s="205"/>
      <c r="N812" s="206"/>
      <c r="O812" s="206"/>
      <c r="P812" s="207">
        <f>SUM(P813:P818)</f>
        <v>0</v>
      </c>
      <c r="Q812" s="206"/>
      <c r="R812" s="207">
        <f>SUM(R813:R818)</f>
        <v>0.049706</v>
      </c>
      <c r="S812" s="206"/>
      <c r="T812" s="208">
        <f>SUM(T813:T818)</f>
        <v>0</v>
      </c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R812" s="209" t="s">
        <v>81</v>
      </c>
      <c r="AT812" s="210" t="s">
        <v>71</v>
      </c>
      <c r="AU812" s="210" t="s">
        <v>79</v>
      </c>
      <c r="AY812" s="209" t="s">
        <v>152</v>
      </c>
      <c r="BK812" s="211">
        <f>SUM(BK813:BK818)</f>
        <v>0</v>
      </c>
    </row>
    <row r="813" s="2" customFormat="1">
      <c r="A813" s="40"/>
      <c r="B813" s="41"/>
      <c r="C813" s="214" t="s">
        <v>1303</v>
      </c>
      <c r="D813" s="214" t="s">
        <v>155</v>
      </c>
      <c r="E813" s="215" t="s">
        <v>1658</v>
      </c>
      <c r="F813" s="216" t="s">
        <v>1659</v>
      </c>
      <c r="G813" s="217" t="s">
        <v>176</v>
      </c>
      <c r="H813" s="218">
        <v>2.02</v>
      </c>
      <c r="I813" s="219"/>
      <c r="J813" s="220">
        <f>ROUND(I813*H813,2)</f>
        <v>0</v>
      </c>
      <c r="K813" s="216" t="s">
        <v>19</v>
      </c>
      <c r="L813" s="46"/>
      <c r="M813" s="221" t="s">
        <v>19</v>
      </c>
      <c r="N813" s="222" t="s">
        <v>43</v>
      </c>
      <c r="O813" s="86"/>
      <c r="P813" s="223">
        <f>O813*H813</f>
        <v>0</v>
      </c>
      <c r="Q813" s="223">
        <v>0.02</v>
      </c>
      <c r="R813" s="223">
        <f>Q813*H813</f>
        <v>0.040399999999999998</v>
      </c>
      <c r="S813" s="223">
        <v>0</v>
      </c>
      <c r="T813" s="224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25" t="s">
        <v>269</v>
      </c>
      <c r="AT813" s="225" t="s">
        <v>155</v>
      </c>
      <c r="AU813" s="225" t="s">
        <v>81</v>
      </c>
      <c r="AY813" s="19" t="s">
        <v>152</v>
      </c>
      <c r="BE813" s="226">
        <f>IF(N813="základní",J813,0)</f>
        <v>0</v>
      </c>
      <c r="BF813" s="226">
        <f>IF(N813="snížená",J813,0)</f>
        <v>0</v>
      </c>
      <c r="BG813" s="226">
        <f>IF(N813="zákl. přenesená",J813,0)</f>
        <v>0</v>
      </c>
      <c r="BH813" s="226">
        <f>IF(N813="sníž. přenesená",J813,0)</f>
        <v>0</v>
      </c>
      <c r="BI813" s="226">
        <f>IF(N813="nulová",J813,0)</f>
        <v>0</v>
      </c>
      <c r="BJ813" s="19" t="s">
        <v>79</v>
      </c>
      <c r="BK813" s="226">
        <f>ROUND(I813*H813,2)</f>
        <v>0</v>
      </c>
      <c r="BL813" s="19" t="s">
        <v>269</v>
      </c>
      <c r="BM813" s="225" t="s">
        <v>1660</v>
      </c>
    </row>
    <row r="814" s="13" customFormat="1">
      <c r="A814" s="13"/>
      <c r="B814" s="227"/>
      <c r="C814" s="228"/>
      <c r="D814" s="229" t="s">
        <v>165</v>
      </c>
      <c r="E814" s="230" t="s">
        <v>19</v>
      </c>
      <c r="F814" s="231" t="s">
        <v>2536</v>
      </c>
      <c r="G814" s="228"/>
      <c r="H814" s="232">
        <v>2.02</v>
      </c>
      <c r="I814" s="233"/>
      <c r="J814" s="228"/>
      <c r="K814" s="228"/>
      <c r="L814" s="234"/>
      <c r="M814" s="235"/>
      <c r="N814" s="236"/>
      <c r="O814" s="236"/>
      <c r="P814" s="236"/>
      <c r="Q814" s="236"/>
      <c r="R814" s="236"/>
      <c r="S814" s="236"/>
      <c r="T814" s="237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8" t="s">
        <v>165</v>
      </c>
      <c r="AU814" s="238" t="s">
        <v>81</v>
      </c>
      <c r="AV814" s="13" t="s">
        <v>81</v>
      </c>
      <c r="AW814" s="13" t="s">
        <v>33</v>
      </c>
      <c r="AX814" s="13" t="s">
        <v>72</v>
      </c>
      <c r="AY814" s="238" t="s">
        <v>152</v>
      </c>
    </row>
    <row r="815" s="14" customFormat="1">
      <c r="A815" s="14"/>
      <c r="B815" s="239"/>
      <c r="C815" s="240"/>
      <c r="D815" s="229" t="s">
        <v>165</v>
      </c>
      <c r="E815" s="241" t="s">
        <v>19</v>
      </c>
      <c r="F815" s="242" t="s">
        <v>167</v>
      </c>
      <c r="G815" s="240"/>
      <c r="H815" s="243">
        <v>2.02</v>
      </c>
      <c r="I815" s="244"/>
      <c r="J815" s="240"/>
      <c r="K815" s="240"/>
      <c r="L815" s="245"/>
      <c r="M815" s="246"/>
      <c r="N815" s="247"/>
      <c r="O815" s="247"/>
      <c r="P815" s="247"/>
      <c r="Q815" s="247"/>
      <c r="R815" s="247"/>
      <c r="S815" s="247"/>
      <c r="T815" s="248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9" t="s">
        <v>165</v>
      </c>
      <c r="AU815" s="249" t="s">
        <v>81</v>
      </c>
      <c r="AV815" s="14" t="s">
        <v>153</v>
      </c>
      <c r="AW815" s="14" t="s">
        <v>33</v>
      </c>
      <c r="AX815" s="14" t="s">
        <v>79</v>
      </c>
      <c r="AY815" s="249" t="s">
        <v>152</v>
      </c>
    </row>
    <row r="816" s="2" customFormat="1" ht="16.5" customHeight="1">
      <c r="A816" s="40"/>
      <c r="B816" s="41"/>
      <c r="C816" s="214" t="s">
        <v>1308</v>
      </c>
      <c r="D816" s="214" t="s">
        <v>155</v>
      </c>
      <c r="E816" s="215" t="s">
        <v>1663</v>
      </c>
      <c r="F816" s="216" t="s">
        <v>1664</v>
      </c>
      <c r="G816" s="217" t="s">
        <v>176</v>
      </c>
      <c r="H816" s="218">
        <v>2.02</v>
      </c>
      <c r="I816" s="219"/>
      <c r="J816" s="220">
        <f>ROUND(I816*H816,2)</f>
        <v>0</v>
      </c>
      <c r="K816" s="216" t="s">
        <v>163</v>
      </c>
      <c r="L816" s="46"/>
      <c r="M816" s="221" t="s">
        <v>19</v>
      </c>
      <c r="N816" s="222" t="s">
        <v>43</v>
      </c>
      <c r="O816" s="86"/>
      <c r="P816" s="223">
        <f>O816*H816</f>
        <v>0</v>
      </c>
      <c r="Q816" s="223">
        <v>0.00029999999999999997</v>
      </c>
      <c r="R816" s="223">
        <f>Q816*H816</f>
        <v>0.00060599999999999998</v>
      </c>
      <c r="S816" s="223">
        <v>0</v>
      </c>
      <c r="T816" s="224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25" t="s">
        <v>269</v>
      </c>
      <c r="AT816" s="225" t="s">
        <v>155</v>
      </c>
      <c r="AU816" s="225" t="s">
        <v>81</v>
      </c>
      <c r="AY816" s="19" t="s">
        <v>152</v>
      </c>
      <c r="BE816" s="226">
        <f>IF(N816="základní",J816,0)</f>
        <v>0</v>
      </c>
      <c r="BF816" s="226">
        <f>IF(N816="snížená",J816,0)</f>
        <v>0</v>
      </c>
      <c r="BG816" s="226">
        <f>IF(N816="zákl. přenesená",J816,0)</f>
        <v>0</v>
      </c>
      <c r="BH816" s="226">
        <f>IF(N816="sníž. přenesená",J816,0)</f>
        <v>0</v>
      </c>
      <c r="BI816" s="226">
        <f>IF(N816="nulová",J816,0)</f>
        <v>0</v>
      </c>
      <c r="BJ816" s="19" t="s">
        <v>79</v>
      </c>
      <c r="BK816" s="226">
        <f>ROUND(I816*H816,2)</f>
        <v>0</v>
      </c>
      <c r="BL816" s="19" t="s">
        <v>269</v>
      </c>
      <c r="BM816" s="225" t="s">
        <v>1665</v>
      </c>
    </row>
    <row r="817" s="2" customFormat="1">
      <c r="A817" s="40"/>
      <c r="B817" s="41"/>
      <c r="C817" s="214" t="s">
        <v>1313</v>
      </c>
      <c r="D817" s="214" t="s">
        <v>155</v>
      </c>
      <c r="E817" s="215" t="s">
        <v>1667</v>
      </c>
      <c r="F817" s="216" t="s">
        <v>1668</v>
      </c>
      <c r="G817" s="217" t="s">
        <v>158</v>
      </c>
      <c r="H817" s="218">
        <v>2</v>
      </c>
      <c r="I817" s="219"/>
      <c r="J817" s="220">
        <f>ROUND(I817*H817,2)</f>
        <v>0</v>
      </c>
      <c r="K817" s="216" t="s">
        <v>163</v>
      </c>
      <c r="L817" s="46"/>
      <c r="M817" s="221" t="s">
        <v>19</v>
      </c>
      <c r="N817" s="222" t="s">
        <v>43</v>
      </c>
      <c r="O817" s="86"/>
      <c r="P817" s="223">
        <f>O817*H817</f>
        <v>0</v>
      </c>
      <c r="Q817" s="223">
        <v>0.0043499999999999997</v>
      </c>
      <c r="R817" s="223">
        <f>Q817*H817</f>
        <v>0.0086999999999999994</v>
      </c>
      <c r="S817" s="223">
        <v>0</v>
      </c>
      <c r="T817" s="224">
        <f>S817*H817</f>
        <v>0</v>
      </c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R817" s="225" t="s">
        <v>269</v>
      </c>
      <c r="AT817" s="225" t="s">
        <v>155</v>
      </c>
      <c r="AU817" s="225" t="s">
        <v>81</v>
      </c>
      <c r="AY817" s="19" t="s">
        <v>152</v>
      </c>
      <c r="BE817" s="226">
        <f>IF(N817="základní",J817,0)</f>
        <v>0</v>
      </c>
      <c r="BF817" s="226">
        <f>IF(N817="snížená",J817,0)</f>
        <v>0</v>
      </c>
      <c r="BG817" s="226">
        <f>IF(N817="zákl. přenesená",J817,0)</f>
        <v>0</v>
      </c>
      <c r="BH817" s="226">
        <f>IF(N817="sníž. přenesená",J817,0)</f>
        <v>0</v>
      </c>
      <c r="BI817" s="226">
        <f>IF(N817="nulová",J817,0)</f>
        <v>0</v>
      </c>
      <c r="BJ817" s="19" t="s">
        <v>79</v>
      </c>
      <c r="BK817" s="226">
        <f>ROUND(I817*H817,2)</f>
        <v>0</v>
      </c>
      <c r="BL817" s="19" t="s">
        <v>269</v>
      </c>
      <c r="BM817" s="225" t="s">
        <v>1669</v>
      </c>
    </row>
    <row r="818" s="2" customFormat="1">
      <c r="A818" s="40"/>
      <c r="B818" s="41"/>
      <c r="C818" s="214" t="s">
        <v>1318</v>
      </c>
      <c r="D818" s="214" t="s">
        <v>155</v>
      </c>
      <c r="E818" s="215" t="s">
        <v>1671</v>
      </c>
      <c r="F818" s="216" t="s">
        <v>1672</v>
      </c>
      <c r="G818" s="217" t="s">
        <v>513</v>
      </c>
      <c r="H818" s="218">
        <v>0.050000000000000003</v>
      </c>
      <c r="I818" s="219"/>
      <c r="J818" s="220">
        <f>ROUND(I818*H818,2)</f>
        <v>0</v>
      </c>
      <c r="K818" s="216" t="s">
        <v>163</v>
      </c>
      <c r="L818" s="46"/>
      <c r="M818" s="221" t="s">
        <v>19</v>
      </c>
      <c r="N818" s="222" t="s">
        <v>43</v>
      </c>
      <c r="O818" s="86"/>
      <c r="P818" s="223">
        <f>O818*H818</f>
        <v>0</v>
      </c>
      <c r="Q818" s="223">
        <v>0</v>
      </c>
      <c r="R818" s="223">
        <f>Q818*H818</f>
        <v>0</v>
      </c>
      <c r="S818" s="223">
        <v>0</v>
      </c>
      <c r="T818" s="224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25" t="s">
        <v>269</v>
      </c>
      <c r="AT818" s="225" t="s">
        <v>155</v>
      </c>
      <c r="AU818" s="225" t="s">
        <v>81</v>
      </c>
      <c r="AY818" s="19" t="s">
        <v>152</v>
      </c>
      <c r="BE818" s="226">
        <f>IF(N818="základní",J818,0)</f>
        <v>0</v>
      </c>
      <c r="BF818" s="226">
        <f>IF(N818="snížená",J818,0)</f>
        <v>0</v>
      </c>
      <c r="BG818" s="226">
        <f>IF(N818="zákl. přenesená",J818,0)</f>
        <v>0</v>
      </c>
      <c r="BH818" s="226">
        <f>IF(N818="sníž. přenesená",J818,0)</f>
        <v>0</v>
      </c>
      <c r="BI818" s="226">
        <f>IF(N818="nulová",J818,0)</f>
        <v>0</v>
      </c>
      <c r="BJ818" s="19" t="s">
        <v>79</v>
      </c>
      <c r="BK818" s="226">
        <f>ROUND(I818*H818,2)</f>
        <v>0</v>
      </c>
      <c r="BL818" s="19" t="s">
        <v>269</v>
      </c>
      <c r="BM818" s="225" t="s">
        <v>1673</v>
      </c>
    </row>
    <row r="819" s="12" customFormat="1" ht="22.8" customHeight="1">
      <c r="A819" s="12"/>
      <c r="B819" s="198"/>
      <c r="C819" s="199"/>
      <c r="D819" s="200" t="s">
        <v>71</v>
      </c>
      <c r="E819" s="212" t="s">
        <v>1697</v>
      </c>
      <c r="F819" s="212" t="s">
        <v>1698</v>
      </c>
      <c r="G819" s="199"/>
      <c r="H819" s="199"/>
      <c r="I819" s="202"/>
      <c r="J819" s="213">
        <f>BK819</f>
        <v>0</v>
      </c>
      <c r="K819" s="199"/>
      <c r="L819" s="204"/>
      <c r="M819" s="205"/>
      <c r="N819" s="206"/>
      <c r="O819" s="206"/>
      <c r="P819" s="207">
        <f>SUM(P820:P853)</f>
        <v>0</v>
      </c>
      <c r="Q819" s="206"/>
      <c r="R819" s="207">
        <f>SUM(R820:R853)</f>
        <v>0.40242617999999997</v>
      </c>
      <c r="S819" s="206"/>
      <c r="T819" s="208">
        <f>SUM(T820:T853)</f>
        <v>0</v>
      </c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R819" s="209" t="s">
        <v>81</v>
      </c>
      <c r="AT819" s="210" t="s">
        <v>71</v>
      </c>
      <c r="AU819" s="210" t="s">
        <v>79</v>
      </c>
      <c r="AY819" s="209" t="s">
        <v>152</v>
      </c>
      <c r="BK819" s="211">
        <f>SUM(BK820:BK853)</f>
        <v>0</v>
      </c>
    </row>
    <row r="820" s="2" customFormat="1">
      <c r="A820" s="40"/>
      <c r="B820" s="41"/>
      <c r="C820" s="214" t="s">
        <v>1323</v>
      </c>
      <c r="D820" s="214" t="s">
        <v>155</v>
      </c>
      <c r="E820" s="215" t="s">
        <v>1700</v>
      </c>
      <c r="F820" s="216" t="s">
        <v>1701</v>
      </c>
      <c r="G820" s="217" t="s">
        <v>176</v>
      </c>
      <c r="H820" s="218">
        <v>37.200000000000003</v>
      </c>
      <c r="I820" s="219"/>
      <c r="J820" s="220">
        <f>ROUND(I820*H820,2)</f>
        <v>0</v>
      </c>
      <c r="K820" s="216" t="s">
        <v>163</v>
      </c>
      <c r="L820" s="46"/>
      <c r="M820" s="221" t="s">
        <v>19</v>
      </c>
      <c r="N820" s="222" t="s">
        <v>43</v>
      </c>
      <c r="O820" s="86"/>
      <c r="P820" s="223">
        <f>O820*H820</f>
        <v>0</v>
      </c>
      <c r="Q820" s="223">
        <v>0</v>
      </c>
      <c r="R820" s="223">
        <f>Q820*H820</f>
        <v>0</v>
      </c>
      <c r="S820" s="223">
        <v>0</v>
      </c>
      <c r="T820" s="224">
        <f>S820*H820</f>
        <v>0</v>
      </c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R820" s="225" t="s">
        <v>159</v>
      </c>
      <c r="AT820" s="225" t="s">
        <v>155</v>
      </c>
      <c r="AU820" s="225" t="s">
        <v>81</v>
      </c>
      <c r="AY820" s="19" t="s">
        <v>152</v>
      </c>
      <c r="BE820" s="226">
        <f>IF(N820="základní",J820,0)</f>
        <v>0</v>
      </c>
      <c r="BF820" s="226">
        <f>IF(N820="snížená",J820,0)</f>
        <v>0</v>
      </c>
      <c r="BG820" s="226">
        <f>IF(N820="zákl. přenesená",J820,0)</f>
        <v>0</v>
      </c>
      <c r="BH820" s="226">
        <f>IF(N820="sníž. přenesená",J820,0)</f>
        <v>0</v>
      </c>
      <c r="BI820" s="226">
        <f>IF(N820="nulová",J820,0)</f>
        <v>0</v>
      </c>
      <c r="BJ820" s="19" t="s">
        <v>79</v>
      </c>
      <c r="BK820" s="226">
        <f>ROUND(I820*H820,2)</f>
        <v>0</v>
      </c>
      <c r="BL820" s="19" t="s">
        <v>159</v>
      </c>
      <c r="BM820" s="225" t="s">
        <v>1702</v>
      </c>
    </row>
    <row r="821" s="15" customFormat="1">
      <c r="A821" s="15"/>
      <c r="B821" s="250"/>
      <c r="C821" s="251"/>
      <c r="D821" s="229" t="s">
        <v>165</v>
      </c>
      <c r="E821" s="252" t="s">
        <v>19</v>
      </c>
      <c r="F821" s="253" t="s">
        <v>1703</v>
      </c>
      <c r="G821" s="251"/>
      <c r="H821" s="252" t="s">
        <v>19</v>
      </c>
      <c r="I821" s="254"/>
      <c r="J821" s="251"/>
      <c r="K821" s="251"/>
      <c r="L821" s="255"/>
      <c r="M821" s="256"/>
      <c r="N821" s="257"/>
      <c r="O821" s="257"/>
      <c r="P821" s="257"/>
      <c r="Q821" s="257"/>
      <c r="R821" s="257"/>
      <c r="S821" s="257"/>
      <c r="T821" s="258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T821" s="259" t="s">
        <v>165</v>
      </c>
      <c r="AU821" s="259" t="s">
        <v>81</v>
      </c>
      <c r="AV821" s="15" t="s">
        <v>79</v>
      </c>
      <c r="AW821" s="15" t="s">
        <v>33</v>
      </c>
      <c r="AX821" s="15" t="s">
        <v>72</v>
      </c>
      <c r="AY821" s="259" t="s">
        <v>152</v>
      </c>
    </row>
    <row r="822" s="13" customFormat="1">
      <c r="A822" s="13"/>
      <c r="B822" s="227"/>
      <c r="C822" s="228"/>
      <c r="D822" s="229" t="s">
        <v>165</v>
      </c>
      <c r="E822" s="230" t="s">
        <v>19</v>
      </c>
      <c r="F822" s="231" t="s">
        <v>2537</v>
      </c>
      <c r="G822" s="228"/>
      <c r="H822" s="232">
        <v>14.6</v>
      </c>
      <c r="I822" s="233"/>
      <c r="J822" s="228"/>
      <c r="K822" s="228"/>
      <c r="L822" s="234"/>
      <c r="M822" s="235"/>
      <c r="N822" s="236"/>
      <c r="O822" s="236"/>
      <c r="P822" s="236"/>
      <c r="Q822" s="236"/>
      <c r="R822" s="236"/>
      <c r="S822" s="236"/>
      <c r="T822" s="23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8" t="s">
        <v>165</v>
      </c>
      <c r="AU822" s="238" t="s">
        <v>81</v>
      </c>
      <c r="AV822" s="13" t="s">
        <v>81</v>
      </c>
      <c r="AW822" s="13" t="s">
        <v>33</v>
      </c>
      <c r="AX822" s="13" t="s">
        <v>72</v>
      </c>
      <c r="AY822" s="238" t="s">
        <v>152</v>
      </c>
    </row>
    <row r="823" s="13" customFormat="1">
      <c r="A823" s="13"/>
      <c r="B823" s="227"/>
      <c r="C823" s="228"/>
      <c r="D823" s="229" t="s">
        <v>165</v>
      </c>
      <c r="E823" s="230" t="s">
        <v>19</v>
      </c>
      <c r="F823" s="231" t="s">
        <v>2538</v>
      </c>
      <c r="G823" s="228"/>
      <c r="H823" s="232">
        <v>22.600000000000001</v>
      </c>
      <c r="I823" s="233"/>
      <c r="J823" s="228"/>
      <c r="K823" s="228"/>
      <c r="L823" s="234"/>
      <c r="M823" s="235"/>
      <c r="N823" s="236"/>
      <c r="O823" s="236"/>
      <c r="P823" s="236"/>
      <c r="Q823" s="236"/>
      <c r="R823" s="236"/>
      <c r="S823" s="236"/>
      <c r="T823" s="237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38" t="s">
        <v>165</v>
      </c>
      <c r="AU823" s="238" t="s">
        <v>81</v>
      </c>
      <c r="AV823" s="13" t="s">
        <v>81</v>
      </c>
      <c r="AW823" s="13" t="s">
        <v>33</v>
      </c>
      <c r="AX823" s="13" t="s">
        <v>72</v>
      </c>
      <c r="AY823" s="238" t="s">
        <v>152</v>
      </c>
    </row>
    <row r="824" s="14" customFormat="1">
      <c r="A824" s="14"/>
      <c r="B824" s="239"/>
      <c r="C824" s="240"/>
      <c r="D824" s="229" t="s">
        <v>165</v>
      </c>
      <c r="E824" s="241" t="s">
        <v>19</v>
      </c>
      <c r="F824" s="242" t="s">
        <v>167</v>
      </c>
      <c r="G824" s="240"/>
      <c r="H824" s="243">
        <v>37.200000000000003</v>
      </c>
      <c r="I824" s="244"/>
      <c r="J824" s="240"/>
      <c r="K824" s="240"/>
      <c r="L824" s="245"/>
      <c r="M824" s="246"/>
      <c r="N824" s="247"/>
      <c r="O824" s="247"/>
      <c r="P824" s="247"/>
      <c r="Q824" s="247"/>
      <c r="R824" s="247"/>
      <c r="S824" s="247"/>
      <c r="T824" s="248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49" t="s">
        <v>165</v>
      </c>
      <c r="AU824" s="249" t="s">
        <v>81</v>
      </c>
      <c r="AV824" s="14" t="s">
        <v>153</v>
      </c>
      <c r="AW824" s="14" t="s">
        <v>33</v>
      </c>
      <c r="AX824" s="14" t="s">
        <v>79</v>
      </c>
      <c r="AY824" s="249" t="s">
        <v>152</v>
      </c>
    </row>
    <row r="825" s="2" customFormat="1">
      <c r="A825" s="40"/>
      <c r="B825" s="41"/>
      <c r="C825" s="214" t="s">
        <v>1327</v>
      </c>
      <c r="D825" s="214" t="s">
        <v>155</v>
      </c>
      <c r="E825" s="215" t="s">
        <v>1710</v>
      </c>
      <c r="F825" s="216" t="s">
        <v>1711</v>
      </c>
      <c r="G825" s="217" t="s">
        <v>176</v>
      </c>
      <c r="H825" s="218">
        <v>136.72</v>
      </c>
      <c r="I825" s="219"/>
      <c r="J825" s="220">
        <f>ROUND(I825*H825,2)</f>
        <v>0</v>
      </c>
      <c r="K825" s="216" t="s">
        <v>163</v>
      </c>
      <c r="L825" s="46"/>
      <c r="M825" s="221" t="s">
        <v>19</v>
      </c>
      <c r="N825" s="222" t="s">
        <v>43</v>
      </c>
      <c r="O825" s="86"/>
      <c r="P825" s="223">
        <f>O825*H825</f>
        <v>0</v>
      </c>
      <c r="Q825" s="223">
        <v>0</v>
      </c>
      <c r="R825" s="223">
        <f>Q825*H825</f>
        <v>0</v>
      </c>
      <c r="S825" s="223">
        <v>0</v>
      </c>
      <c r="T825" s="224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5" t="s">
        <v>269</v>
      </c>
      <c r="AT825" s="225" t="s">
        <v>155</v>
      </c>
      <c r="AU825" s="225" t="s">
        <v>81</v>
      </c>
      <c r="AY825" s="19" t="s">
        <v>152</v>
      </c>
      <c r="BE825" s="226">
        <f>IF(N825="základní",J825,0)</f>
        <v>0</v>
      </c>
      <c r="BF825" s="226">
        <f>IF(N825="snížená",J825,0)</f>
        <v>0</v>
      </c>
      <c r="BG825" s="226">
        <f>IF(N825="zákl. přenesená",J825,0)</f>
        <v>0</v>
      </c>
      <c r="BH825" s="226">
        <f>IF(N825="sníž. přenesená",J825,0)</f>
        <v>0</v>
      </c>
      <c r="BI825" s="226">
        <f>IF(N825="nulová",J825,0)</f>
        <v>0</v>
      </c>
      <c r="BJ825" s="19" t="s">
        <v>79</v>
      </c>
      <c r="BK825" s="226">
        <f>ROUND(I825*H825,2)</f>
        <v>0</v>
      </c>
      <c r="BL825" s="19" t="s">
        <v>269</v>
      </c>
      <c r="BM825" s="225" t="s">
        <v>1712</v>
      </c>
    </row>
    <row r="826" s="15" customFormat="1">
      <c r="A826" s="15"/>
      <c r="B826" s="250"/>
      <c r="C826" s="251"/>
      <c r="D826" s="229" t="s">
        <v>165</v>
      </c>
      <c r="E826" s="252" t="s">
        <v>19</v>
      </c>
      <c r="F826" s="253" t="s">
        <v>2539</v>
      </c>
      <c r="G826" s="251"/>
      <c r="H826" s="252" t="s">
        <v>19</v>
      </c>
      <c r="I826" s="254"/>
      <c r="J826" s="251"/>
      <c r="K826" s="251"/>
      <c r="L826" s="255"/>
      <c r="M826" s="256"/>
      <c r="N826" s="257"/>
      <c r="O826" s="257"/>
      <c r="P826" s="257"/>
      <c r="Q826" s="257"/>
      <c r="R826" s="257"/>
      <c r="S826" s="257"/>
      <c r="T826" s="258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T826" s="259" t="s">
        <v>165</v>
      </c>
      <c r="AU826" s="259" t="s">
        <v>81</v>
      </c>
      <c r="AV826" s="15" t="s">
        <v>79</v>
      </c>
      <c r="AW826" s="15" t="s">
        <v>33</v>
      </c>
      <c r="AX826" s="15" t="s">
        <v>72</v>
      </c>
      <c r="AY826" s="259" t="s">
        <v>152</v>
      </c>
    </row>
    <row r="827" s="13" customFormat="1">
      <c r="A827" s="13"/>
      <c r="B827" s="227"/>
      <c r="C827" s="228"/>
      <c r="D827" s="229" t="s">
        <v>165</v>
      </c>
      <c r="E827" s="230" t="s">
        <v>19</v>
      </c>
      <c r="F827" s="231" t="s">
        <v>2222</v>
      </c>
      <c r="G827" s="228"/>
      <c r="H827" s="232">
        <v>27.225000000000001</v>
      </c>
      <c r="I827" s="233"/>
      <c r="J827" s="228"/>
      <c r="K827" s="228"/>
      <c r="L827" s="234"/>
      <c r="M827" s="235"/>
      <c r="N827" s="236"/>
      <c r="O827" s="236"/>
      <c r="P827" s="236"/>
      <c r="Q827" s="236"/>
      <c r="R827" s="236"/>
      <c r="S827" s="236"/>
      <c r="T827" s="23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8" t="s">
        <v>165</v>
      </c>
      <c r="AU827" s="238" t="s">
        <v>81</v>
      </c>
      <c r="AV827" s="13" t="s">
        <v>81</v>
      </c>
      <c r="AW827" s="13" t="s">
        <v>33</v>
      </c>
      <c r="AX827" s="13" t="s">
        <v>72</v>
      </c>
      <c r="AY827" s="238" t="s">
        <v>152</v>
      </c>
    </row>
    <row r="828" s="13" customFormat="1">
      <c r="A828" s="13"/>
      <c r="B828" s="227"/>
      <c r="C828" s="228"/>
      <c r="D828" s="229" t="s">
        <v>165</v>
      </c>
      <c r="E828" s="230" t="s">
        <v>19</v>
      </c>
      <c r="F828" s="231" t="s">
        <v>2223</v>
      </c>
      <c r="G828" s="228"/>
      <c r="H828" s="232">
        <v>68.165000000000006</v>
      </c>
      <c r="I828" s="233"/>
      <c r="J828" s="228"/>
      <c r="K828" s="228"/>
      <c r="L828" s="234"/>
      <c r="M828" s="235"/>
      <c r="N828" s="236"/>
      <c r="O828" s="236"/>
      <c r="P828" s="236"/>
      <c r="Q828" s="236"/>
      <c r="R828" s="236"/>
      <c r="S828" s="236"/>
      <c r="T828" s="23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8" t="s">
        <v>165</v>
      </c>
      <c r="AU828" s="238" t="s">
        <v>81</v>
      </c>
      <c r="AV828" s="13" t="s">
        <v>81</v>
      </c>
      <c r="AW828" s="13" t="s">
        <v>33</v>
      </c>
      <c r="AX828" s="13" t="s">
        <v>72</v>
      </c>
      <c r="AY828" s="238" t="s">
        <v>152</v>
      </c>
    </row>
    <row r="829" s="15" customFormat="1">
      <c r="A829" s="15"/>
      <c r="B829" s="250"/>
      <c r="C829" s="251"/>
      <c r="D829" s="229" t="s">
        <v>165</v>
      </c>
      <c r="E829" s="252" t="s">
        <v>19</v>
      </c>
      <c r="F829" s="253" t="s">
        <v>1716</v>
      </c>
      <c r="G829" s="251"/>
      <c r="H829" s="252" t="s">
        <v>19</v>
      </c>
      <c r="I829" s="254"/>
      <c r="J829" s="251"/>
      <c r="K829" s="251"/>
      <c r="L829" s="255"/>
      <c r="M829" s="256"/>
      <c r="N829" s="257"/>
      <c r="O829" s="257"/>
      <c r="P829" s="257"/>
      <c r="Q829" s="257"/>
      <c r="R829" s="257"/>
      <c r="S829" s="257"/>
      <c r="T829" s="258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9" t="s">
        <v>165</v>
      </c>
      <c r="AU829" s="259" t="s">
        <v>81</v>
      </c>
      <c r="AV829" s="15" t="s">
        <v>79</v>
      </c>
      <c r="AW829" s="15" t="s">
        <v>33</v>
      </c>
      <c r="AX829" s="15" t="s">
        <v>72</v>
      </c>
      <c r="AY829" s="259" t="s">
        <v>152</v>
      </c>
    </row>
    <row r="830" s="13" customFormat="1">
      <c r="A830" s="13"/>
      <c r="B830" s="227"/>
      <c r="C830" s="228"/>
      <c r="D830" s="229" t="s">
        <v>165</v>
      </c>
      <c r="E830" s="230" t="s">
        <v>19</v>
      </c>
      <c r="F830" s="231" t="s">
        <v>2540</v>
      </c>
      <c r="G830" s="228"/>
      <c r="H830" s="232">
        <v>6.3300000000000001</v>
      </c>
      <c r="I830" s="233"/>
      <c r="J830" s="228"/>
      <c r="K830" s="228"/>
      <c r="L830" s="234"/>
      <c r="M830" s="235"/>
      <c r="N830" s="236"/>
      <c r="O830" s="236"/>
      <c r="P830" s="236"/>
      <c r="Q830" s="236"/>
      <c r="R830" s="236"/>
      <c r="S830" s="236"/>
      <c r="T830" s="237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8" t="s">
        <v>165</v>
      </c>
      <c r="AU830" s="238" t="s">
        <v>81</v>
      </c>
      <c r="AV830" s="13" t="s">
        <v>81</v>
      </c>
      <c r="AW830" s="13" t="s">
        <v>33</v>
      </c>
      <c r="AX830" s="13" t="s">
        <v>72</v>
      </c>
      <c r="AY830" s="238" t="s">
        <v>152</v>
      </c>
    </row>
    <row r="831" s="15" customFormat="1">
      <c r="A831" s="15"/>
      <c r="B831" s="250"/>
      <c r="C831" s="251"/>
      <c r="D831" s="229" t="s">
        <v>165</v>
      </c>
      <c r="E831" s="252" t="s">
        <v>19</v>
      </c>
      <c r="F831" s="253" t="s">
        <v>1720</v>
      </c>
      <c r="G831" s="251"/>
      <c r="H831" s="252" t="s">
        <v>19</v>
      </c>
      <c r="I831" s="254"/>
      <c r="J831" s="251"/>
      <c r="K831" s="251"/>
      <c r="L831" s="255"/>
      <c r="M831" s="256"/>
      <c r="N831" s="257"/>
      <c r="O831" s="257"/>
      <c r="P831" s="257"/>
      <c r="Q831" s="257"/>
      <c r="R831" s="257"/>
      <c r="S831" s="257"/>
      <c r="T831" s="258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59" t="s">
        <v>165</v>
      </c>
      <c r="AU831" s="259" t="s">
        <v>81</v>
      </c>
      <c r="AV831" s="15" t="s">
        <v>79</v>
      </c>
      <c r="AW831" s="15" t="s">
        <v>33</v>
      </c>
      <c r="AX831" s="15" t="s">
        <v>72</v>
      </c>
      <c r="AY831" s="259" t="s">
        <v>152</v>
      </c>
    </row>
    <row r="832" s="13" customFormat="1">
      <c r="A832" s="13"/>
      <c r="B832" s="227"/>
      <c r="C832" s="228"/>
      <c r="D832" s="229" t="s">
        <v>165</v>
      </c>
      <c r="E832" s="230" t="s">
        <v>19</v>
      </c>
      <c r="F832" s="231" t="s">
        <v>2541</v>
      </c>
      <c r="G832" s="228"/>
      <c r="H832" s="232">
        <v>35</v>
      </c>
      <c r="I832" s="233"/>
      <c r="J832" s="228"/>
      <c r="K832" s="228"/>
      <c r="L832" s="234"/>
      <c r="M832" s="235"/>
      <c r="N832" s="236"/>
      <c r="O832" s="236"/>
      <c r="P832" s="236"/>
      <c r="Q832" s="236"/>
      <c r="R832" s="236"/>
      <c r="S832" s="236"/>
      <c r="T832" s="237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8" t="s">
        <v>165</v>
      </c>
      <c r="AU832" s="238" t="s">
        <v>81</v>
      </c>
      <c r="AV832" s="13" t="s">
        <v>81</v>
      </c>
      <c r="AW832" s="13" t="s">
        <v>33</v>
      </c>
      <c r="AX832" s="13" t="s">
        <v>72</v>
      </c>
      <c r="AY832" s="238" t="s">
        <v>152</v>
      </c>
    </row>
    <row r="833" s="14" customFormat="1">
      <c r="A833" s="14"/>
      <c r="B833" s="239"/>
      <c r="C833" s="240"/>
      <c r="D833" s="229" t="s">
        <v>165</v>
      </c>
      <c r="E833" s="241" t="s">
        <v>19</v>
      </c>
      <c r="F833" s="242" t="s">
        <v>167</v>
      </c>
      <c r="G833" s="240"/>
      <c r="H833" s="243">
        <v>136.72</v>
      </c>
      <c r="I833" s="244"/>
      <c r="J833" s="240"/>
      <c r="K833" s="240"/>
      <c r="L833" s="245"/>
      <c r="M833" s="246"/>
      <c r="N833" s="247"/>
      <c r="O833" s="247"/>
      <c r="P833" s="247"/>
      <c r="Q833" s="247"/>
      <c r="R833" s="247"/>
      <c r="S833" s="247"/>
      <c r="T833" s="248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9" t="s">
        <v>165</v>
      </c>
      <c r="AU833" s="249" t="s">
        <v>81</v>
      </c>
      <c r="AV833" s="14" t="s">
        <v>153</v>
      </c>
      <c r="AW833" s="14" t="s">
        <v>33</v>
      </c>
      <c r="AX833" s="14" t="s">
        <v>79</v>
      </c>
      <c r="AY833" s="249" t="s">
        <v>152</v>
      </c>
    </row>
    <row r="834" s="2" customFormat="1" ht="16.5" customHeight="1">
      <c r="A834" s="40"/>
      <c r="B834" s="41"/>
      <c r="C834" s="271" t="s">
        <v>1333</v>
      </c>
      <c r="D834" s="271" t="s">
        <v>261</v>
      </c>
      <c r="E834" s="272" t="s">
        <v>1723</v>
      </c>
      <c r="F834" s="273" t="s">
        <v>1724</v>
      </c>
      <c r="G834" s="274" t="s">
        <v>176</v>
      </c>
      <c r="H834" s="275">
        <v>150.392</v>
      </c>
      <c r="I834" s="276"/>
      <c r="J834" s="277">
        <f>ROUND(I834*H834,2)</f>
        <v>0</v>
      </c>
      <c r="K834" s="273" t="s">
        <v>163</v>
      </c>
      <c r="L834" s="278"/>
      <c r="M834" s="279" t="s">
        <v>19</v>
      </c>
      <c r="N834" s="280" t="s">
        <v>43</v>
      </c>
      <c r="O834" s="86"/>
      <c r="P834" s="223">
        <f>O834*H834</f>
        <v>0</v>
      </c>
      <c r="Q834" s="223">
        <v>0</v>
      </c>
      <c r="R834" s="223">
        <f>Q834*H834</f>
        <v>0</v>
      </c>
      <c r="S834" s="223">
        <v>0</v>
      </c>
      <c r="T834" s="224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25" t="s">
        <v>362</v>
      </c>
      <c r="AT834" s="225" t="s">
        <v>261</v>
      </c>
      <c r="AU834" s="225" t="s">
        <v>81</v>
      </c>
      <c r="AY834" s="19" t="s">
        <v>152</v>
      </c>
      <c r="BE834" s="226">
        <f>IF(N834="základní",J834,0)</f>
        <v>0</v>
      </c>
      <c r="BF834" s="226">
        <f>IF(N834="snížená",J834,0)</f>
        <v>0</v>
      </c>
      <c r="BG834" s="226">
        <f>IF(N834="zákl. přenesená",J834,0)</f>
        <v>0</v>
      </c>
      <c r="BH834" s="226">
        <f>IF(N834="sníž. přenesená",J834,0)</f>
        <v>0</v>
      </c>
      <c r="BI834" s="226">
        <f>IF(N834="nulová",J834,0)</f>
        <v>0</v>
      </c>
      <c r="BJ834" s="19" t="s">
        <v>79</v>
      </c>
      <c r="BK834" s="226">
        <f>ROUND(I834*H834,2)</f>
        <v>0</v>
      </c>
      <c r="BL834" s="19" t="s">
        <v>269</v>
      </c>
      <c r="BM834" s="225" t="s">
        <v>1725</v>
      </c>
    </row>
    <row r="835" s="13" customFormat="1">
      <c r="A835" s="13"/>
      <c r="B835" s="227"/>
      <c r="C835" s="228"/>
      <c r="D835" s="229" t="s">
        <v>165</v>
      </c>
      <c r="E835" s="228"/>
      <c r="F835" s="231" t="s">
        <v>2542</v>
      </c>
      <c r="G835" s="228"/>
      <c r="H835" s="232">
        <v>150.392</v>
      </c>
      <c r="I835" s="233"/>
      <c r="J835" s="228"/>
      <c r="K835" s="228"/>
      <c r="L835" s="234"/>
      <c r="M835" s="235"/>
      <c r="N835" s="236"/>
      <c r="O835" s="236"/>
      <c r="P835" s="236"/>
      <c r="Q835" s="236"/>
      <c r="R835" s="236"/>
      <c r="S835" s="236"/>
      <c r="T835" s="23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8" t="s">
        <v>165</v>
      </c>
      <c r="AU835" s="238" t="s">
        <v>81</v>
      </c>
      <c r="AV835" s="13" t="s">
        <v>81</v>
      </c>
      <c r="AW835" s="13" t="s">
        <v>4</v>
      </c>
      <c r="AX835" s="13" t="s">
        <v>79</v>
      </c>
      <c r="AY835" s="238" t="s">
        <v>152</v>
      </c>
    </row>
    <row r="836" s="2" customFormat="1">
      <c r="A836" s="40"/>
      <c r="B836" s="41"/>
      <c r="C836" s="214" t="s">
        <v>1339</v>
      </c>
      <c r="D836" s="214" t="s">
        <v>155</v>
      </c>
      <c r="E836" s="215" t="s">
        <v>1728</v>
      </c>
      <c r="F836" s="216" t="s">
        <v>1729</v>
      </c>
      <c r="G836" s="217" t="s">
        <v>176</v>
      </c>
      <c r="H836" s="218">
        <v>691.38699999999994</v>
      </c>
      <c r="I836" s="219"/>
      <c r="J836" s="220">
        <f>ROUND(I836*H836,2)</f>
        <v>0</v>
      </c>
      <c r="K836" s="216" t="s">
        <v>163</v>
      </c>
      <c r="L836" s="46"/>
      <c r="M836" s="221" t="s">
        <v>19</v>
      </c>
      <c r="N836" s="222" t="s">
        <v>43</v>
      </c>
      <c r="O836" s="86"/>
      <c r="P836" s="223">
        <f>O836*H836</f>
        <v>0</v>
      </c>
      <c r="Q836" s="223">
        <v>0.00025999999999999998</v>
      </c>
      <c r="R836" s="223">
        <f>Q836*H836</f>
        <v>0.17976061999999998</v>
      </c>
      <c r="S836" s="223">
        <v>0</v>
      </c>
      <c r="T836" s="224">
        <f>S836*H836</f>
        <v>0</v>
      </c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R836" s="225" t="s">
        <v>269</v>
      </c>
      <c r="AT836" s="225" t="s">
        <v>155</v>
      </c>
      <c r="AU836" s="225" t="s">
        <v>81</v>
      </c>
      <c r="AY836" s="19" t="s">
        <v>152</v>
      </c>
      <c r="BE836" s="226">
        <f>IF(N836="základní",J836,0)</f>
        <v>0</v>
      </c>
      <c r="BF836" s="226">
        <f>IF(N836="snížená",J836,0)</f>
        <v>0</v>
      </c>
      <c r="BG836" s="226">
        <f>IF(N836="zákl. přenesená",J836,0)</f>
        <v>0</v>
      </c>
      <c r="BH836" s="226">
        <f>IF(N836="sníž. přenesená",J836,0)</f>
        <v>0</v>
      </c>
      <c r="BI836" s="226">
        <f>IF(N836="nulová",J836,0)</f>
        <v>0</v>
      </c>
      <c r="BJ836" s="19" t="s">
        <v>79</v>
      </c>
      <c r="BK836" s="226">
        <f>ROUND(I836*H836,2)</f>
        <v>0</v>
      </c>
      <c r="BL836" s="19" t="s">
        <v>269</v>
      </c>
      <c r="BM836" s="225" t="s">
        <v>1730</v>
      </c>
    </row>
    <row r="837" s="15" customFormat="1">
      <c r="A837" s="15"/>
      <c r="B837" s="250"/>
      <c r="C837" s="251"/>
      <c r="D837" s="229" t="s">
        <v>165</v>
      </c>
      <c r="E837" s="252" t="s">
        <v>19</v>
      </c>
      <c r="F837" s="253" t="s">
        <v>2543</v>
      </c>
      <c r="G837" s="251"/>
      <c r="H837" s="252" t="s">
        <v>19</v>
      </c>
      <c r="I837" s="254"/>
      <c r="J837" s="251"/>
      <c r="K837" s="251"/>
      <c r="L837" s="255"/>
      <c r="M837" s="256"/>
      <c r="N837" s="257"/>
      <c r="O837" s="257"/>
      <c r="P837" s="257"/>
      <c r="Q837" s="257"/>
      <c r="R837" s="257"/>
      <c r="S837" s="257"/>
      <c r="T837" s="258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59" t="s">
        <v>165</v>
      </c>
      <c r="AU837" s="259" t="s">
        <v>81</v>
      </c>
      <c r="AV837" s="15" t="s">
        <v>79</v>
      </c>
      <c r="AW837" s="15" t="s">
        <v>33</v>
      </c>
      <c r="AX837" s="15" t="s">
        <v>72</v>
      </c>
      <c r="AY837" s="259" t="s">
        <v>152</v>
      </c>
    </row>
    <row r="838" s="13" customFormat="1">
      <c r="A838" s="13"/>
      <c r="B838" s="227"/>
      <c r="C838" s="228"/>
      <c r="D838" s="229" t="s">
        <v>165</v>
      </c>
      <c r="E838" s="230" t="s">
        <v>19</v>
      </c>
      <c r="F838" s="231" t="s">
        <v>2544</v>
      </c>
      <c r="G838" s="228"/>
      <c r="H838" s="232">
        <v>15.08</v>
      </c>
      <c r="I838" s="233"/>
      <c r="J838" s="228"/>
      <c r="K838" s="228"/>
      <c r="L838" s="234"/>
      <c r="M838" s="235"/>
      <c r="N838" s="236"/>
      <c r="O838" s="236"/>
      <c r="P838" s="236"/>
      <c r="Q838" s="236"/>
      <c r="R838" s="236"/>
      <c r="S838" s="236"/>
      <c r="T838" s="237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8" t="s">
        <v>165</v>
      </c>
      <c r="AU838" s="238" t="s">
        <v>81</v>
      </c>
      <c r="AV838" s="13" t="s">
        <v>81</v>
      </c>
      <c r="AW838" s="13" t="s">
        <v>33</v>
      </c>
      <c r="AX838" s="13" t="s">
        <v>72</v>
      </c>
      <c r="AY838" s="238" t="s">
        <v>152</v>
      </c>
    </row>
    <row r="839" s="13" customFormat="1">
      <c r="A839" s="13"/>
      <c r="B839" s="227"/>
      <c r="C839" s="228"/>
      <c r="D839" s="229" t="s">
        <v>165</v>
      </c>
      <c r="E839" s="230" t="s">
        <v>19</v>
      </c>
      <c r="F839" s="231" t="s">
        <v>2545</v>
      </c>
      <c r="G839" s="228"/>
      <c r="H839" s="232">
        <v>509.81999999999999</v>
      </c>
      <c r="I839" s="233"/>
      <c r="J839" s="228"/>
      <c r="K839" s="228"/>
      <c r="L839" s="234"/>
      <c r="M839" s="235"/>
      <c r="N839" s="236"/>
      <c r="O839" s="236"/>
      <c r="P839" s="236"/>
      <c r="Q839" s="236"/>
      <c r="R839" s="236"/>
      <c r="S839" s="236"/>
      <c r="T839" s="237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8" t="s">
        <v>165</v>
      </c>
      <c r="AU839" s="238" t="s">
        <v>81</v>
      </c>
      <c r="AV839" s="13" t="s">
        <v>81</v>
      </c>
      <c r="AW839" s="13" t="s">
        <v>33</v>
      </c>
      <c r="AX839" s="13" t="s">
        <v>72</v>
      </c>
      <c r="AY839" s="238" t="s">
        <v>152</v>
      </c>
    </row>
    <row r="840" s="13" customFormat="1">
      <c r="A840" s="13"/>
      <c r="B840" s="227"/>
      <c r="C840" s="228"/>
      <c r="D840" s="229" t="s">
        <v>165</v>
      </c>
      <c r="E840" s="230" t="s">
        <v>19</v>
      </c>
      <c r="F840" s="231" t="s">
        <v>2546</v>
      </c>
      <c r="G840" s="228"/>
      <c r="H840" s="232">
        <v>33.128</v>
      </c>
      <c r="I840" s="233"/>
      <c r="J840" s="228"/>
      <c r="K840" s="228"/>
      <c r="L840" s="234"/>
      <c r="M840" s="235"/>
      <c r="N840" s="236"/>
      <c r="O840" s="236"/>
      <c r="P840" s="236"/>
      <c r="Q840" s="236"/>
      <c r="R840" s="236"/>
      <c r="S840" s="236"/>
      <c r="T840" s="237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8" t="s">
        <v>165</v>
      </c>
      <c r="AU840" s="238" t="s">
        <v>81</v>
      </c>
      <c r="AV840" s="13" t="s">
        <v>81</v>
      </c>
      <c r="AW840" s="13" t="s">
        <v>33</v>
      </c>
      <c r="AX840" s="13" t="s">
        <v>72</v>
      </c>
      <c r="AY840" s="238" t="s">
        <v>152</v>
      </c>
    </row>
    <row r="841" s="13" customFormat="1">
      <c r="A841" s="13"/>
      <c r="B841" s="227"/>
      <c r="C841" s="228"/>
      <c r="D841" s="229" t="s">
        <v>165</v>
      </c>
      <c r="E841" s="230" t="s">
        <v>19</v>
      </c>
      <c r="F841" s="231" t="s">
        <v>2547</v>
      </c>
      <c r="G841" s="228"/>
      <c r="H841" s="232">
        <v>14.398</v>
      </c>
      <c r="I841" s="233"/>
      <c r="J841" s="228"/>
      <c r="K841" s="228"/>
      <c r="L841" s="234"/>
      <c r="M841" s="235"/>
      <c r="N841" s="236"/>
      <c r="O841" s="236"/>
      <c r="P841" s="236"/>
      <c r="Q841" s="236"/>
      <c r="R841" s="236"/>
      <c r="S841" s="236"/>
      <c r="T841" s="237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8" t="s">
        <v>165</v>
      </c>
      <c r="AU841" s="238" t="s">
        <v>81</v>
      </c>
      <c r="AV841" s="13" t="s">
        <v>81</v>
      </c>
      <c r="AW841" s="13" t="s">
        <v>33</v>
      </c>
      <c r="AX841" s="13" t="s">
        <v>72</v>
      </c>
      <c r="AY841" s="238" t="s">
        <v>152</v>
      </c>
    </row>
    <row r="842" s="13" customFormat="1">
      <c r="A842" s="13"/>
      <c r="B842" s="227"/>
      <c r="C842" s="228"/>
      <c r="D842" s="229" t="s">
        <v>165</v>
      </c>
      <c r="E842" s="230" t="s">
        <v>19</v>
      </c>
      <c r="F842" s="231" t="s">
        <v>2548</v>
      </c>
      <c r="G842" s="228"/>
      <c r="H842" s="232">
        <v>17.518000000000001</v>
      </c>
      <c r="I842" s="233"/>
      <c r="J842" s="228"/>
      <c r="K842" s="228"/>
      <c r="L842" s="234"/>
      <c r="M842" s="235"/>
      <c r="N842" s="236"/>
      <c r="O842" s="236"/>
      <c r="P842" s="236"/>
      <c r="Q842" s="236"/>
      <c r="R842" s="236"/>
      <c r="S842" s="236"/>
      <c r="T842" s="23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8" t="s">
        <v>165</v>
      </c>
      <c r="AU842" s="238" t="s">
        <v>81</v>
      </c>
      <c r="AV842" s="13" t="s">
        <v>81</v>
      </c>
      <c r="AW842" s="13" t="s">
        <v>33</v>
      </c>
      <c r="AX842" s="13" t="s">
        <v>72</v>
      </c>
      <c r="AY842" s="238" t="s">
        <v>152</v>
      </c>
    </row>
    <row r="843" s="13" customFormat="1">
      <c r="A843" s="13"/>
      <c r="B843" s="227"/>
      <c r="C843" s="228"/>
      <c r="D843" s="229" t="s">
        <v>165</v>
      </c>
      <c r="E843" s="230" t="s">
        <v>19</v>
      </c>
      <c r="F843" s="231" t="s">
        <v>2549</v>
      </c>
      <c r="G843" s="228"/>
      <c r="H843" s="232">
        <v>101.443</v>
      </c>
      <c r="I843" s="233"/>
      <c r="J843" s="228"/>
      <c r="K843" s="228"/>
      <c r="L843" s="234"/>
      <c r="M843" s="235"/>
      <c r="N843" s="236"/>
      <c r="O843" s="236"/>
      <c r="P843" s="236"/>
      <c r="Q843" s="236"/>
      <c r="R843" s="236"/>
      <c r="S843" s="236"/>
      <c r="T843" s="237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8" t="s">
        <v>165</v>
      </c>
      <c r="AU843" s="238" t="s">
        <v>81</v>
      </c>
      <c r="AV843" s="13" t="s">
        <v>81</v>
      </c>
      <c r="AW843" s="13" t="s">
        <v>33</v>
      </c>
      <c r="AX843" s="13" t="s">
        <v>72</v>
      </c>
      <c r="AY843" s="238" t="s">
        <v>152</v>
      </c>
    </row>
    <row r="844" s="14" customFormat="1">
      <c r="A844" s="14"/>
      <c r="B844" s="239"/>
      <c r="C844" s="240"/>
      <c r="D844" s="229" t="s">
        <v>165</v>
      </c>
      <c r="E844" s="241" t="s">
        <v>19</v>
      </c>
      <c r="F844" s="242" t="s">
        <v>167</v>
      </c>
      <c r="G844" s="240"/>
      <c r="H844" s="243">
        <v>691.38699999999994</v>
      </c>
      <c r="I844" s="244"/>
      <c r="J844" s="240"/>
      <c r="K844" s="240"/>
      <c r="L844" s="245"/>
      <c r="M844" s="246"/>
      <c r="N844" s="247"/>
      <c r="O844" s="247"/>
      <c r="P844" s="247"/>
      <c r="Q844" s="247"/>
      <c r="R844" s="247"/>
      <c r="S844" s="247"/>
      <c r="T844" s="248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49" t="s">
        <v>165</v>
      </c>
      <c r="AU844" s="249" t="s">
        <v>81</v>
      </c>
      <c r="AV844" s="14" t="s">
        <v>153</v>
      </c>
      <c r="AW844" s="14" t="s">
        <v>33</v>
      </c>
      <c r="AX844" s="14" t="s">
        <v>79</v>
      </c>
      <c r="AY844" s="249" t="s">
        <v>152</v>
      </c>
    </row>
    <row r="845" s="2" customFormat="1" ht="16.5" customHeight="1">
      <c r="A845" s="40"/>
      <c r="B845" s="41"/>
      <c r="C845" s="214" t="s">
        <v>1343</v>
      </c>
      <c r="D845" s="214" t="s">
        <v>155</v>
      </c>
      <c r="E845" s="215" t="s">
        <v>1749</v>
      </c>
      <c r="F845" s="216" t="s">
        <v>1750</v>
      </c>
      <c r="G845" s="217" t="s">
        <v>176</v>
      </c>
      <c r="H845" s="218">
        <v>691.38699999999994</v>
      </c>
      <c r="I845" s="219"/>
      <c r="J845" s="220">
        <f>ROUND(I845*H845,2)</f>
        <v>0</v>
      </c>
      <c r="K845" s="216" t="s">
        <v>163</v>
      </c>
      <c r="L845" s="46"/>
      <c r="M845" s="221" t="s">
        <v>19</v>
      </c>
      <c r="N845" s="222" t="s">
        <v>43</v>
      </c>
      <c r="O845" s="86"/>
      <c r="P845" s="223">
        <f>O845*H845</f>
        <v>0</v>
      </c>
      <c r="Q845" s="223">
        <v>0</v>
      </c>
      <c r="R845" s="223">
        <f>Q845*H845</f>
        <v>0</v>
      </c>
      <c r="S845" s="223">
        <v>0</v>
      </c>
      <c r="T845" s="224">
        <f>S845*H845</f>
        <v>0</v>
      </c>
      <c r="U845" s="40"/>
      <c r="V845" s="40"/>
      <c r="W845" s="40"/>
      <c r="X845" s="40"/>
      <c r="Y845" s="40"/>
      <c r="Z845" s="40"/>
      <c r="AA845" s="40"/>
      <c r="AB845" s="40"/>
      <c r="AC845" s="40"/>
      <c r="AD845" s="40"/>
      <c r="AE845" s="40"/>
      <c r="AR845" s="225" t="s">
        <v>269</v>
      </c>
      <c r="AT845" s="225" t="s">
        <v>155</v>
      </c>
      <c r="AU845" s="225" t="s">
        <v>81</v>
      </c>
      <c r="AY845" s="19" t="s">
        <v>152</v>
      </c>
      <c r="BE845" s="226">
        <f>IF(N845="základní",J845,0)</f>
        <v>0</v>
      </c>
      <c r="BF845" s="226">
        <f>IF(N845="snížená",J845,0)</f>
        <v>0</v>
      </c>
      <c r="BG845" s="226">
        <f>IF(N845="zákl. přenesená",J845,0)</f>
        <v>0</v>
      </c>
      <c r="BH845" s="226">
        <f>IF(N845="sníž. přenesená",J845,0)</f>
        <v>0</v>
      </c>
      <c r="BI845" s="226">
        <f>IF(N845="nulová",J845,0)</f>
        <v>0</v>
      </c>
      <c r="BJ845" s="19" t="s">
        <v>79</v>
      </c>
      <c r="BK845" s="226">
        <f>ROUND(I845*H845,2)</f>
        <v>0</v>
      </c>
      <c r="BL845" s="19" t="s">
        <v>269</v>
      </c>
      <c r="BM845" s="225" t="s">
        <v>1751</v>
      </c>
    </row>
    <row r="846" s="2" customFormat="1">
      <c r="A846" s="40"/>
      <c r="B846" s="41"/>
      <c r="C846" s="214" t="s">
        <v>1348</v>
      </c>
      <c r="D846" s="214" t="s">
        <v>155</v>
      </c>
      <c r="E846" s="215" t="s">
        <v>2550</v>
      </c>
      <c r="F846" s="216" t="s">
        <v>2551</v>
      </c>
      <c r="G846" s="217" t="s">
        <v>176</v>
      </c>
      <c r="H846" s="218">
        <v>856.40599999999995</v>
      </c>
      <c r="I846" s="219"/>
      <c r="J846" s="220">
        <f>ROUND(I846*H846,2)</f>
        <v>0</v>
      </c>
      <c r="K846" s="216" t="s">
        <v>163</v>
      </c>
      <c r="L846" s="46"/>
      <c r="M846" s="221" t="s">
        <v>19</v>
      </c>
      <c r="N846" s="222" t="s">
        <v>43</v>
      </c>
      <c r="O846" s="86"/>
      <c r="P846" s="223">
        <f>O846*H846</f>
        <v>0</v>
      </c>
      <c r="Q846" s="223">
        <v>0.00025999999999999998</v>
      </c>
      <c r="R846" s="223">
        <f>Q846*H846</f>
        <v>0.22266555999999996</v>
      </c>
      <c r="S846" s="223">
        <v>0</v>
      </c>
      <c r="T846" s="224">
        <f>S846*H846</f>
        <v>0</v>
      </c>
      <c r="U846" s="40"/>
      <c r="V846" s="40"/>
      <c r="W846" s="40"/>
      <c r="X846" s="40"/>
      <c r="Y846" s="40"/>
      <c r="Z846" s="40"/>
      <c r="AA846" s="40"/>
      <c r="AB846" s="40"/>
      <c r="AC846" s="40"/>
      <c r="AD846" s="40"/>
      <c r="AE846" s="40"/>
      <c r="AR846" s="225" t="s">
        <v>269</v>
      </c>
      <c r="AT846" s="225" t="s">
        <v>155</v>
      </c>
      <c r="AU846" s="225" t="s">
        <v>81</v>
      </c>
      <c r="AY846" s="19" t="s">
        <v>152</v>
      </c>
      <c r="BE846" s="226">
        <f>IF(N846="základní",J846,0)</f>
        <v>0</v>
      </c>
      <c r="BF846" s="226">
        <f>IF(N846="snížená",J846,0)</f>
        <v>0</v>
      </c>
      <c r="BG846" s="226">
        <f>IF(N846="zákl. přenesená",J846,0)</f>
        <v>0</v>
      </c>
      <c r="BH846" s="226">
        <f>IF(N846="sníž. přenesená",J846,0)</f>
        <v>0</v>
      </c>
      <c r="BI846" s="226">
        <f>IF(N846="nulová",J846,0)</f>
        <v>0</v>
      </c>
      <c r="BJ846" s="19" t="s">
        <v>79</v>
      </c>
      <c r="BK846" s="226">
        <f>ROUND(I846*H846,2)</f>
        <v>0</v>
      </c>
      <c r="BL846" s="19" t="s">
        <v>269</v>
      </c>
      <c r="BM846" s="225" t="s">
        <v>2552</v>
      </c>
    </row>
    <row r="847" s="15" customFormat="1">
      <c r="A847" s="15"/>
      <c r="B847" s="250"/>
      <c r="C847" s="251"/>
      <c r="D847" s="229" t="s">
        <v>165</v>
      </c>
      <c r="E847" s="252" t="s">
        <v>19</v>
      </c>
      <c r="F847" s="253" t="s">
        <v>2543</v>
      </c>
      <c r="G847" s="251"/>
      <c r="H847" s="252" t="s">
        <v>19</v>
      </c>
      <c r="I847" s="254"/>
      <c r="J847" s="251"/>
      <c r="K847" s="251"/>
      <c r="L847" s="255"/>
      <c r="M847" s="256"/>
      <c r="N847" s="257"/>
      <c r="O847" s="257"/>
      <c r="P847" s="257"/>
      <c r="Q847" s="257"/>
      <c r="R847" s="257"/>
      <c r="S847" s="257"/>
      <c r="T847" s="258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59" t="s">
        <v>165</v>
      </c>
      <c r="AU847" s="259" t="s">
        <v>81</v>
      </c>
      <c r="AV847" s="15" t="s">
        <v>79</v>
      </c>
      <c r="AW847" s="15" t="s">
        <v>33</v>
      </c>
      <c r="AX847" s="15" t="s">
        <v>72</v>
      </c>
      <c r="AY847" s="259" t="s">
        <v>152</v>
      </c>
    </row>
    <row r="848" s="13" customFormat="1">
      <c r="A848" s="13"/>
      <c r="B848" s="227"/>
      <c r="C848" s="228"/>
      <c r="D848" s="229" t="s">
        <v>165</v>
      </c>
      <c r="E848" s="230" t="s">
        <v>19</v>
      </c>
      <c r="F848" s="231" t="s">
        <v>2553</v>
      </c>
      <c r="G848" s="228"/>
      <c r="H848" s="232">
        <v>464.72300000000001</v>
      </c>
      <c r="I848" s="233"/>
      <c r="J848" s="228"/>
      <c r="K848" s="228"/>
      <c r="L848" s="234"/>
      <c r="M848" s="235"/>
      <c r="N848" s="236"/>
      <c r="O848" s="236"/>
      <c r="P848" s="236"/>
      <c r="Q848" s="236"/>
      <c r="R848" s="236"/>
      <c r="S848" s="236"/>
      <c r="T848" s="237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8" t="s">
        <v>165</v>
      </c>
      <c r="AU848" s="238" t="s">
        <v>81</v>
      </c>
      <c r="AV848" s="13" t="s">
        <v>81</v>
      </c>
      <c r="AW848" s="13" t="s">
        <v>33</v>
      </c>
      <c r="AX848" s="13" t="s">
        <v>72</v>
      </c>
      <c r="AY848" s="238" t="s">
        <v>152</v>
      </c>
    </row>
    <row r="849" s="13" customFormat="1">
      <c r="A849" s="13"/>
      <c r="B849" s="227"/>
      <c r="C849" s="228"/>
      <c r="D849" s="229" t="s">
        <v>165</v>
      </c>
      <c r="E849" s="230" t="s">
        <v>19</v>
      </c>
      <c r="F849" s="231" t="s">
        <v>2554</v>
      </c>
      <c r="G849" s="228"/>
      <c r="H849" s="232">
        <v>-24.704999999999998</v>
      </c>
      <c r="I849" s="233"/>
      <c r="J849" s="228"/>
      <c r="K849" s="228"/>
      <c r="L849" s="234"/>
      <c r="M849" s="235"/>
      <c r="N849" s="236"/>
      <c r="O849" s="236"/>
      <c r="P849" s="236"/>
      <c r="Q849" s="236"/>
      <c r="R849" s="236"/>
      <c r="S849" s="236"/>
      <c r="T849" s="237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8" t="s">
        <v>165</v>
      </c>
      <c r="AU849" s="238" t="s">
        <v>81</v>
      </c>
      <c r="AV849" s="13" t="s">
        <v>81</v>
      </c>
      <c r="AW849" s="13" t="s">
        <v>33</v>
      </c>
      <c r="AX849" s="13" t="s">
        <v>72</v>
      </c>
      <c r="AY849" s="238" t="s">
        <v>152</v>
      </c>
    </row>
    <row r="850" s="13" customFormat="1">
      <c r="A850" s="13"/>
      <c r="B850" s="227"/>
      <c r="C850" s="228"/>
      <c r="D850" s="229" t="s">
        <v>165</v>
      </c>
      <c r="E850" s="230" t="s">
        <v>19</v>
      </c>
      <c r="F850" s="231" t="s">
        <v>2555</v>
      </c>
      <c r="G850" s="228"/>
      <c r="H850" s="232">
        <v>433.178</v>
      </c>
      <c r="I850" s="233"/>
      <c r="J850" s="228"/>
      <c r="K850" s="228"/>
      <c r="L850" s="234"/>
      <c r="M850" s="235"/>
      <c r="N850" s="236"/>
      <c r="O850" s="236"/>
      <c r="P850" s="236"/>
      <c r="Q850" s="236"/>
      <c r="R850" s="236"/>
      <c r="S850" s="236"/>
      <c r="T850" s="237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8" t="s">
        <v>165</v>
      </c>
      <c r="AU850" s="238" t="s">
        <v>81</v>
      </c>
      <c r="AV850" s="13" t="s">
        <v>81</v>
      </c>
      <c r="AW850" s="13" t="s">
        <v>33</v>
      </c>
      <c r="AX850" s="13" t="s">
        <v>72</v>
      </c>
      <c r="AY850" s="238" t="s">
        <v>152</v>
      </c>
    </row>
    <row r="851" s="13" customFormat="1">
      <c r="A851" s="13"/>
      <c r="B851" s="227"/>
      <c r="C851" s="228"/>
      <c r="D851" s="229" t="s">
        <v>165</v>
      </c>
      <c r="E851" s="230" t="s">
        <v>19</v>
      </c>
      <c r="F851" s="231" t="s">
        <v>2556</v>
      </c>
      <c r="G851" s="228"/>
      <c r="H851" s="232">
        <v>-16.789999999999999</v>
      </c>
      <c r="I851" s="233"/>
      <c r="J851" s="228"/>
      <c r="K851" s="228"/>
      <c r="L851" s="234"/>
      <c r="M851" s="235"/>
      <c r="N851" s="236"/>
      <c r="O851" s="236"/>
      <c r="P851" s="236"/>
      <c r="Q851" s="236"/>
      <c r="R851" s="236"/>
      <c r="S851" s="236"/>
      <c r="T851" s="237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8" t="s">
        <v>165</v>
      </c>
      <c r="AU851" s="238" t="s">
        <v>81</v>
      </c>
      <c r="AV851" s="13" t="s">
        <v>81</v>
      </c>
      <c r="AW851" s="13" t="s">
        <v>33</v>
      </c>
      <c r="AX851" s="13" t="s">
        <v>72</v>
      </c>
      <c r="AY851" s="238" t="s">
        <v>152</v>
      </c>
    </row>
    <row r="852" s="14" customFormat="1">
      <c r="A852" s="14"/>
      <c r="B852" s="239"/>
      <c r="C852" s="240"/>
      <c r="D852" s="229" t="s">
        <v>165</v>
      </c>
      <c r="E852" s="241" t="s">
        <v>19</v>
      </c>
      <c r="F852" s="242" t="s">
        <v>167</v>
      </c>
      <c r="G852" s="240"/>
      <c r="H852" s="243">
        <v>856.40599999999995</v>
      </c>
      <c r="I852" s="244"/>
      <c r="J852" s="240"/>
      <c r="K852" s="240"/>
      <c r="L852" s="245"/>
      <c r="M852" s="246"/>
      <c r="N852" s="247"/>
      <c r="O852" s="247"/>
      <c r="P852" s="247"/>
      <c r="Q852" s="247"/>
      <c r="R852" s="247"/>
      <c r="S852" s="247"/>
      <c r="T852" s="248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9" t="s">
        <v>165</v>
      </c>
      <c r="AU852" s="249" t="s">
        <v>81</v>
      </c>
      <c r="AV852" s="14" t="s">
        <v>153</v>
      </c>
      <c r="AW852" s="14" t="s">
        <v>33</v>
      </c>
      <c r="AX852" s="14" t="s">
        <v>79</v>
      </c>
      <c r="AY852" s="249" t="s">
        <v>152</v>
      </c>
    </row>
    <row r="853" s="2" customFormat="1" ht="16.5" customHeight="1">
      <c r="A853" s="40"/>
      <c r="B853" s="41"/>
      <c r="C853" s="214" t="s">
        <v>1353</v>
      </c>
      <c r="D853" s="214" t="s">
        <v>155</v>
      </c>
      <c r="E853" s="215" t="s">
        <v>2557</v>
      </c>
      <c r="F853" s="216" t="s">
        <v>2558</v>
      </c>
      <c r="G853" s="217" t="s">
        <v>176</v>
      </c>
      <c r="H853" s="218">
        <v>856.40599999999995</v>
      </c>
      <c r="I853" s="219"/>
      <c r="J853" s="220">
        <f>ROUND(I853*H853,2)</f>
        <v>0</v>
      </c>
      <c r="K853" s="216" t="s">
        <v>163</v>
      </c>
      <c r="L853" s="46"/>
      <c r="M853" s="221" t="s">
        <v>19</v>
      </c>
      <c r="N853" s="222" t="s">
        <v>43</v>
      </c>
      <c r="O853" s="86"/>
      <c r="P853" s="223">
        <f>O853*H853</f>
        <v>0</v>
      </c>
      <c r="Q853" s="223">
        <v>0</v>
      </c>
      <c r="R853" s="223">
        <f>Q853*H853</f>
        <v>0</v>
      </c>
      <c r="S853" s="223">
        <v>0</v>
      </c>
      <c r="T853" s="224">
        <f>S853*H853</f>
        <v>0</v>
      </c>
      <c r="U853" s="40"/>
      <c r="V853" s="40"/>
      <c r="W853" s="40"/>
      <c r="X853" s="40"/>
      <c r="Y853" s="40"/>
      <c r="Z853" s="40"/>
      <c r="AA853" s="40"/>
      <c r="AB853" s="40"/>
      <c r="AC853" s="40"/>
      <c r="AD853" s="40"/>
      <c r="AE853" s="40"/>
      <c r="AR853" s="225" t="s">
        <v>269</v>
      </c>
      <c r="AT853" s="225" t="s">
        <v>155</v>
      </c>
      <c r="AU853" s="225" t="s">
        <v>81</v>
      </c>
      <c r="AY853" s="19" t="s">
        <v>152</v>
      </c>
      <c r="BE853" s="226">
        <f>IF(N853="základní",J853,0)</f>
        <v>0</v>
      </c>
      <c r="BF853" s="226">
        <f>IF(N853="snížená",J853,0)</f>
        <v>0</v>
      </c>
      <c r="BG853" s="226">
        <f>IF(N853="zákl. přenesená",J853,0)</f>
        <v>0</v>
      </c>
      <c r="BH853" s="226">
        <f>IF(N853="sníž. přenesená",J853,0)</f>
        <v>0</v>
      </c>
      <c r="BI853" s="226">
        <f>IF(N853="nulová",J853,0)</f>
        <v>0</v>
      </c>
      <c r="BJ853" s="19" t="s">
        <v>79</v>
      </c>
      <c r="BK853" s="226">
        <f>ROUND(I853*H853,2)</f>
        <v>0</v>
      </c>
      <c r="BL853" s="19" t="s">
        <v>269</v>
      </c>
      <c r="BM853" s="225" t="s">
        <v>2559</v>
      </c>
    </row>
    <row r="854" s="12" customFormat="1" ht="25.92" customHeight="1">
      <c r="A854" s="12"/>
      <c r="B854" s="198"/>
      <c r="C854" s="199"/>
      <c r="D854" s="200" t="s">
        <v>71</v>
      </c>
      <c r="E854" s="201" t="s">
        <v>2560</v>
      </c>
      <c r="F854" s="201" t="s">
        <v>2561</v>
      </c>
      <c r="G854" s="199"/>
      <c r="H854" s="199"/>
      <c r="I854" s="202"/>
      <c r="J854" s="203">
        <f>BK854</f>
        <v>0</v>
      </c>
      <c r="K854" s="199"/>
      <c r="L854" s="204"/>
      <c r="M854" s="205"/>
      <c r="N854" s="206"/>
      <c r="O854" s="206"/>
      <c r="P854" s="207">
        <f>SUM(P855:P860)</f>
        <v>0</v>
      </c>
      <c r="Q854" s="206"/>
      <c r="R854" s="207">
        <f>SUM(R855:R860)</f>
        <v>0</v>
      </c>
      <c r="S854" s="206"/>
      <c r="T854" s="208">
        <f>SUM(T855:T860)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09" t="s">
        <v>159</v>
      </c>
      <c r="AT854" s="210" t="s">
        <v>71</v>
      </c>
      <c r="AU854" s="210" t="s">
        <v>72</v>
      </c>
      <c r="AY854" s="209" t="s">
        <v>152</v>
      </c>
      <c r="BK854" s="211">
        <f>SUM(BK855:BK860)</f>
        <v>0</v>
      </c>
    </row>
    <row r="855" s="2" customFormat="1">
      <c r="A855" s="40"/>
      <c r="B855" s="41"/>
      <c r="C855" s="214" t="s">
        <v>1359</v>
      </c>
      <c r="D855" s="214" t="s">
        <v>155</v>
      </c>
      <c r="E855" s="215" t="s">
        <v>2562</v>
      </c>
      <c r="F855" s="216" t="s">
        <v>2563</v>
      </c>
      <c r="G855" s="217" t="s">
        <v>2001</v>
      </c>
      <c r="H855" s="218">
        <v>40</v>
      </c>
      <c r="I855" s="219"/>
      <c r="J855" s="220">
        <f>ROUND(I855*H855,2)</f>
        <v>0</v>
      </c>
      <c r="K855" s="216" t="s">
        <v>163</v>
      </c>
      <c r="L855" s="46"/>
      <c r="M855" s="221" t="s">
        <v>19</v>
      </c>
      <c r="N855" s="222" t="s">
        <v>43</v>
      </c>
      <c r="O855" s="86"/>
      <c r="P855" s="223">
        <f>O855*H855</f>
        <v>0</v>
      </c>
      <c r="Q855" s="223">
        <v>0</v>
      </c>
      <c r="R855" s="223">
        <f>Q855*H855</f>
        <v>0</v>
      </c>
      <c r="S855" s="223">
        <v>0</v>
      </c>
      <c r="T855" s="224">
        <f>S855*H855</f>
        <v>0</v>
      </c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R855" s="225" t="s">
        <v>2564</v>
      </c>
      <c r="AT855" s="225" t="s">
        <v>155</v>
      </c>
      <c r="AU855" s="225" t="s">
        <v>79</v>
      </c>
      <c r="AY855" s="19" t="s">
        <v>152</v>
      </c>
      <c r="BE855" s="226">
        <f>IF(N855="základní",J855,0)</f>
        <v>0</v>
      </c>
      <c r="BF855" s="226">
        <f>IF(N855="snížená",J855,0)</f>
        <v>0</v>
      </c>
      <c r="BG855" s="226">
        <f>IF(N855="zákl. přenesená",J855,0)</f>
        <v>0</v>
      </c>
      <c r="BH855" s="226">
        <f>IF(N855="sníž. přenesená",J855,0)</f>
        <v>0</v>
      </c>
      <c r="BI855" s="226">
        <f>IF(N855="nulová",J855,0)</f>
        <v>0</v>
      </c>
      <c r="BJ855" s="19" t="s">
        <v>79</v>
      </c>
      <c r="BK855" s="226">
        <f>ROUND(I855*H855,2)</f>
        <v>0</v>
      </c>
      <c r="BL855" s="19" t="s">
        <v>2564</v>
      </c>
      <c r="BM855" s="225" t="s">
        <v>2565</v>
      </c>
    </row>
    <row r="856" s="13" customFormat="1">
      <c r="A856" s="13"/>
      <c r="B856" s="227"/>
      <c r="C856" s="228"/>
      <c r="D856" s="229" t="s">
        <v>165</v>
      </c>
      <c r="E856" s="230" t="s">
        <v>19</v>
      </c>
      <c r="F856" s="231" t="s">
        <v>2566</v>
      </c>
      <c r="G856" s="228"/>
      <c r="H856" s="232">
        <v>40</v>
      </c>
      <c r="I856" s="233"/>
      <c r="J856" s="228"/>
      <c r="K856" s="228"/>
      <c r="L856" s="234"/>
      <c r="M856" s="235"/>
      <c r="N856" s="236"/>
      <c r="O856" s="236"/>
      <c r="P856" s="236"/>
      <c r="Q856" s="236"/>
      <c r="R856" s="236"/>
      <c r="S856" s="236"/>
      <c r="T856" s="237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8" t="s">
        <v>165</v>
      </c>
      <c r="AU856" s="238" t="s">
        <v>79</v>
      </c>
      <c r="AV856" s="13" t="s">
        <v>81</v>
      </c>
      <c r="AW856" s="13" t="s">
        <v>33</v>
      </c>
      <c r="AX856" s="13" t="s">
        <v>72</v>
      </c>
      <c r="AY856" s="238" t="s">
        <v>152</v>
      </c>
    </row>
    <row r="857" s="14" customFormat="1">
      <c r="A857" s="14"/>
      <c r="B857" s="239"/>
      <c r="C857" s="240"/>
      <c r="D857" s="229" t="s">
        <v>165</v>
      </c>
      <c r="E857" s="241" t="s">
        <v>19</v>
      </c>
      <c r="F857" s="242" t="s">
        <v>167</v>
      </c>
      <c r="G857" s="240"/>
      <c r="H857" s="243">
        <v>40</v>
      </c>
      <c r="I857" s="244"/>
      <c r="J857" s="240"/>
      <c r="K857" s="240"/>
      <c r="L857" s="245"/>
      <c r="M857" s="246"/>
      <c r="N857" s="247"/>
      <c r="O857" s="247"/>
      <c r="P857" s="247"/>
      <c r="Q857" s="247"/>
      <c r="R857" s="247"/>
      <c r="S857" s="247"/>
      <c r="T857" s="248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9" t="s">
        <v>165</v>
      </c>
      <c r="AU857" s="249" t="s">
        <v>79</v>
      </c>
      <c r="AV857" s="14" t="s">
        <v>153</v>
      </c>
      <c r="AW857" s="14" t="s">
        <v>33</v>
      </c>
      <c r="AX857" s="14" t="s">
        <v>79</v>
      </c>
      <c r="AY857" s="249" t="s">
        <v>152</v>
      </c>
    </row>
    <row r="858" s="15" customFormat="1">
      <c r="A858" s="15"/>
      <c r="B858" s="250"/>
      <c r="C858" s="251"/>
      <c r="D858" s="229" t="s">
        <v>165</v>
      </c>
      <c r="E858" s="252" t="s">
        <v>19</v>
      </c>
      <c r="F858" s="253" t="s">
        <v>2567</v>
      </c>
      <c r="G858" s="251"/>
      <c r="H858" s="252" t="s">
        <v>19</v>
      </c>
      <c r="I858" s="254"/>
      <c r="J858" s="251"/>
      <c r="K858" s="251"/>
      <c r="L858" s="255"/>
      <c r="M858" s="256"/>
      <c r="N858" s="257"/>
      <c r="O858" s="257"/>
      <c r="P858" s="257"/>
      <c r="Q858" s="257"/>
      <c r="R858" s="257"/>
      <c r="S858" s="257"/>
      <c r="T858" s="258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59" t="s">
        <v>165</v>
      </c>
      <c r="AU858" s="259" t="s">
        <v>79</v>
      </c>
      <c r="AV858" s="15" t="s">
        <v>79</v>
      </c>
      <c r="AW858" s="15" t="s">
        <v>33</v>
      </c>
      <c r="AX858" s="15" t="s">
        <v>72</v>
      </c>
      <c r="AY858" s="259" t="s">
        <v>152</v>
      </c>
    </row>
    <row r="859" s="15" customFormat="1">
      <c r="A859" s="15"/>
      <c r="B859" s="250"/>
      <c r="C859" s="251"/>
      <c r="D859" s="229" t="s">
        <v>165</v>
      </c>
      <c r="E859" s="252" t="s">
        <v>19</v>
      </c>
      <c r="F859" s="253" t="s">
        <v>2568</v>
      </c>
      <c r="G859" s="251"/>
      <c r="H859" s="252" t="s">
        <v>19</v>
      </c>
      <c r="I859" s="254"/>
      <c r="J859" s="251"/>
      <c r="K859" s="251"/>
      <c r="L859" s="255"/>
      <c r="M859" s="256"/>
      <c r="N859" s="257"/>
      <c r="O859" s="257"/>
      <c r="P859" s="257"/>
      <c r="Q859" s="257"/>
      <c r="R859" s="257"/>
      <c r="S859" s="257"/>
      <c r="T859" s="258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T859" s="259" t="s">
        <v>165</v>
      </c>
      <c r="AU859" s="259" t="s">
        <v>79</v>
      </c>
      <c r="AV859" s="15" t="s">
        <v>79</v>
      </c>
      <c r="AW859" s="15" t="s">
        <v>33</v>
      </c>
      <c r="AX859" s="15" t="s">
        <v>72</v>
      </c>
      <c r="AY859" s="259" t="s">
        <v>152</v>
      </c>
    </row>
    <row r="860" s="15" customFormat="1">
      <c r="A860" s="15"/>
      <c r="B860" s="250"/>
      <c r="C860" s="251"/>
      <c r="D860" s="229" t="s">
        <v>165</v>
      </c>
      <c r="E860" s="252" t="s">
        <v>19</v>
      </c>
      <c r="F860" s="253" t="s">
        <v>2569</v>
      </c>
      <c r="G860" s="251"/>
      <c r="H860" s="252" t="s">
        <v>19</v>
      </c>
      <c r="I860" s="254"/>
      <c r="J860" s="251"/>
      <c r="K860" s="251"/>
      <c r="L860" s="255"/>
      <c r="M860" s="288"/>
      <c r="N860" s="289"/>
      <c r="O860" s="289"/>
      <c r="P860" s="289"/>
      <c r="Q860" s="289"/>
      <c r="R860" s="289"/>
      <c r="S860" s="289"/>
      <c r="T860" s="290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9" t="s">
        <v>165</v>
      </c>
      <c r="AU860" s="259" t="s">
        <v>79</v>
      </c>
      <c r="AV860" s="15" t="s">
        <v>79</v>
      </c>
      <c r="AW860" s="15" t="s">
        <v>33</v>
      </c>
      <c r="AX860" s="15" t="s">
        <v>72</v>
      </c>
      <c r="AY860" s="259" t="s">
        <v>152</v>
      </c>
    </row>
    <row r="861" s="2" customFormat="1" ht="6.96" customHeight="1">
      <c r="A861" s="40"/>
      <c r="B861" s="61"/>
      <c r="C861" s="62"/>
      <c r="D861" s="62"/>
      <c r="E861" s="62"/>
      <c r="F861" s="62"/>
      <c r="G861" s="62"/>
      <c r="H861" s="62"/>
      <c r="I861" s="62"/>
      <c r="J861" s="62"/>
      <c r="K861" s="62"/>
      <c r="L861" s="46"/>
      <c r="M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</row>
  </sheetData>
  <sheetProtection sheet="1" autoFilter="0" formatColumns="0" formatRows="0" objects="1" scenarios="1" spinCount="100000" saltValue="XhQGAfzugRuMwQ4ZGw663XkHDT60zN8ua22NswKVz/We1fc2j58fAi5S5MF73KX6C2LTpDm+SkOa8Q/GixIDnw==" hashValue="lrZS90fFJYzc4WYBPuGgUK1l5Y3/BALTsLO5JJ0SY/Td5cgjLigryPlD79ifG9aEcOv3XvxIQUHxTxn71Pdnbg==" algorithmName="SHA-512" password="CEE1"/>
  <autoFilter ref="C107:K860"/>
  <mergeCells count="9">
    <mergeCell ref="E7:H7"/>
    <mergeCell ref="E9:H9"/>
    <mergeCell ref="E18:H18"/>
    <mergeCell ref="E27:H27"/>
    <mergeCell ref="E48:H48"/>
    <mergeCell ref="E50:H50"/>
    <mergeCell ref="E98:H98"/>
    <mergeCell ref="E100:H10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1" customFormat="1" ht="12" customHeight="1">
      <c r="B8" s="22"/>
      <c r="D8" s="144" t="s">
        <v>101</v>
      </c>
      <c r="L8" s="22"/>
    </row>
    <row r="9" s="2" customFormat="1" ht="16.5" customHeight="1">
      <c r="A9" s="40"/>
      <c r="B9" s="46"/>
      <c r="C9" s="40"/>
      <c r="D9" s="40"/>
      <c r="E9" s="145" t="s">
        <v>2094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1771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1772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1773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ROUND(J94,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ROUND((SUM(BE94:BE145)),  2)</f>
        <v>0</v>
      </c>
      <c r="G35" s="40"/>
      <c r="H35" s="40"/>
      <c r="I35" s="159">
        <v>0.20999999999999999</v>
      </c>
      <c r="J35" s="158">
        <f>ROUND(((SUM(BE94:BE145))*I35),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ROUND((SUM(BF94:BF145)),  2)</f>
        <v>0</v>
      </c>
      <c r="G36" s="40"/>
      <c r="H36" s="40"/>
      <c r="I36" s="159">
        <v>0.14999999999999999</v>
      </c>
      <c r="J36" s="158">
        <f>ROUND(((SUM(BF94:BF145))*I36),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ROUND((SUM(BG94:BG145)),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ROUND((SUM(BH94:BH145)),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ROUND((SUM(BI94:BI145)),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areálu KSÚSV - středisko Velká Bíteš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2094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1771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01 - ústřední vytápění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Velká Bíteš</v>
      </c>
      <c r="G56" s="42"/>
      <c r="H56" s="42"/>
      <c r="I56" s="34" t="s">
        <v>23</v>
      </c>
      <c r="J56" s="74" t="str">
        <f>IF(J14="","",J14)</f>
        <v>21. 1. 2021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KSÚSV, Kosovská 1122/16, Jihlava 58601</v>
      </c>
      <c r="G58" s="42"/>
      <c r="H58" s="42"/>
      <c r="I58" s="34" t="s">
        <v>31</v>
      </c>
      <c r="J58" s="38" t="str">
        <f>E23</f>
        <v>Ing.Josef Slabý, Arnolec 30, Jamné 58827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Ing.Jiří Jánský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J94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2570</v>
      </c>
      <c r="E64" s="179"/>
      <c r="F64" s="179"/>
      <c r="G64" s="179"/>
      <c r="H64" s="179"/>
      <c r="I64" s="179"/>
      <c r="J64" s="180">
        <f>J95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1775</v>
      </c>
      <c r="E65" s="184"/>
      <c r="F65" s="184"/>
      <c r="G65" s="184"/>
      <c r="H65" s="184"/>
      <c r="I65" s="184"/>
      <c r="J65" s="185">
        <f>J96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2"/>
      <c r="C66" s="127"/>
      <c r="D66" s="183" t="s">
        <v>2571</v>
      </c>
      <c r="E66" s="184"/>
      <c r="F66" s="184"/>
      <c r="G66" s="184"/>
      <c r="H66" s="184"/>
      <c r="I66" s="184"/>
      <c r="J66" s="185">
        <f>J116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2572</v>
      </c>
      <c r="E67" s="184"/>
      <c r="F67" s="184"/>
      <c r="G67" s="184"/>
      <c r="H67" s="184"/>
      <c r="I67" s="184"/>
      <c r="J67" s="185">
        <f>J120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2573</v>
      </c>
      <c r="E68" s="184"/>
      <c r="F68" s="184"/>
      <c r="G68" s="184"/>
      <c r="H68" s="184"/>
      <c r="I68" s="184"/>
      <c r="J68" s="185">
        <f>J123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2574</v>
      </c>
      <c r="E69" s="184"/>
      <c r="F69" s="184"/>
      <c r="G69" s="184"/>
      <c r="H69" s="184"/>
      <c r="I69" s="184"/>
      <c r="J69" s="185">
        <f>J124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2575</v>
      </c>
      <c r="E70" s="184"/>
      <c r="F70" s="184"/>
      <c r="G70" s="184"/>
      <c r="H70" s="184"/>
      <c r="I70" s="184"/>
      <c r="J70" s="185">
        <f>J129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2576</v>
      </c>
      <c r="E71" s="184"/>
      <c r="F71" s="184"/>
      <c r="G71" s="184"/>
      <c r="H71" s="184"/>
      <c r="I71" s="184"/>
      <c r="J71" s="185">
        <f>J132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2577</v>
      </c>
      <c r="E72" s="184"/>
      <c r="F72" s="184"/>
      <c r="G72" s="184"/>
      <c r="H72" s="184"/>
      <c r="I72" s="184"/>
      <c r="J72" s="185">
        <f>J137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137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1" t="str">
        <f>E7</f>
        <v>Revitalizace areálu KSÚSV - středisko Velká Bíteš</v>
      </c>
      <c r="F82" s="34"/>
      <c r="G82" s="34"/>
      <c r="H82" s="34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101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40"/>
      <c r="B84" s="41"/>
      <c r="C84" s="42"/>
      <c r="D84" s="42"/>
      <c r="E84" s="171" t="s">
        <v>2094</v>
      </c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1771</v>
      </c>
      <c r="D85" s="42"/>
      <c r="E85" s="42"/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E11</f>
        <v>01 - ústřední vytápění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Velká Bíteš</v>
      </c>
      <c r="G88" s="42"/>
      <c r="H88" s="42"/>
      <c r="I88" s="34" t="s">
        <v>23</v>
      </c>
      <c r="J88" s="74" t="str">
        <f>IF(J14="","",J14)</f>
        <v>21. 1. 2021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40.05" customHeight="1">
      <c r="A90" s="40"/>
      <c r="B90" s="41"/>
      <c r="C90" s="34" t="s">
        <v>25</v>
      </c>
      <c r="D90" s="42"/>
      <c r="E90" s="42"/>
      <c r="F90" s="29" t="str">
        <f>E17</f>
        <v>KSÚSV, Kosovská 1122/16, Jihlava 58601</v>
      </c>
      <c r="G90" s="42"/>
      <c r="H90" s="42"/>
      <c r="I90" s="34" t="s">
        <v>31</v>
      </c>
      <c r="J90" s="38" t="str">
        <f>E23</f>
        <v>Ing.Josef Slabý, Arnolec 30, Jamné 58827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IF(E20="","",E20)</f>
        <v>Vyplň údaj</v>
      </c>
      <c r="G91" s="42"/>
      <c r="H91" s="42"/>
      <c r="I91" s="34" t="s">
        <v>34</v>
      </c>
      <c r="J91" s="38" t="str">
        <f>E26</f>
        <v>Ing.Jiří Jánský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7"/>
      <c r="B93" s="188"/>
      <c r="C93" s="189" t="s">
        <v>138</v>
      </c>
      <c r="D93" s="190" t="s">
        <v>57</v>
      </c>
      <c r="E93" s="190" t="s">
        <v>53</v>
      </c>
      <c r="F93" s="190" t="s">
        <v>54</v>
      </c>
      <c r="G93" s="190" t="s">
        <v>139</v>
      </c>
      <c r="H93" s="190" t="s">
        <v>140</v>
      </c>
      <c r="I93" s="190" t="s">
        <v>141</v>
      </c>
      <c r="J93" s="190" t="s">
        <v>105</v>
      </c>
      <c r="K93" s="191" t="s">
        <v>142</v>
      </c>
      <c r="L93" s="192"/>
      <c r="M93" s="94" t="s">
        <v>19</v>
      </c>
      <c r="N93" s="95" t="s">
        <v>42</v>
      </c>
      <c r="O93" s="95" t="s">
        <v>143</v>
      </c>
      <c r="P93" s="95" t="s">
        <v>144</v>
      </c>
      <c r="Q93" s="95" t="s">
        <v>145</v>
      </c>
      <c r="R93" s="95" t="s">
        <v>146</v>
      </c>
      <c r="S93" s="95" t="s">
        <v>147</v>
      </c>
      <c r="T93" s="96" t="s">
        <v>148</v>
      </c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87"/>
    </row>
    <row r="94" s="2" customFormat="1" ht="22.8" customHeight="1">
      <c r="A94" s="40"/>
      <c r="B94" s="41"/>
      <c r="C94" s="101" t="s">
        <v>149</v>
      </c>
      <c r="D94" s="42"/>
      <c r="E94" s="42"/>
      <c r="F94" s="42"/>
      <c r="G94" s="42"/>
      <c r="H94" s="42"/>
      <c r="I94" s="42"/>
      <c r="J94" s="193">
        <f>BK94</f>
        <v>0</v>
      </c>
      <c r="K94" s="42"/>
      <c r="L94" s="46"/>
      <c r="M94" s="97"/>
      <c r="N94" s="194"/>
      <c r="O94" s="98"/>
      <c r="P94" s="195">
        <f>P95</f>
        <v>0</v>
      </c>
      <c r="Q94" s="98"/>
      <c r="R94" s="195">
        <f>R95</f>
        <v>0</v>
      </c>
      <c r="S94" s="98"/>
      <c r="T94" s="196">
        <f>T95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106</v>
      </c>
      <c r="BK94" s="197">
        <f>BK95</f>
        <v>0</v>
      </c>
    </row>
    <row r="95" s="12" customFormat="1" ht="25.92" customHeight="1">
      <c r="A95" s="12"/>
      <c r="B95" s="198"/>
      <c r="C95" s="199"/>
      <c r="D95" s="200" t="s">
        <v>71</v>
      </c>
      <c r="E95" s="201" t="s">
        <v>1785</v>
      </c>
      <c r="F95" s="201" t="s">
        <v>2578</v>
      </c>
      <c r="G95" s="199"/>
      <c r="H95" s="199"/>
      <c r="I95" s="202"/>
      <c r="J95" s="203">
        <f>BK95</f>
        <v>0</v>
      </c>
      <c r="K95" s="199"/>
      <c r="L95" s="204"/>
      <c r="M95" s="205"/>
      <c r="N95" s="206"/>
      <c r="O95" s="206"/>
      <c r="P95" s="207">
        <f>P96+P123+P129+P132+P137</f>
        <v>0</v>
      </c>
      <c r="Q95" s="206"/>
      <c r="R95" s="207">
        <f>R96+R123+R129+R132+R137</f>
        <v>0</v>
      </c>
      <c r="S95" s="206"/>
      <c r="T95" s="208">
        <f>T96+T123+T129+T132+T137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79</v>
      </c>
      <c r="AT95" s="210" t="s">
        <v>71</v>
      </c>
      <c r="AU95" s="210" t="s">
        <v>72</v>
      </c>
      <c r="AY95" s="209" t="s">
        <v>152</v>
      </c>
      <c r="BK95" s="211">
        <f>BK96+BK123+BK129+BK132+BK137</f>
        <v>0</v>
      </c>
    </row>
    <row r="96" s="12" customFormat="1" ht="22.8" customHeight="1">
      <c r="A96" s="12"/>
      <c r="B96" s="198"/>
      <c r="C96" s="199"/>
      <c r="D96" s="200" t="s">
        <v>71</v>
      </c>
      <c r="E96" s="212" t="s">
        <v>1787</v>
      </c>
      <c r="F96" s="212" t="s">
        <v>1788</v>
      </c>
      <c r="G96" s="199"/>
      <c r="H96" s="199"/>
      <c r="I96" s="202"/>
      <c r="J96" s="213">
        <f>BK96</f>
        <v>0</v>
      </c>
      <c r="K96" s="199"/>
      <c r="L96" s="204"/>
      <c r="M96" s="205"/>
      <c r="N96" s="206"/>
      <c r="O96" s="206"/>
      <c r="P96" s="207">
        <f>P97+SUM(P98:P116)+P120</f>
        <v>0</v>
      </c>
      <c r="Q96" s="206"/>
      <c r="R96" s="207">
        <f>R97+SUM(R98:R116)+R120</f>
        <v>0</v>
      </c>
      <c r="S96" s="206"/>
      <c r="T96" s="208">
        <f>T97+SUM(T98:T116)+T120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9" t="s">
        <v>79</v>
      </c>
      <c r="AT96" s="210" t="s">
        <v>71</v>
      </c>
      <c r="AU96" s="210" t="s">
        <v>79</v>
      </c>
      <c r="AY96" s="209" t="s">
        <v>152</v>
      </c>
      <c r="BK96" s="211">
        <f>BK97+SUM(BK98:BK116)+BK120</f>
        <v>0</v>
      </c>
    </row>
    <row r="97" s="2" customFormat="1">
      <c r="A97" s="40"/>
      <c r="B97" s="41"/>
      <c r="C97" s="214" t="s">
        <v>79</v>
      </c>
      <c r="D97" s="214" t="s">
        <v>155</v>
      </c>
      <c r="E97" s="215" t="s">
        <v>2579</v>
      </c>
      <c r="F97" s="216" t="s">
        <v>2580</v>
      </c>
      <c r="G97" s="217" t="s">
        <v>1791</v>
      </c>
      <c r="H97" s="218">
        <v>1</v>
      </c>
      <c r="I97" s="219"/>
      <c r="J97" s="220">
        <f>ROUND(I97*H97,2)</f>
        <v>0</v>
      </c>
      <c r="K97" s="216" t="s">
        <v>19</v>
      </c>
      <c r="L97" s="46"/>
      <c r="M97" s="221" t="s">
        <v>19</v>
      </c>
      <c r="N97" s="222" t="s">
        <v>43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5" t="s">
        <v>159</v>
      </c>
      <c r="AT97" s="225" t="s">
        <v>155</v>
      </c>
      <c r="AU97" s="225" t="s">
        <v>81</v>
      </c>
      <c r="AY97" s="19" t="s">
        <v>152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9" t="s">
        <v>79</v>
      </c>
      <c r="BK97" s="226">
        <f>ROUND(I97*H97,2)</f>
        <v>0</v>
      </c>
      <c r="BL97" s="19" t="s">
        <v>159</v>
      </c>
      <c r="BM97" s="225" t="s">
        <v>81</v>
      </c>
    </row>
    <row r="98" s="2" customFormat="1" ht="16.5" customHeight="1">
      <c r="A98" s="40"/>
      <c r="B98" s="41"/>
      <c r="C98" s="214" t="s">
        <v>81</v>
      </c>
      <c r="D98" s="214" t="s">
        <v>155</v>
      </c>
      <c r="E98" s="215" t="s">
        <v>2581</v>
      </c>
      <c r="F98" s="216" t="s">
        <v>2582</v>
      </c>
      <c r="G98" s="217" t="s">
        <v>1794</v>
      </c>
      <c r="H98" s="218">
        <v>2</v>
      </c>
      <c r="I98" s="219"/>
      <c r="J98" s="220">
        <f>ROUND(I98*H98,2)</f>
        <v>0</v>
      </c>
      <c r="K98" s="216" t="s">
        <v>19</v>
      </c>
      <c r="L98" s="46"/>
      <c r="M98" s="221" t="s">
        <v>19</v>
      </c>
      <c r="N98" s="222" t="s">
        <v>43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5" t="s">
        <v>159</v>
      </c>
      <c r="AT98" s="225" t="s">
        <v>155</v>
      </c>
      <c r="AU98" s="225" t="s">
        <v>81</v>
      </c>
      <c r="AY98" s="19" t="s">
        <v>152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9" t="s">
        <v>79</v>
      </c>
      <c r="BK98" s="226">
        <f>ROUND(I98*H98,2)</f>
        <v>0</v>
      </c>
      <c r="BL98" s="19" t="s">
        <v>159</v>
      </c>
      <c r="BM98" s="225" t="s">
        <v>159</v>
      </c>
    </row>
    <row r="99" s="2" customFormat="1" ht="16.5" customHeight="1">
      <c r="A99" s="40"/>
      <c r="B99" s="41"/>
      <c r="C99" s="214" t="s">
        <v>153</v>
      </c>
      <c r="D99" s="214" t="s">
        <v>155</v>
      </c>
      <c r="E99" s="215" t="s">
        <v>2583</v>
      </c>
      <c r="F99" s="216" t="s">
        <v>2584</v>
      </c>
      <c r="G99" s="217" t="s">
        <v>1791</v>
      </c>
      <c r="H99" s="218">
        <v>1</v>
      </c>
      <c r="I99" s="219"/>
      <c r="J99" s="220">
        <f>ROUND(I99*H99,2)</f>
        <v>0</v>
      </c>
      <c r="K99" s="216" t="s">
        <v>19</v>
      </c>
      <c r="L99" s="46"/>
      <c r="M99" s="221" t="s">
        <v>19</v>
      </c>
      <c r="N99" s="222" t="s">
        <v>43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5" t="s">
        <v>159</v>
      </c>
      <c r="AT99" s="225" t="s">
        <v>155</v>
      </c>
      <c r="AU99" s="225" t="s">
        <v>81</v>
      </c>
      <c r="AY99" s="19" t="s">
        <v>152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9" t="s">
        <v>79</v>
      </c>
      <c r="BK99" s="226">
        <f>ROUND(I99*H99,2)</f>
        <v>0</v>
      </c>
      <c r="BL99" s="19" t="s">
        <v>159</v>
      </c>
      <c r="BM99" s="225" t="s">
        <v>197</v>
      </c>
    </row>
    <row r="100" s="2" customFormat="1" ht="16.5" customHeight="1">
      <c r="A100" s="40"/>
      <c r="B100" s="41"/>
      <c r="C100" s="214" t="s">
        <v>159</v>
      </c>
      <c r="D100" s="214" t="s">
        <v>155</v>
      </c>
      <c r="E100" s="215" t="s">
        <v>2585</v>
      </c>
      <c r="F100" s="216" t="s">
        <v>2586</v>
      </c>
      <c r="G100" s="217" t="s">
        <v>1794</v>
      </c>
      <c r="H100" s="218">
        <v>1</v>
      </c>
      <c r="I100" s="219"/>
      <c r="J100" s="220">
        <f>ROUND(I100*H100,2)</f>
        <v>0</v>
      </c>
      <c r="K100" s="216" t="s">
        <v>19</v>
      </c>
      <c r="L100" s="46"/>
      <c r="M100" s="221" t="s">
        <v>19</v>
      </c>
      <c r="N100" s="222" t="s">
        <v>43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5" t="s">
        <v>159</v>
      </c>
      <c r="AT100" s="225" t="s">
        <v>155</v>
      </c>
      <c r="AU100" s="225" t="s">
        <v>81</v>
      </c>
      <c r="AY100" s="19" t="s">
        <v>152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9" t="s">
        <v>79</v>
      </c>
      <c r="BK100" s="226">
        <f>ROUND(I100*H100,2)</f>
        <v>0</v>
      </c>
      <c r="BL100" s="19" t="s">
        <v>159</v>
      </c>
      <c r="BM100" s="225" t="s">
        <v>208</v>
      </c>
    </row>
    <row r="101" s="2" customFormat="1" ht="16.5" customHeight="1">
      <c r="A101" s="40"/>
      <c r="B101" s="41"/>
      <c r="C101" s="214" t="s">
        <v>192</v>
      </c>
      <c r="D101" s="214" t="s">
        <v>155</v>
      </c>
      <c r="E101" s="215" t="s">
        <v>2587</v>
      </c>
      <c r="F101" s="216" t="s">
        <v>2588</v>
      </c>
      <c r="G101" s="217" t="s">
        <v>1791</v>
      </c>
      <c r="H101" s="218">
        <v>5</v>
      </c>
      <c r="I101" s="219"/>
      <c r="J101" s="220">
        <f>ROUND(I101*H101,2)</f>
        <v>0</v>
      </c>
      <c r="K101" s="216" t="s">
        <v>19</v>
      </c>
      <c r="L101" s="46"/>
      <c r="M101" s="221" t="s">
        <v>19</v>
      </c>
      <c r="N101" s="222" t="s">
        <v>43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5" t="s">
        <v>159</v>
      </c>
      <c r="AT101" s="225" t="s">
        <v>155</v>
      </c>
      <c r="AU101" s="225" t="s">
        <v>81</v>
      </c>
      <c r="AY101" s="19" t="s">
        <v>152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9" t="s">
        <v>79</v>
      </c>
      <c r="BK101" s="226">
        <f>ROUND(I101*H101,2)</f>
        <v>0</v>
      </c>
      <c r="BL101" s="19" t="s">
        <v>159</v>
      </c>
      <c r="BM101" s="225" t="s">
        <v>220</v>
      </c>
    </row>
    <row r="102" s="2" customFormat="1" ht="16.5" customHeight="1">
      <c r="A102" s="40"/>
      <c r="B102" s="41"/>
      <c r="C102" s="214" t="s">
        <v>197</v>
      </c>
      <c r="D102" s="214" t="s">
        <v>155</v>
      </c>
      <c r="E102" s="215" t="s">
        <v>2589</v>
      </c>
      <c r="F102" s="216" t="s">
        <v>2590</v>
      </c>
      <c r="G102" s="217" t="s">
        <v>1823</v>
      </c>
      <c r="H102" s="218">
        <v>4</v>
      </c>
      <c r="I102" s="219"/>
      <c r="J102" s="220">
        <f>ROUND(I102*H102,2)</f>
        <v>0</v>
      </c>
      <c r="K102" s="216" t="s">
        <v>19</v>
      </c>
      <c r="L102" s="46"/>
      <c r="M102" s="221" t="s">
        <v>19</v>
      </c>
      <c r="N102" s="222" t="s">
        <v>43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5" t="s">
        <v>159</v>
      </c>
      <c r="AT102" s="225" t="s">
        <v>155</v>
      </c>
      <c r="AU102" s="225" t="s">
        <v>81</v>
      </c>
      <c r="AY102" s="19" t="s">
        <v>152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9" t="s">
        <v>79</v>
      </c>
      <c r="BK102" s="226">
        <f>ROUND(I102*H102,2)</f>
        <v>0</v>
      </c>
      <c r="BL102" s="19" t="s">
        <v>159</v>
      </c>
      <c r="BM102" s="225" t="s">
        <v>232</v>
      </c>
    </row>
    <row r="103" s="2" customFormat="1" ht="16.5" customHeight="1">
      <c r="A103" s="40"/>
      <c r="B103" s="41"/>
      <c r="C103" s="214" t="s">
        <v>201</v>
      </c>
      <c r="D103" s="214" t="s">
        <v>155</v>
      </c>
      <c r="E103" s="215" t="s">
        <v>2591</v>
      </c>
      <c r="F103" s="216" t="s">
        <v>2592</v>
      </c>
      <c r="G103" s="217" t="s">
        <v>1794</v>
      </c>
      <c r="H103" s="218">
        <v>1</v>
      </c>
      <c r="I103" s="219"/>
      <c r="J103" s="220">
        <f>ROUND(I103*H103,2)</f>
        <v>0</v>
      </c>
      <c r="K103" s="216" t="s">
        <v>19</v>
      </c>
      <c r="L103" s="46"/>
      <c r="M103" s="221" t="s">
        <v>19</v>
      </c>
      <c r="N103" s="222" t="s">
        <v>43</v>
      </c>
      <c r="O103" s="86"/>
      <c r="P103" s="223">
        <f>O103*H103</f>
        <v>0</v>
      </c>
      <c r="Q103" s="223">
        <v>0</v>
      </c>
      <c r="R103" s="223">
        <f>Q103*H103</f>
        <v>0</v>
      </c>
      <c r="S103" s="223">
        <v>0</v>
      </c>
      <c r="T103" s="224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5" t="s">
        <v>159</v>
      </c>
      <c r="AT103" s="225" t="s">
        <v>155</v>
      </c>
      <c r="AU103" s="225" t="s">
        <v>81</v>
      </c>
      <c r="AY103" s="19" t="s">
        <v>152</v>
      </c>
      <c r="BE103" s="226">
        <f>IF(N103="základní",J103,0)</f>
        <v>0</v>
      </c>
      <c r="BF103" s="226">
        <f>IF(N103="snížená",J103,0)</f>
        <v>0</v>
      </c>
      <c r="BG103" s="226">
        <f>IF(N103="zákl. přenesená",J103,0)</f>
        <v>0</v>
      </c>
      <c r="BH103" s="226">
        <f>IF(N103="sníž. přenesená",J103,0)</f>
        <v>0</v>
      </c>
      <c r="BI103" s="226">
        <f>IF(N103="nulová",J103,0)</f>
        <v>0</v>
      </c>
      <c r="BJ103" s="19" t="s">
        <v>79</v>
      </c>
      <c r="BK103" s="226">
        <f>ROUND(I103*H103,2)</f>
        <v>0</v>
      </c>
      <c r="BL103" s="19" t="s">
        <v>159</v>
      </c>
      <c r="BM103" s="225" t="s">
        <v>260</v>
      </c>
    </row>
    <row r="104" s="2" customFormat="1" ht="16.5" customHeight="1">
      <c r="A104" s="40"/>
      <c r="B104" s="41"/>
      <c r="C104" s="214" t="s">
        <v>208</v>
      </c>
      <c r="D104" s="214" t="s">
        <v>155</v>
      </c>
      <c r="E104" s="215" t="s">
        <v>2593</v>
      </c>
      <c r="F104" s="216" t="s">
        <v>2594</v>
      </c>
      <c r="G104" s="217" t="s">
        <v>1791</v>
      </c>
      <c r="H104" s="218">
        <v>1</v>
      </c>
      <c r="I104" s="219"/>
      <c r="J104" s="220">
        <f>ROUND(I104*H104,2)</f>
        <v>0</v>
      </c>
      <c r="K104" s="216" t="s">
        <v>19</v>
      </c>
      <c r="L104" s="46"/>
      <c r="M104" s="221" t="s">
        <v>19</v>
      </c>
      <c r="N104" s="222" t="s">
        <v>43</v>
      </c>
      <c r="O104" s="86"/>
      <c r="P104" s="223">
        <f>O104*H104</f>
        <v>0</v>
      </c>
      <c r="Q104" s="223">
        <v>0</v>
      </c>
      <c r="R104" s="223">
        <f>Q104*H104</f>
        <v>0</v>
      </c>
      <c r="S104" s="223">
        <v>0</v>
      </c>
      <c r="T104" s="224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5" t="s">
        <v>159</v>
      </c>
      <c r="AT104" s="225" t="s">
        <v>155</v>
      </c>
      <c r="AU104" s="225" t="s">
        <v>81</v>
      </c>
      <c r="AY104" s="19" t="s">
        <v>152</v>
      </c>
      <c r="BE104" s="226">
        <f>IF(N104="základní",J104,0)</f>
        <v>0</v>
      </c>
      <c r="BF104" s="226">
        <f>IF(N104="snížená",J104,0)</f>
        <v>0</v>
      </c>
      <c r="BG104" s="226">
        <f>IF(N104="zákl. přenesená",J104,0)</f>
        <v>0</v>
      </c>
      <c r="BH104" s="226">
        <f>IF(N104="sníž. přenesená",J104,0)</f>
        <v>0</v>
      </c>
      <c r="BI104" s="226">
        <f>IF(N104="nulová",J104,0)</f>
        <v>0</v>
      </c>
      <c r="BJ104" s="19" t="s">
        <v>79</v>
      </c>
      <c r="BK104" s="226">
        <f>ROUND(I104*H104,2)</f>
        <v>0</v>
      </c>
      <c r="BL104" s="19" t="s">
        <v>159</v>
      </c>
      <c r="BM104" s="225" t="s">
        <v>269</v>
      </c>
    </row>
    <row r="105" s="2" customFormat="1" ht="16.5" customHeight="1">
      <c r="A105" s="40"/>
      <c r="B105" s="41"/>
      <c r="C105" s="214" t="s">
        <v>214</v>
      </c>
      <c r="D105" s="214" t="s">
        <v>155</v>
      </c>
      <c r="E105" s="215" t="s">
        <v>2595</v>
      </c>
      <c r="F105" s="216" t="s">
        <v>2596</v>
      </c>
      <c r="G105" s="217" t="s">
        <v>1791</v>
      </c>
      <c r="H105" s="218">
        <v>1</v>
      </c>
      <c r="I105" s="219"/>
      <c r="J105" s="220">
        <f>ROUND(I105*H105,2)</f>
        <v>0</v>
      </c>
      <c r="K105" s="216" t="s">
        <v>19</v>
      </c>
      <c r="L105" s="46"/>
      <c r="M105" s="221" t="s">
        <v>19</v>
      </c>
      <c r="N105" s="222" t="s">
        <v>43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5" t="s">
        <v>159</v>
      </c>
      <c r="AT105" s="225" t="s">
        <v>155</v>
      </c>
      <c r="AU105" s="225" t="s">
        <v>81</v>
      </c>
      <c r="AY105" s="19" t="s">
        <v>152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9" t="s">
        <v>79</v>
      </c>
      <c r="BK105" s="226">
        <f>ROUND(I105*H105,2)</f>
        <v>0</v>
      </c>
      <c r="BL105" s="19" t="s">
        <v>159</v>
      </c>
      <c r="BM105" s="225" t="s">
        <v>278</v>
      </c>
    </row>
    <row r="106" s="2" customFormat="1" ht="16.5" customHeight="1">
      <c r="A106" s="40"/>
      <c r="B106" s="41"/>
      <c r="C106" s="214" t="s">
        <v>220</v>
      </c>
      <c r="D106" s="214" t="s">
        <v>155</v>
      </c>
      <c r="E106" s="215" t="s">
        <v>2597</v>
      </c>
      <c r="F106" s="216" t="s">
        <v>2598</v>
      </c>
      <c r="G106" s="217" t="s">
        <v>1791</v>
      </c>
      <c r="H106" s="218">
        <v>1</v>
      </c>
      <c r="I106" s="219"/>
      <c r="J106" s="220">
        <f>ROUND(I106*H106,2)</f>
        <v>0</v>
      </c>
      <c r="K106" s="216" t="s">
        <v>19</v>
      </c>
      <c r="L106" s="46"/>
      <c r="M106" s="221" t="s">
        <v>19</v>
      </c>
      <c r="N106" s="222" t="s">
        <v>43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5" t="s">
        <v>159</v>
      </c>
      <c r="AT106" s="225" t="s">
        <v>155</v>
      </c>
      <c r="AU106" s="225" t="s">
        <v>81</v>
      </c>
      <c r="AY106" s="19" t="s">
        <v>152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9" t="s">
        <v>79</v>
      </c>
      <c r="BK106" s="226">
        <f>ROUND(I106*H106,2)</f>
        <v>0</v>
      </c>
      <c r="BL106" s="19" t="s">
        <v>159</v>
      </c>
      <c r="BM106" s="225" t="s">
        <v>289</v>
      </c>
    </row>
    <row r="107" s="2" customFormat="1" ht="16.5" customHeight="1">
      <c r="A107" s="40"/>
      <c r="B107" s="41"/>
      <c r="C107" s="214" t="s">
        <v>226</v>
      </c>
      <c r="D107" s="214" t="s">
        <v>155</v>
      </c>
      <c r="E107" s="215" t="s">
        <v>2599</v>
      </c>
      <c r="F107" s="216" t="s">
        <v>2600</v>
      </c>
      <c r="G107" s="217" t="s">
        <v>1794</v>
      </c>
      <c r="H107" s="218">
        <v>1</v>
      </c>
      <c r="I107" s="219"/>
      <c r="J107" s="220">
        <f>ROUND(I107*H107,2)</f>
        <v>0</v>
      </c>
      <c r="K107" s="216" t="s">
        <v>19</v>
      </c>
      <c r="L107" s="46"/>
      <c r="M107" s="221" t="s">
        <v>19</v>
      </c>
      <c r="N107" s="222" t="s">
        <v>43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5" t="s">
        <v>159</v>
      </c>
      <c r="AT107" s="225" t="s">
        <v>155</v>
      </c>
      <c r="AU107" s="225" t="s">
        <v>81</v>
      </c>
      <c r="AY107" s="19" t="s">
        <v>152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9" t="s">
        <v>79</v>
      </c>
      <c r="BK107" s="226">
        <f>ROUND(I107*H107,2)</f>
        <v>0</v>
      </c>
      <c r="BL107" s="19" t="s">
        <v>159</v>
      </c>
      <c r="BM107" s="225" t="s">
        <v>297</v>
      </c>
    </row>
    <row r="108" s="2" customFormat="1" ht="16.5" customHeight="1">
      <c r="A108" s="40"/>
      <c r="B108" s="41"/>
      <c r="C108" s="214" t="s">
        <v>232</v>
      </c>
      <c r="D108" s="214" t="s">
        <v>155</v>
      </c>
      <c r="E108" s="215" t="s">
        <v>1828</v>
      </c>
      <c r="F108" s="216" t="s">
        <v>1829</v>
      </c>
      <c r="G108" s="217" t="s">
        <v>1794</v>
      </c>
      <c r="H108" s="218">
        <v>1</v>
      </c>
      <c r="I108" s="219"/>
      <c r="J108" s="220">
        <f>ROUND(I108*H108,2)</f>
        <v>0</v>
      </c>
      <c r="K108" s="216" t="s">
        <v>19</v>
      </c>
      <c r="L108" s="46"/>
      <c r="M108" s="221" t="s">
        <v>19</v>
      </c>
      <c r="N108" s="222" t="s">
        <v>43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5" t="s">
        <v>159</v>
      </c>
      <c r="AT108" s="225" t="s">
        <v>155</v>
      </c>
      <c r="AU108" s="225" t="s">
        <v>81</v>
      </c>
      <c r="AY108" s="19" t="s">
        <v>152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9" t="s">
        <v>79</v>
      </c>
      <c r="BK108" s="226">
        <f>ROUND(I108*H108,2)</f>
        <v>0</v>
      </c>
      <c r="BL108" s="19" t="s">
        <v>159</v>
      </c>
      <c r="BM108" s="225" t="s">
        <v>311</v>
      </c>
    </row>
    <row r="109" s="2" customFormat="1" ht="16.5" customHeight="1">
      <c r="A109" s="40"/>
      <c r="B109" s="41"/>
      <c r="C109" s="214" t="s">
        <v>251</v>
      </c>
      <c r="D109" s="214" t="s">
        <v>155</v>
      </c>
      <c r="E109" s="215" t="s">
        <v>1830</v>
      </c>
      <c r="F109" s="216" t="s">
        <v>1831</v>
      </c>
      <c r="G109" s="217" t="s">
        <v>1794</v>
      </c>
      <c r="H109" s="218">
        <v>1</v>
      </c>
      <c r="I109" s="219"/>
      <c r="J109" s="220">
        <f>ROUND(I109*H109,2)</f>
        <v>0</v>
      </c>
      <c r="K109" s="216" t="s">
        <v>19</v>
      </c>
      <c r="L109" s="46"/>
      <c r="M109" s="221" t="s">
        <v>19</v>
      </c>
      <c r="N109" s="222" t="s">
        <v>43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5" t="s">
        <v>159</v>
      </c>
      <c r="AT109" s="225" t="s">
        <v>155</v>
      </c>
      <c r="AU109" s="225" t="s">
        <v>81</v>
      </c>
      <c r="AY109" s="19" t="s">
        <v>152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9" t="s">
        <v>79</v>
      </c>
      <c r="BK109" s="226">
        <f>ROUND(I109*H109,2)</f>
        <v>0</v>
      </c>
      <c r="BL109" s="19" t="s">
        <v>159</v>
      </c>
      <c r="BM109" s="225" t="s">
        <v>329</v>
      </c>
    </row>
    <row r="110" s="2" customFormat="1" ht="16.5" customHeight="1">
      <c r="A110" s="40"/>
      <c r="B110" s="41"/>
      <c r="C110" s="214" t="s">
        <v>260</v>
      </c>
      <c r="D110" s="214" t="s">
        <v>155</v>
      </c>
      <c r="E110" s="215" t="s">
        <v>1832</v>
      </c>
      <c r="F110" s="216" t="s">
        <v>2601</v>
      </c>
      <c r="G110" s="217" t="s">
        <v>235</v>
      </c>
      <c r="H110" s="218">
        <v>4</v>
      </c>
      <c r="I110" s="219"/>
      <c r="J110" s="220">
        <f>ROUND(I110*H110,2)</f>
        <v>0</v>
      </c>
      <c r="K110" s="216" t="s">
        <v>19</v>
      </c>
      <c r="L110" s="46"/>
      <c r="M110" s="221" t="s">
        <v>19</v>
      </c>
      <c r="N110" s="222" t="s">
        <v>43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5" t="s">
        <v>159</v>
      </c>
      <c r="AT110" s="225" t="s">
        <v>155</v>
      </c>
      <c r="AU110" s="225" t="s">
        <v>81</v>
      </c>
      <c r="AY110" s="19" t="s">
        <v>152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9" t="s">
        <v>79</v>
      </c>
      <c r="BK110" s="226">
        <f>ROUND(I110*H110,2)</f>
        <v>0</v>
      </c>
      <c r="BL110" s="19" t="s">
        <v>159</v>
      </c>
      <c r="BM110" s="225" t="s">
        <v>341</v>
      </c>
    </row>
    <row r="111" s="2" customFormat="1" ht="16.5" customHeight="1">
      <c r="A111" s="40"/>
      <c r="B111" s="41"/>
      <c r="C111" s="214" t="s">
        <v>8</v>
      </c>
      <c r="D111" s="214" t="s">
        <v>155</v>
      </c>
      <c r="E111" s="215" t="s">
        <v>2602</v>
      </c>
      <c r="F111" s="216" t="s">
        <v>2603</v>
      </c>
      <c r="G111" s="217" t="s">
        <v>1794</v>
      </c>
      <c r="H111" s="218">
        <v>1</v>
      </c>
      <c r="I111" s="219"/>
      <c r="J111" s="220">
        <f>ROUND(I111*H111,2)</f>
        <v>0</v>
      </c>
      <c r="K111" s="216" t="s">
        <v>19</v>
      </c>
      <c r="L111" s="46"/>
      <c r="M111" s="221" t="s">
        <v>19</v>
      </c>
      <c r="N111" s="222" t="s">
        <v>43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5" t="s">
        <v>159</v>
      </c>
      <c r="AT111" s="225" t="s">
        <v>155</v>
      </c>
      <c r="AU111" s="225" t="s">
        <v>81</v>
      </c>
      <c r="AY111" s="19" t="s">
        <v>152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9" t="s">
        <v>79</v>
      </c>
      <c r="BK111" s="226">
        <f>ROUND(I111*H111,2)</f>
        <v>0</v>
      </c>
      <c r="BL111" s="19" t="s">
        <v>159</v>
      </c>
      <c r="BM111" s="225" t="s">
        <v>354</v>
      </c>
    </row>
    <row r="112" s="2" customFormat="1" ht="16.5" customHeight="1">
      <c r="A112" s="40"/>
      <c r="B112" s="41"/>
      <c r="C112" s="214" t="s">
        <v>269</v>
      </c>
      <c r="D112" s="214" t="s">
        <v>155</v>
      </c>
      <c r="E112" s="215" t="s">
        <v>1838</v>
      </c>
      <c r="F112" s="216" t="s">
        <v>1839</v>
      </c>
      <c r="G112" s="217" t="s">
        <v>235</v>
      </c>
      <c r="H112" s="218">
        <v>2</v>
      </c>
      <c r="I112" s="219"/>
      <c r="J112" s="220">
        <f>ROUND(I112*H112,2)</f>
        <v>0</v>
      </c>
      <c r="K112" s="216" t="s">
        <v>19</v>
      </c>
      <c r="L112" s="46"/>
      <c r="M112" s="221" t="s">
        <v>19</v>
      </c>
      <c r="N112" s="222" t="s">
        <v>43</v>
      </c>
      <c r="O112" s="86"/>
      <c r="P112" s="223">
        <f>O112*H112</f>
        <v>0</v>
      </c>
      <c r="Q112" s="223">
        <v>0</v>
      </c>
      <c r="R112" s="223">
        <f>Q112*H112</f>
        <v>0</v>
      </c>
      <c r="S112" s="223">
        <v>0</v>
      </c>
      <c r="T112" s="224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5" t="s">
        <v>159</v>
      </c>
      <c r="AT112" s="225" t="s">
        <v>155</v>
      </c>
      <c r="AU112" s="225" t="s">
        <v>81</v>
      </c>
      <c r="AY112" s="19" t="s">
        <v>152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9" t="s">
        <v>79</v>
      </c>
      <c r="BK112" s="226">
        <f>ROUND(I112*H112,2)</f>
        <v>0</v>
      </c>
      <c r="BL112" s="19" t="s">
        <v>159</v>
      </c>
      <c r="BM112" s="225" t="s">
        <v>362</v>
      </c>
    </row>
    <row r="113" s="2" customFormat="1" ht="16.5" customHeight="1">
      <c r="A113" s="40"/>
      <c r="B113" s="41"/>
      <c r="C113" s="214" t="s">
        <v>272</v>
      </c>
      <c r="D113" s="214" t="s">
        <v>155</v>
      </c>
      <c r="E113" s="215" t="s">
        <v>1840</v>
      </c>
      <c r="F113" s="216" t="s">
        <v>1841</v>
      </c>
      <c r="G113" s="217" t="s">
        <v>235</v>
      </c>
      <c r="H113" s="218">
        <v>6</v>
      </c>
      <c r="I113" s="219"/>
      <c r="J113" s="220">
        <f>ROUND(I113*H113,2)</f>
        <v>0</v>
      </c>
      <c r="K113" s="216" t="s">
        <v>19</v>
      </c>
      <c r="L113" s="46"/>
      <c r="M113" s="221" t="s">
        <v>19</v>
      </c>
      <c r="N113" s="222" t="s">
        <v>43</v>
      </c>
      <c r="O113" s="86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5" t="s">
        <v>159</v>
      </c>
      <c r="AT113" s="225" t="s">
        <v>155</v>
      </c>
      <c r="AU113" s="225" t="s">
        <v>81</v>
      </c>
      <c r="AY113" s="19" t="s">
        <v>152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9" t="s">
        <v>79</v>
      </c>
      <c r="BK113" s="226">
        <f>ROUND(I113*H113,2)</f>
        <v>0</v>
      </c>
      <c r="BL113" s="19" t="s">
        <v>159</v>
      </c>
      <c r="BM113" s="225" t="s">
        <v>378</v>
      </c>
    </row>
    <row r="114" s="2" customFormat="1" ht="16.5" customHeight="1">
      <c r="A114" s="40"/>
      <c r="B114" s="41"/>
      <c r="C114" s="214" t="s">
        <v>278</v>
      </c>
      <c r="D114" s="214" t="s">
        <v>155</v>
      </c>
      <c r="E114" s="215" t="s">
        <v>1842</v>
      </c>
      <c r="F114" s="216" t="s">
        <v>2604</v>
      </c>
      <c r="G114" s="217" t="s">
        <v>1794</v>
      </c>
      <c r="H114" s="218">
        <v>4</v>
      </c>
      <c r="I114" s="219"/>
      <c r="J114" s="220">
        <f>ROUND(I114*H114,2)</f>
        <v>0</v>
      </c>
      <c r="K114" s="216" t="s">
        <v>19</v>
      </c>
      <c r="L114" s="46"/>
      <c r="M114" s="221" t="s">
        <v>19</v>
      </c>
      <c r="N114" s="222" t="s">
        <v>43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5" t="s">
        <v>159</v>
      </c>
      <c r="AT114" s="225" t="s">
        <v>155</v>
      </c>
      <c r="AU114" s="225" t="s">
        <v>81</v>
      </c>
      <c r="AY114" s="19" t="s">
        <v>152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9" t="s">
        <v>79</v>
      </c>
      <c r="BK114" s="226">
        <f>ROUND(I114*H114,2)</f>
        <v>0</v>
      </c>
      <c r="BL114" s="19" t="s">
        <v>159</v>
      </c>
      <c r="BM114" s="225" t="s">
        <v>390</v>
      </c>
    </row>
    <row r="115" s="2" customFormat="1" ht="16.5" customHeight="1">
      <c r="A115" s="40"/>
      <c r="B115" s="41"/>
      <c r="C115" s="214" t="s">
        <v>283</v>
      </c>
      <c r="D115" s="214" t="s">
        <v>155</v>
      </c>
      <c r="E115" s="215" t="s">
        <v>1844</v>
      </c>
      <c r="F115" s="216" t="s">
        <v>1845</v>
      </c>
      <c r="G115" s="217" t="s">
        <v>235</v>
      </c>
      <c r="H115" s="218">
        <v>8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159</v>
      </c>
      <c r="AT115" s="225" t="s">
        <v>155</v>
      </c>
      <c r="AU115" s="225" t="s">
        <v>81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159</v>
      </c>
      <c r="BM115" s="225" t="s">
        <v>399</v>
      </c>
    </row>
    <row r="116" s="12" customFormat="1" ht="20.88" customHeight="1">
      <c r="A116" s="12"/>
      <c r="B116" s="198"/>
      <c r="C116" s="199"/>
      <c r="D116" s="200" t="s">
        <v>71</v>
      </c>
      <c r="E116" s="212" t="s">
        <v>1807</v>
      </c>
      <c r="F116" s="212" t="s">
        <v>1847</v>
      </c>
      <c r="G116" s="199"/>
      <c r="H116" s="199"/>
      <c r="I116" s="202"/>
      <c r="J116" s="213">
        <f>BK116</f>
        <v>0</v>
      </c>
      <c r="K116" s="199"/>
      <c r="L116" s="204"/>
      <c r="M116" s="205"/>
      <c r="N116" s="206"/>
      <c r="O116" s="206"/>
      <c r="P116" s="207">
        <f>SUM(P117:P119)</f>
        <v>0</v>
      </c>
      <c r="Q116" s="206"/>
      <c r="R116" s="207">
        <f>SUM(R117:R119)</f>
        <v>0</v>
      </c>
      <c r="S116" s="206"/>
      <c r="T116" s="208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9" t="s">
        <v>79</v>
      </c>
      <c r="AT116" s="210" t="s">
        <v>71</v>
      </c>
      <c r="AU116" s="210" t="s">
        <v>81</v>
      </c>
      <c r="AY116" s="209" t="s">
        <v>152</v>
      </c>
      <c r="BK116" s="211">
        <f>SUM(BK117:BK119)</f>
        <v>0</v>
      </c>
    </row>
    <row r="117" s="2" customFormat="1" ht="16.5" customHeight="1">
      <c r="A117" s="40"/>
      <c r="B117" s="41"/>
      <c r="C117" s="214" t="s">
        <v>289</v>
      </c>
      <c r="D117" s="214" t="s">
        <v>155</v>
      </c>
      <c r="E117" s="215" t="s">
        <v>1848</v>
      </c>
      <c r="F117" s="216" t="s">
        <v>1849</v>
      </c>
      <c r="G117" s="217" t="s">
        <v>1791</v>
      </c>
      <c r="H117" s="218">
        <v>2</v>
      </c>
      <c r="I117" s="219"/>
      <c r="J117" s="220">
        <f>ROUND(I117*H117,2)</f>
        <v>0</v>
      </c>
      <c r="K117" s="216" t="s">
        <v>19</v>
      </c>
      <c r="L117" s="46"/>
      <c r="M117" s="221" t="s">
        <v>19</v>
      </c>
      <c r="N117" s="222" t="s">
        <v>43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5" t="s">
        <v>159</v>
      </c>
      <c r="AT117" s="225" t="s">
        <v>155</v>
      </c>
      <c r="AU117" s="225" t="s">
        <v>153</v>
      </c>
      <c r="AY117" s="19" t="s">
        <v>152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9" t="s">
        <v>79</v>
      </c>
      <c r="BK117" s="226">
        <f>ROUND(I117*H117,2)</f>
        <v>0</v>
      </c>
      <c r="BL117" s="19" t="s">
        <v>159</v>
      </c>
      <c r="BM117" s="225" t="s">
        <v>426</v>
      </c>
    </row>
    <row r="118" s="2" customFormat="1" ht="16.5" customHeight="1">
      <c r="A118" s="40"/>
      <c r="B118" s="41"/>
      <c r="C118" s="214" t="s">
        <v>7</v>
      </c>
      <c r="D118" s="214" t="s">
        <v>155</v>
      </c>
      <c r="E118" s="215" t="s">
        <v>2605</v>
      </c>
      <c r="F118" s="216" t="s">
        <v>2606</v>
      </c>
      <c r="G118" s="217" t="s">
        <v>1791</v>
      </c>
      <c r="H118" s="218">
        <v>3</v>
      </c>
      <c r="I118" s="219"/>
      <c r="J118" s="220">
        <f>ROUND(I118*H118,2)</f>
        <v>0</v>
      </c>
      <c r="K118" s="216" t="s">
        <v>19</v>
      </c>
      <c r="L118" s="46"/>
      <c r="M118" s="221" t="s">
        <v>19</v>
      </c>
      <c r="N118" s="222" t="s">
        <v>43</v>
      </c>
      <c r="O118" s="86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5" t="s">
        <v>159</v>
      </c>
      <c r="AT118" s="225" t="s">
        <v>155</v>
      </c>
      <c r="AU118" s="225" t="s">
        <v>153</v>
      </c>
      <c r="AY118" s="19" t="s">
        <v>152</v>
      </c>
      <c r="BE118" s="226">
        <f>IF(N118="základní",J118,0)</f>
        <v>0</v>
      </c>
      <c r="BF118" s="226">
        <f>IF(N118="snížená",J118,0)</f>
        <v>0</v>
      </c>
      <c r="BG118" s="226">
        <f>IF(N118="zákl. přenesená",J118,0)</f>
        <v>0</v>
      </c>
      <c r="BH118" s="226">
        <f>IF(N118="sníž. přenesená",J118,0)</f>
        <v>0</v>
      </c>
      <c r="BI118" s="226">
        <f>IF(N118="nulová",J118,0)</f>
        <v>0</v>
      </c>
      <c r="BJ118" s="19" t="s">
        <v>79</v>
      </c>
      <c r="BK118" s="226">
        <f>ROUND(I118*H118,2)</f>
        <v>0</v>
      </c>
      <c r="BL118" s="19" t="s">
        <v>159</v>
      </c>
      <c r="BM118" s="225" t="s">
        <v>442</v>
      </c>
    </row>
    <row r="119" s="2" customFormat="1" ht="16.5" customHeight="1">
      <c r="A119" s="40"/>
      <c r="B119" s="41"/>
      <c r="C119" s="214" t="s">
        <v>297</v>
      </c>
      <c r="D119" s="214" t="s">
        <v>155</v>
      </c>
      <c r="E119" s="215" t="s">
        <v>1852</v>
      </c>
      <c r="F119" s="216" t="s">
        <v>1853</v>
      </c>
      <c r="G119" s="217" t="s">
        <v>1791</v>
      </c>
      <c r="H119" s="218">
        <v>2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159</v>
      </c>
      <c r="AT119" s="225" t="s">
        <v>155</v>
      </c>
      <c r="AU119" s="225" t="s">
        <v>153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159</v>
      </c>
      <c r="BM119" s="225" t="s">
        <v>452</v>
      </c>
    </row>
    <row r="120" s="12" customFormat="1" ht="20.88" customHeight="1">
      <c r="A120" s="12"/>
      <c r="B120" s="198"/>
      <c r="C120" s="199"/>
      <c r="D120" s="200" t="s">
        <v>71</v>
      </c>
      <c r="E120" s="212" t="s">
        <v>1836</v>
      </c>
      <c r="F120" s="212" t="s">
        <v>1857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SUM(P121:P122)</f>
        <v>0</v>
      </c>
      <c r="Q120" s="206"/>
      <c r="R120" s="207">
        <f>SUM(R121:R122)</f>
        <v>0</v>
      </c>
      <c r="S120" s="206"/>
      <c r="T120" s="208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79</v>
      </c>
      <c r="AT120" s="210" t="s">
        <v>71</v>
      </c>
      <c r="AU120" s="210" t="s">
        <v>81</v>
      </c>
      <c r="AY120" s="209" t="s">
        <v>152</v>
      </c>
      <c r="BK120" s="211">
        <f>SUM(BK121:BK122)</f>
        <v>0</v>
      </c>
    </row>
    <row r="121" s="2" customFormat="1" ht="16.5" customHeight="1">
      <c r="A121" s="40"/>
      <c r="B121" s="41"/>
      <c r="C121" s="214" t="s">
        <v>302</v>
      </c>
      <c r="D121" s="214" t="s">
        <v>155</v>
      </c>
      <c r="E121" s="215" t="s">
        <v>1858</v>
      </c>
      <c r="F121" s="216" t="s">
        <v>1859</v>
      </c>
      <c r="G121" s="217" t="s">
        <v>1791</v>
      </c>
      <c r="H121" s="218">
        <v>1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159</v>
      </c>
      <c r="AT121" s="225" t="s">
        <v>155</v>
      </c>
      <c r="AU121" s="225" t="s">
        <v>153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159</v>
      </c>
      <c r="BM121" s="225" t="s">
        <v>467</v>
      </c>
    </row>
    <row r="122" s="2" customFormat="1" ht="16.5" customHeight="1">
      <c r="A122" s="40"/>
      <c r="B122" s="41"/>
      <c r="C122" s="214" t="s">
        <v>311</v>
      </c>
      <c r="D122" s="214" t="s">
        <v>155</v>
      </c>
      <c r="E122" s="215" t="s">
        <v>2607</v>
      </c>
      <c r="F122" s="216" t="s">
        <v>1861</v>
      </c>
      <c r="G122" s="217" t="s">
        <v>1791</v>
      </c>
      <c r="H122" s="218">
        <v>1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159</v>
      </c>
      <c r="AT122" s="225" t="s">
        <v>155</v>
      </c>
      <c r="AU122" s="225" t="s">
        <v>153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159</v>
      </c>
      <c r="BM122" s="225" t="s">
        <v>477</v>
      </c>
    </row>
    <row r="123" s="12" customFormat="1" ht="22.8" customHeight="1">
      <c r="A123" s="12"/>
      <c r="B123" s="198"/>
      <c r="C123" s="199"/>
      <c r="D123" s="200" t="s">
        <v>71</v>
      </c>
      <c r="E123" s="212" t="s">
        <v>1846</v>
      </c>
      <c r="F123" s="212" t="s">
        <v>1863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P124</f>
        <v>0</v>
      </c>
      <c r="Q123" s="206"/>
      <c r="R123" s="207">
        <f>R124</f>
        <v>0</v>
      </c>
      <c r="S123" s="206"/>
      <c r="T123" s="208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79</v>
      </c>
      <c r="AT123" s="210" t="s">
        <v>71</v>
      </c>
      <c r="AU123" s="210" t="s">
        <v>79</v>
      </c>
      <c r="AY123" s="209" t="s">
        <v>152</v>
      </c>
      <c r="BK123" s="211">
        <f>BK124</f>
        <v>0</v>
      </c>
    </row>
    <row r="124" s="12" customFormat="1" ht="20.88" customHeight="1">
      <c r="A124" s="12"/>
      <c r="B124" s="198"/>
      <c r="C124" s="199"/>
      <c r="D124" s="200" t="s">
        <v>71</v>
      </c>
      <c r="E124" s="212" t="s">
        <v>1856</v>
      </c>
      <c r="F124" s="212" t="s">
        <v>1865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SUM(P125:P128)</f>
        <v>0</v>
      </c>
      <c r="Q124" s="206"/>
      <c r="R124" s="207">
        <f>SUM(R125:R128)</f>
        <v>0</v>
      </c>
      <c r="S124" s="206"/>
      <c r="T124" s="208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79</v>
      </c>
      <c r="AT124" s="210" t="s">
        <v>71</v>
      </c>
      <c r="AU124" s="210" t="s">
        <v>81</v>
      </c>
      <c r="AY124" s="209" t="s">
        <v>152</v>
      </c>
      <c r="BK124" s="211">
        <f>SUM(BK125:BK128)</f>
        <v>0</v>
      </c>
    </row>
    <row r="125" s="2" customFormat="1" ht="16.5" customHeight="1">
      <c r="A125" s="40"/>
      <c r="B125" s="41"/>
      <c r="C125" s="214" t="s">
        <v>316</v>
      </c>
      <c r="D125" s="214" t="s">
        <v>155</v>
      </c>
      <c r="E125" s="215" t="s">
        <v>1866</v>
      </c>
      <c r="F125" s="216" t="s">
        <v>1867</v>
      </c>
      <c r="G125" s="217" t="s">
        <v>261</v>
      </c>
      <c r="H125" s="218">
        <v>1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159</v>
      </c>
      <c r="AT125" s="225" t="s">
        <v>155</v>
      </c>
      <c r="AU125" s="225" t="s">
        <v>153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159</v>
      </c>
      <c r="BM125" s="225" t="s">
        <v>487</v>
      </c>
    </row>
    <row r="126" s="2" customFormat="1" ht="16.5" customHeight="1">
      <c r="A126" s="40"/>
      <c r="B126" s="41"/>
      <c r="C126" s="214" t="s">
        <v>329</v>
      </c>
      <c r="D126" s="214" t="s">
        <v>155</v>
      </c>
      <c r="E126" s="215" t="s">
        <v>1868</v>
      </c>
      <c r="F126" s="216" t="s">
        <v>1869</v>
      </c>
      <c r="G126" s="217" t="s">
        <v>235</v>
      </c>
      <c r="H126" s="218">
        <v>6</v>
      </c>
      <c r="I126" s="219"/>
      <c r="J126" s="220">
        <f>ROUND(I126*H126,2)</f>
        <v>0</v>
      </c>
      <c r="K126" s="216" t="s">
        <v>19</v>
      </c>
      <c r="L126" s="46"/>
      <c r="M126" s="221" t="s">
        <v>19</v>
      </c>
      <c r="N126" s="222" t="s">
        <v>43</v>
      </c>
      <c r="O126" s="86"/>
      <c r="P126" s="223">
        <f>O126*H126</f>
        <v>0</v>
      </c>
      <c r="Q126" s="223">
        <v>0</v>
      </c>
      <c r="R126" s="223">
        <f>Q126*H126</f>
        <v>0</v>
      </c>
      <c r="S126" s="223">
        <v>0</v>
      </c>
      <c r="T126" s="224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5" t="s">
        <v>159</v>
      </c>
      <c r="AT126" s="225" t="s">
        <v>155</v>
      </c>
      <c r="AU126" s="225" t="s">
        <v>153</v>
      </c>
      <c r="AY126" s="19" t="s">
        <v>152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9" t="s">
        <v>79</v>
      </c>
      <c r="BK126" s="226">
        <f>ROUND(I126*H126,2)</f>
        <v>0</v>
      </c>
      <c r="BL126" s="19" t="s">
        <v>159</v>
      </c>
      <c r="BM126" s="225" t="s">
        <v>501</v>
      </c>
    </row>
    <row r="127" s="2" customFormat="1" ht="16.5" customHeight="1">
      <c r="A127" s="40"/>
      <c r="B127" s="41"/>
      <c r="C127" s="214" t="s">
        <v>334</v>
      </c>
      <c r="D127" s="214" t="s">
        <v>155</v>
      </c>
      <c r="E127" s="215" t="s">
        <v>1870</v>
      </c>
      <c r="F127" s="216" t="s">
        <v>1871</v>
      </c>
      <c r="G127" s="217" t="s">
        <v>1791</v>
      </c>
      <c r="H127" s="218">
        <v>1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159</v>
      </c>
      <c r="AT127" s="225" t="s">
        <v>155</v>
      </c>
      <c r="AU127" s="225" t="s">
        <v>153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159</v>
      </c>
      <c r="BM127" s="225" t="s">
        <v>510</v>
      </c>
    </row>
    <row r="128" s="2" customFormat="1" ht="16.5" customHeight="1">
      <c r="A128" s="40"/>
      <c r="B128" s="41"/>
      <c r="C128" s="214" t="s">
        <v>341</v>
      </c>
      <c r="D128" s="214" t="s">
        <v>155</v>
      </c>
      <c r="E128" s="215" t="s">
        <v>1872</v>
      </c>
      <c r="F128" s="216" t="s">
        <v>1873</v>
      </c>
      <c r="G128" s="217" t="s">
        <v>261</v>
      </c>
      <c r="H128" s="218">
        <v>7</v>
      </c>
      <c r="I128" s="219"/>
      <c r="J128" s="220">
        <f>ROUND(I128*H128,2)</f>
        <v>0</v>
      </c>
      <c r="K128" s="216" t="s">
        <v>19</v>
      </c>
      <c r="L128" s="46"/>
      <c r="M128" s="221" t="s">
        <v>19</v>
      </c>
      <c r="N128" s="222" t="s">
        <v>43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5" t="s">
        <v>159</v>
      </c>
      <c r="AT128" s="225" t="s">
        <v>155</v>
      </c>
      <c r="AU128" s="225" t="s">
        <v>153</v>
      </c>
      <c r="AY128" s="19" t="s">
        <v>152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9" t="s">
        <v>79</v>
      </c>
      <c r="BK128" s="226">
        <f>ROUND(I128*H128,2)</f>
        <v>0</v>
      </c>
      <c r="BL128" s="19" t="s">
        <v>159</v>
      </c>
      <c r="BM128" s="225" t="s">
        <v>522</v>
      </c>
    </row>
    <row r="129" s="12" customFormat="1" ht="22.8" customHeight="1">
      <c r="A129" s="12"/>
      <c r="B129" s="198"/>
      <c r="C129" s="199"/>
      <c r="D129" s="200" t="s">
        <v>71</v>
      </c>
      <c r="E129" s="212" t="s">
        <v>1862</v>
      </c>
      <c r="F129" s="212" t="s">
        <v>1875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SUM(P130:P131)</f>
        <v>0</v>
      </c>
      <c r="Q129" s="206"/>
      <c r="R129" s="207">
        <f>SUM(R130:R131)</f>
        <v>0</v>
      </c>
      <c r="S129" s="206"/>
      <c r="T129" s="20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79</v>
      </c>
      <c r="AT129" s="210" t="s">
        <v>71</v>
      </c>
      <c r="AU129" s="210" t="s">
        <v>79</v>
      </c>
      <c r="AY129" s="209" t="s">
        <v>152</v>
      </c>
      <c r="BK129" s="211">
        <f>SUM(BK130:BK131)</f>
        <v>0</v>
      </c>
    </row>
    <row r="130" s="2" customFormat="1" ht="16.5" customHeight="1">
      <c r="A130" s="40"/>
      <c r="B130" s="41"/>
      <c r="C130" s="214" t="s">
        <v>346</v>
      </c>
      <c r="D130" s="214" t="s">
        <v>155</v>
      </c>
      <c r="E130" s="215" t="s">
        <v>2608</v>
      </c>
      <c r="F130" s="216" t="s">
        <v>2609</v>
      </c>
      <c r="G130" s="217" t="s">
        <v>235</v>
      </c>
      <c r="H130" s="218">
        <v>7</v>
      </c>
      <c r="I130" s="219"/>
      <c r="J130" s="220">
        <f>ROUND(I130*H130,2)</f>
        <v>0</v>
      </c>
      <c r="K130" s="216" t="s">
        <v>19</v>
      </c>
      <c r="L130" s="46"/>
      <c r="M130" s="221" t="s">
        <v>19</v>
      </c>
      <c r="N130" s="222" t="s">
        <v>43</v>
      </c>
      <c r="O130" s="86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5" t="s">
        <v>159</v>
      </c>
      <c r="AT130" s="225" t="s">
        <v>155</v>
      </c>
      <c r="AU130" s="225" t="s">
        <v>81</v>
      </c>
      <c r="AY130" s="19" t="s">
        <v>152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9" t="s">
        <v>79</v>
      </c>
      <c r="BK130" s="226">
        <f>ROUND(I130*H130,2)</f>
        <v>0</v>
      </c>
      <c r="BL130" s="19" t="s">
        <v>159</v>
      </c>
      <c r="BM130" s="225" t="s">
        <v>533</v>
      </c>
    </row>
    <row r="131" s="2" customFormat="1" ht="16.5" customHeight="1">
      <c r="A131" s="40"/>
      <c r="B131" s="41"/>
      <c r="C131" s="214" t="s">
        <v>354</v>
      </c>
      <c r="D131" s="214" t="s">
        <v>155</v>
      </c>
      <c r="E131" s="215" t="s">
        <v>2610</v>
      </c>
      <c r="F131" s="216" t="s">
        <v>2611</v>
      </c>
      <c r="G131" s="217" t="s">
        <v>235</v>
      </c>
      <c r="H131" s="218">
        <v>1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159</v>
      </c>
      <c r="AT131" s="225" t="s">
        <v>155</v>
      </c>
      <c r="AU131" s="225" t="s">
        <v>81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159</v>
      </c>
      <c r="BM131" s="225" t="s">
        <v>548</v>
      </c>
    </row>
    <row r="132" s="12" customFormat="1" ht="22.8" customHeight="1">
      <c r="A132" s="12"/>
      <c r="B132" s="198"/>
      <c r="C132" s="199"/>
      <c r="D132" s="200" t="s">
        <v>71</v>
      </c>
      <c r="E132" s="212" t="s">
        <v>1864</v>
      </c>
      <c r="F132" s="212" t="s">
        <v>1880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SUM(P133:P136)</f>
        <v>0</v>
      </c>
      <c r="Q132" s="206"/>
      <c r="R132" s="207">
        <f>SUM(R133:R136)</f>
        <v>0</v>
      </c>
      <c r="S132" s="206"/>
      <c r="T132" s="20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79</v>
      </c>
      <c r="AT132" s="210" t="s">
        <v>71</v>
      </c>
      <c r="AU132" s="210" t="s">
        <v>79</v>
      </c>
      <c r="AY132" s="209" t="s">
        <v>152</v>
      </c>
      <c r="BK132" s="211">
        <f>SUM(BK133:BK136)</f>
        <v>0</v>
      </c>
    </row>
    <row r="133" s="2" customFormat="1" ht="16.5" customHeight="1">
      <c r="A133" s="40"/>
      <c r="B133" s="41"/>
      <c r="C133" s="214" t="s">
        <v>357</v>
      </c>
      <c r="D133" s="214" t="s">
        <v>155</v>
      </c>
      <c r="E133" s="215" t="s">
        <v>1881</v>
      </c>
      <c r="F133" s="216" t="s">
        <v>1882</v>
      </c>
      <c r="G133" s="217" t="s">
        <v>1791</v>
      </c>
      <c r="H133" s="218">
        <v>1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159</v>
      </c>
      <c r="AT133" s="225" t="s">
        <v>155</v>
      </c>
      <c r="AU133" s="225" t="s">
        <v>81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159</v>
      </c>
      <c r="BM133" s="225" t="s">
        <v>249</v>
      </c>
    </row>
    <row r="134" s="2" customFormat="1" ht="16.5" customHeight="1">
      <c r="A134" s="40"/>
      <c r="B134" s="41"/>
      <c r="C134" s="214" t="s">
        <v>362</v>
      </c>
      <c r="D134" s="214" t="s">
        <v>155</v>
      </c>
      <c r="E134" s="215" t="s">
        <v>1883</v>
      </c>
      <c r="F134" s="216" t="s">
        <v>1884</v>
      </c>
      <c r="G134" s="217" t="s">
        <v>261</v>
      </c>
      <c r="H134" s="218">
        <v>2</v>
      </c>
      <c r="I134" s="219"/>
      <c r="J134" s="220">
        <f>ROUND(I134*H134,2)</f>
        <v>0</v>
      </c>
      <c r="K134" s="216" t="s">
        <v>19</v>
      </c>
      <c r="L134" s="46"/>
      <c r="M134" s="221" t="s">
        <v>19</v>
      </c>
      <c r="N134" s="222" t="s">
        <v>43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5" t="s">
        <v>159</v>
      </c>
      <c r="AT134" s="225" t="s">
        <v>155</v>
      </c>
      <c r="AU134" s="225" t="s">
        <v>81</v>
      </c>
      <c r="AY134" s="19" t="s">
        <v>152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9" t="s">
        <v>79</v>
      </c>
      <c r="BK134" s="226">
        <f>ROUND(I134*H134,2)</f>
        <v>0</v>
      </c>
      <c r="BL134" s="19" t="s">
        <v>159</v>
      </c>
      <c r="BM134" s="225" t="s">
        <v>565</v>
      </c>
    </row>
    <row r="135" s="2" customFormat="1" ht="16.5" customHeight="1">
      <c r="A135" s="40"/>
      <c r="B135" s="41"/>
      <c r="C135" s="214" t="s">
        <v>370</v>
      </c>
      <c r="D135" s="214" t="s">
        <v>155</v>
      </c>
      <c r="E135" s="215" t="s">
        <v>1885</v>
      </c>
      <c r="F135" s="216" t="s">
        <v>1886</v>
      </c>
      <c r="G135" s="217" t="s">
        <v>261</v>
      </c>
      <c r="H135" s="218">
        <v>8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159</v>
      </c>
      <c r="AT135" s="225" t="s">
        <v>155</v>
      </c>
      <c r="AU135" s="225" t="s">
        <v>81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159</v>
      </c>
      <c r="BM135" s="225" t="s">
        <v>573</v>
      </c>
    </row>
    <row r="136" s="2" customFormat="1" ht="16.5" customHeight="1">
      <c r="A136" s="40"/>
      <c r="B136" s="41"/>
      <c r="C136" s="214" t="s">
        <v>378</v>
      </c>
      <c r="D136" s="214" t="s">
        <v>155</v>
      </c>
      <c r="E136" s="215" t="s">
        <v>1887</v>
      </c>
      <c r="F136" s="216" t="s">
        <v>1888</v>
      </c>
      <c r="G136" s="217" t="s">
        <v>1791</v>
      </c>
      <c r="H136" s="218">
        <v>1</v>
      </c>
      <c r="I136" s="219"/>
      <c r="J136" s="220">
        <f>ROUND(I136*H136,2)</f>
        <v>0</v>
      </c>
      <c r="K136" s="216" t="s">
        <v>19</v>
      </c>
      <c r="L136" s="46"/>
      <c r="M136" s="221" t="s">
        <v>19</v>
      </c>
      <c r="N136" s="222" t="s">
        <v>43</v>
      </c>
      <c r="O136" s="86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5" t="s">
        <v>159</v>
      </c>
      <c r="AT136" s="225" t="s">
        <v>155</v>
      </c>
      <c r="AU136" s="225" t="s">
        <v>81</v>
      </c>
      <c r="AY136" s="19" t="s">
        <v>152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9" t="s">
        <v>79</v>
      </c>
      <c r="BK136" s="226">
        <f>ROUND(I136*H136,2)</f>
        <v>0</v>
      </c>
      <c r="BL136" s="19" t="s">
        <v>159</v>
      </c>
      <c r="BM136" s="225" t="s">
        <v>581</v>
      </c>
    </row>
    <row r="137" s="12" customFormat="1" ht="22.8" customHeight="1">
      <c r="A137" s="12"/>
      <c r="B137" s="198"/>
      <c r="C137" s="199"/>
      <c r="D137" s="200" t="s">
        <v>71</v>
      </c>
      <c r="E137" s="212" t="s">
        <v>1874</v>
      </c>
      <c r="F137" s="212" t="s">
        <v>1892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SUM(P138:P145)</f>
        <v>0</v>
      </c>
      <c r="Q137" s="206"/>
      <c r="R137" s="207">
        <f>SUM(R138:R145)</f>
        <v>0</v>
      </c>
      <c r="S137" s="206"/>
      <c r="T137" s="208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79</v>
      </c>
      <c r="AT137" s="210" t="s">
        <v>71</v>
      </c>
      <c r="AU137" s="210" t="s">
        <v>79</v>
      </c>
      <c r="AY137" s="209" t="s">
        <v>152</v>
      </c>
      <c r="BK137" s="211">
        <f>SUM(BK138:BK145)</f>
        <v>0</v>
      </c>
    </row>
    <row r="138" s="2" customFormat="1" ht="16.5" customHeight="1">
      <c r="A138" s="40"/>
      <c r="B138" s="41"/>
      <c r="C138" s="214" t="s">
        <v>383</v>
      </c>
      <c r="D138" s="214" t="s">
        <v>155</v>
      </c>
      <c r="E138" s="215" t="s">
        <v>1893</v>
      </c>
      <c r="F138" s="216" t="s">
        <v>1894</v>
      </c>
      <c r="G138" s="217" t="s">
        <v>1895</v>
      </c>
      <c r="H138" s="218">
        <v>6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159</v>
      </c>
      <c r="AT138" s="225" t="s">
        <v>155</v>
      </c>
      <c r="AU138" s="225" t="s">
        <v>81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159</v>
      </c>
      <c r="BM138" s="225" t="s">
        <v>600</v>
      </c>
    </row>
    <row r="139" s="2" customFormat="1" ht="16.5" customHeight="1">
      <c r="A139" s="40"/>
      <c r="B139" s="41"/>
      <c r="C139" s="214" t="s">
        <v>390</v>
      </c>
      <c r="D139" s="214" t="s">
        <v>155</v>
      </c>
      <c r="E139" s="215" t="s">
        <v>1896</v>
      </c>
      <c r="F139" s="216" t="s">
        <v>1897</v>
      </c>
      <c r="G139" s="217" t="s">
        <v>1895</v>
      </c>
      <c r="H139" s="218">
        <v>4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159</v>
      </c>
      <c r="AT139" s="225" t="s">
        <v>155</v>
      </c>
      <c r="AU139" s="225" t="s">
        <v>81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159</v>
      </c>
      <c r="BM139" s="225" t="s">
        <v>608</v>
      </c>
    </row>
    <row r="140" s="2" customFormat="1" ht="16.5" customHeight="1">
      <c r="A140" s="40"/>
      <c r="B140" s="41"/>
      <c r="C140" s="214" t="s">
        <v>393</v>
      </c>
      <c r="D140" s="214" t="s">
        <v>155</v>
      </c>
      <c r="E140" s="215" t="s">
        <v>1898</v>
      </c>
      <c r="F140" s="216" t="s">
        <v>1899</v>
      </c>
      <c r="G140" s="217" t="s">
        <v>1895</v>
      </c>
      <c r="H140" s="218">
        <v>6</v>
      </c>
      <c r="I140" s="219"/>
      <c r="J140" s="220">
        <f>ROUND(I140*H140,2)</f>
        <v>0</v>
      </c>
      <c r="K140" s="216" t="s">
        <v>19</v>
      </c>
      <c r="L140" s="46"/>
      <c r="M140" s="221" t="s">
        <v>19</v>
      </c>
      <c r="N140" s="222" t="s">
        <v>43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5" t="s">
        <v>159</v>
      </c>
      <c r="AT140" s="225" t="s">
        <v>155</v>
      </c>
      <c r="AU140" s="225" t="s">
        <v>81</v>
      </c>
      <c r="AY140" s="19" t="s">
        <v>152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9" t="s">
        <v>79</v>
      </c>
      <c r="BK140" s="226">
        <f>ROUND(I140*H140,2)</f>
        <v>0</v>
      </c>
      <c r="BL140" s="19" t="s">
        <v>159</v>
      </c>
      <c r="BM140" s="225" t="s">
        <v>618</v>
      </c>
    </row>
    <row r="141" s="2" customFormat="1" ht="16.5" customHeight="1">
      <c r="A141" s="40"/>
      <c r="B141" s="41"/>
      <c r="C141" s="214" t="s">
        <v>399</v>
      </c>
      <c r="D141" s="214" t="s">
        <v>155</v>
      </c>
      <c r="E141" s="215" t="s">
        <v>1900</v>
      </c>
      <c r="F141" s="216" t="s">
        <v>1901</v>
      </c>
      <c r="G141" s="217" t="s">
        <v>1895</v>
      </c>
      <c r="H141" s="218">
        <v>6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159</v>
      </c>
      <c r="AT141" s="225" t="s">
        <v>155</v>
      </c>
      <c r="AU141" s="225" t="s">
        <v>81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159</v>
      </c>
      <c r="BM141" s="225" t="s">
        <v>626</v>
      </c>
    </row>
    <row r="142" s="2" customFormat="1" ht="16.5" customHeight="1">
      <c r="A142" s="40"/>
      <c r="B142" s="41"/>
      <c r="C142" s="214" t="s">
        <v>404</v>
      </c>
      <c r="D142" s="214" t="s">
        <v>155</v>
      </c>
      <c r="E142" s="215" t="s">
        <v>1902</v>
      </c>
      <c r="F142" s="216" t="s">
        <v>1903</v>
      </c>
      <c r="G142" s="217" t="s">
        <v>1895</v>
      </c>
      <c r="H142" s="218">
        <v>76</v>
      </c>
      <c r="I142" s="219"/>
      <c r="J142" s="220">
        <f>ROUND(I142*H142,2)</f>
        <v>0</v>
      </c>
      <c r="K142" s="216" t="s">
        <v>19</v>
      </c>
      <c r="L142" s="46"/>
      <c r="M142" s="221" t="s">
        <v>19</v>
      </c>
      <c r="N142" s="222" t="s">
        <v>43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5" t="s">
        <v>159</v>
      </c>
      <c r="AT142" s="225" t="s">
        <v>155</v>
      </c>
      <c r="AU142" s="225" t="s">
        <v>81</v>
      </c>
      <c r="AY142" s="19" t="s">
        <v>152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9" t="s">
        <v>79</v>
      </c>
      <c r="BK142" s="226">
        <f>ROUND(I142*H142,2)</f>
        <v>0</v>
      </c>
      <c r="BL142" s="19" t="s">
        <v>159</v>
      </c>
      <c r="BM142" s="225" t="s">
        <v>634</v>
      </c>
    </row>
    <row r="143" s="2" customFormat="1" ht="16.5" customHeight="1">
      <c r="A143" s="40"/>
      <c r="B143" s="41"/>
      <c r="C143" s="214" t="s">
        <v>426</v>
      </c>
      <c r="D143" s="214" t="s">
        <v>155</v>
      </c>
      <c r="E143" s="215" t="s">
        <v>1904</v>
      </c>
      <c r="F143" s="216" t="s">
        <v>1905</v>
      </c>
      <c r="G143" s="217" t="s">
        <v>1895</v>
      </c>
      <c r="H143" s="218">
        <v>25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159</v>
      </c>
      <c r="AT143" s="225" t="s">
        <v>155</v>
      </c>
      <c r="AU143" s="225" t="s">
        <v>81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159</v>
      </c>
      <c r="BM143" s="225" t="s">
        <v>646</v>
      </c>
    </row>
    <row r="144" s="2" customFormat="1" ht="16.5" customHeight="1">
      <c r="A144" s="40"/>
      <c r="B144" s="41"/>
      <c r="C144" s="214" t="s">
        <v>437</v>
      </c>
      <c r="D144" s="214" t="s">
        <v>155</v>
      </c>
      <c r="E144" s="215" t="s">
        <v>1906</v>
      </c>
      <c r="F144" s="216" t="s">
        <v>1907</v>
      </c>
      <c r="G144" s="217" t="s">
        <v>1895</v>
      </c>
      <c r="H144" s="218">
        <v>10</v>
      </c>
      <c r="I144" s="219"/>
      <c r="J144" s="220">
        <f>ROUND(I144*H144,2)</f>
        <v>0</v>
      </c>
      <c r="K144" s="216" t="s">
        <v>19</v>
      </c>
      <c r="L144" s="46"/>
      <c r="M144" s="221" t="s">
        <v>19</v>
      </c>
      <c r="N144" s="222" t="s">
        <v>43</v>
      </c>
      <c r="O144" s="86"/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5" t="s">
        <v>159</v>
      </c>
      <c r="AT144" s="225" t="s">
        <v>155</v>
      </c>
      <c r="AU144" s="225" t="s">
        <v>81</v>
      </c>
      <c r="AY144" s="19" t="s">
        <v>152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9" t="s">
        <v>79</v>
      </c>
      <c r="BK144" s="226">
        <f>ROUND(I144*H144,2)</f>
        <v>0</v>
      </c>
      <c r="BL144" s="19" t="s">
        <v>159</v>
      </c>
      <c r="BM144" s="225" t="s">
        <v>655</v>
      </c>
    </row>
    <row r="145" s="2" customFormat="1" ht="16.5" customHeight="1">
      <c r="A145" s="40"/>
      <c r="B145" s="41"/>
      <c r="C145" s="214" t="s">
        <v>442</v>
      </c>
      <c r="D145" s="214" t="s">
        <v>155</v>
      </c>
      <c r="E145" s="215" t="s">
        <v>1908</v>
      </c>
      <c r="F145" s="216" t="s">
        <v>1909</v>
      </c>
      <c r="G145" s="217" t="s">
        <v>1895</v>
      </c>
      <c r="H145" s="218">
        <v>15</v>
      </c>
      <c r="I145" s="219"/>
      <c r="J145" s="220">
        <f>ROUND(I145*H145,2)</f>
        <v>0</v>
      </c>
      <c r="K145" s="216" t="s">
        <v>19</v>
      </c>
      <c r="L145" s="46"/>
      <c r="M145" s="283" t="s">
        <v>19</v>
      </c>
      <c r="N145" s="284" t="s">
        <v>43</v>
      </c>
      <c r="O145" s="285"/>
      <c r="P145" s="286">
        <f>O145*H145</f>
        <v>0</v>
      </c>
      <c r="Q145" s="286">
        <v>0</v>
      </c>
      <c r="R145" s="286">
        <f>Q145*H145</f>
        <v>0</v>
      </c>
      <c r="S145" s="286">
        <v>0</v>
      </c>
      <c r="T145" s="28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5" t="s">
        <v>159</v>
      </c>
      <c r="AT145" s="225" t="s">
        <v>155</v>
      </c>
      <c r="AU145" s="225" t="s">
        <v>81</v>
      </c>
      <c r="AY145" s="19" t="s">
        <v>152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9" t="s">
        <v>79</v>
      </c>
      <c r="BK145" s="226">
        <f>ROUND(I145*H145,2)</f>
        <v>0</v>
      </c>
      <c r="BL145" s="19" t="s">
        <v>159</v>
      </c>
      <c r="BM145" s="225" t="s">
        <v>662</v>
      </c>
    </row>
    <row r="146" s="2" customFormat="1" ht="6.96" customHeight="1">
      <c r="A146" s="40"/>
      <c r="B146" s="61"/>
      <c r="C146" s="62"/>
      <c r="D146" s="62"/>
      <c r="E146" s="62"/>
      <c r="F146" s="62"/>
      <c r="G146" s="62"/>
      <c r="H146" s="62"/>
      <c r="I146" s="62"/>
      <c r="J146" s="62"/>
      <c r="K146" s="62"/>
      <c r="L146" s="46"/>
      <c r="M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</row>
  </sheetData>
  <sheetProtection sheet="1" autoFilter="0" formatColumns="0" formatRows="0" objects="1" scenarios="1" spinCount="100000" saltValue="ElPaEjaNCmC/DHVy53wu/kvt4uk/NxHcfZTOK2wVHvXG4HrhkWq8FZps+SLzTY46QX17EtUS7OGSz5TJoy/zpg==" hashValue="45ZS+/6Poj2MliDsUsKBhkSm30TSz5HP2Sa2JeMaaopushXIAtMYrGmcnn5s2WTYhLnmOEF1TxTMd1MOGi/4Ng==" algorithmName="SHA-512" password="CEE1"/>
  <autoFilter ref="C93:K1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1" customFormat="1" ht="12" customHeight="1">
      <c r="B8" s="22"/>
      <c r="D8" s="144" t="s">
        <v>101</v>
      </c>
      <c r="L8" s="22"/>
    </row>
    <row r="9" s="2" customFormat="1" ht="16.5" customHeight="1">
      <c r="A9" s="40"/>
      <c r="B9" s="46"/>
      <c r="C9" s="40"/>
      <c r="D9" s="40"/>
      <c r="E9" s="145" t="s">
        <v>2094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1771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1915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21. 1. 2021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19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27</v>
      </c>
      <c r="F17" s="40"/>
      <c r="G17" s="40"/>
      <c r="H17" s="40"/>
      <c r="I17" s="144" t="s">
        <v>28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29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28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31</v>
      </c>
      <c r="E22" s="40"/>
      <c r="F22" s="40"/>
      <c r="G22" s="40"/>
      <c r="H22" s="40"/>
      <c r="I22" s="144" t="s">
        <v>26</v>
      </c>
      <c r="J22" s="135" t="s">
        <v>19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32</v>
      </c>
      <c r="F23" s="40"/>
      <c r="G23" s="40"/>
      <c r="H23" s="40"/>
      <c r="I23" s="144" t="s">
        <v>28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34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1916</v>
      </c>
      <c r="F26" s="40"/>
      <c r="G26" s="40"/>
      <c r="H26" s="40"/>
      <c r="I26" s="144" t="s">
        <v>28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36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23.25" customHeight="1">
      <c r="A29" s="149"/>
      <c r="B29" s="150"/>
      <c r="C29" s="149"/>
      <c r="D29" s="149"/>
      <c r="E29" s="151" t="s">
        <v>1917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38</v>
      </c>
      <c r="E32" s="40"/>
      <c r="F32" s="40"/>
      <c r="G32" s="40"/>
      <c r="H32" s="40"/>
      <c r="I32" s="40"/>
      <c r="J32" s="155">
        <f>ROUND(J112,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40</v>
      </c>
      <c r="G34" s="40"/>
      <c r="H34" s="40"/>
      <c r="I34" s="156" t="s">
        <v>39</v>
      </c>
      <c r="J34" s="156" t="s">
        <v>41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42</v>
      </c>
      <c r="E35" s="144" t="s">
        <v>43</v>
      </c>
      <c r="F35" s="158">
        <f>ROUND((SUM(BE112:BE177)),  2)</f>
        <v>0</v>
      </c>
      <c r="G35" s="40"/>
      <c r="H35" s="40"/>
      <c r="I35" s="159">
        <v>0.20999999999999999</v>
      </c>
      <c r="J35" s="158">
        <f>ROUND(((SUM(BE112:BE177))*I35),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44</v>
      </c>
      <c r="F36" s="158">
        <f>ROUND((SUM(BF112:BF177)),  2)</f>
        <v>0</v>
      </c>
      <c r="G36" s="40"/>
      <c r="H36" s="40"/>
      <c r="I36" s="159">
        <v>0.14999999999999999</v>
      </c>
      <c r="J36" s="158">
        <f>ROUND(((SUM(BF112:BF177))*I36),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45</v>
      </c>
      <c r="F37" s="158">
        <f>ROUND((SUM(BG112:BG177)),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46</v>
      </c>
      <c r="F38" s="158">
        <f>ROUND((SUM(BH112:BH177)),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47</v>
      </c>
      <c r="F39" s="158">
        <f>ROUND((SUM(BI112:BI177)),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103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Revitalizace areálu KSÚSV - středisko Velká Bíteš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101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2094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1771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02 - silnoproudá elektrotechnika, ochrana před bleskem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Velká Bíteš</v>
      </c>
      <c r="G56" s="42"/>
      <c r="H56" s="42"/>
      <c r="I56" s="34" t="s">
        <v>23</v>
      </c>
      <c r="J56" s="74" t="str">
        <f>IF(J14="","",J14)</f>
        <v>21. 1. 2021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40.05" customHeight="1">
      <c r="A58" s="40"/>
      <c r="B58" s="41"/>
      <c r="C58" s="34" t="s">
        <v>25</v>
      </c>
      <c r="D58" s="42"/>
      <c r="E58" s="42"/>
      <c r="F58" s="29" t="str">
        <f>E17</f>
        <v>KSÚSV, Kosovská 1122/16, Jihlava 58601</v>
      </c>
      <c r="G58" s="42"/>
      <c r="H58" s="42"/>
      <c r="I58" s="34" t="s">
        <v>31</v>
      </c>
      <c r="J58" s="38" t="str">
        <f>E23</f>
        <v>Ing.Josef Slabý, Arnolec 30, Jamné 58827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29</v>
      </c>
      <c r="D59" s="42"/>
      <c r="E59" s="42"/>
      <c r="F59" s="29" t="str">
        <f>IF(E20="","",E20)</f>
        <v>Vyplň údaj</v>
      </c>
      <c r="G59" s="42"/>
      <c r="H59" s="42"/>
      <c r="I59" s="34" t="s">
        <v>34</v>
      </c>
      <c r="J59" s="38" t="str">
        <f>E26</f>
        <v>Ing.Zbyněk Pecina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104</v>
      </c>
      <c r="D61" s="173"/>
      <c r="E61" s="173"/>
      <c r="F61" s="173"/>
      <c r="G61" s="173"/>
      <c r="H61" s="173"/>
      <c r="I61" s="173"/>
      <c r="J61" s="174" t="s">
        <v>105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70</v>
      </c>
      <c r="D63" s="42"/>
      <c r="E63" s="42"/>
      <c r="F63" s="42"/>
      <c r="G63" s="42"/>
      <c r="H63" s="42"/>
      <c r="I63" s="42"/>
      <c r="J63" s="104">
        <f>J112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106</v>
      </c>
    </row>
    <row r="64" s="9" customFormat="1" ht="24.96" customHeight="1">
      <c r="A64" s="9"/>
      <c r="B64" s="176"/>
      <c r="C64" s="177"/>
      <c r="D64" s="178" t="s">
        <v>1918</v>
      </c>
      <c r="E64" s="179"/>
      <c r="F64" s="179"/>
      <c r="G64" s="179"/>
      <c r="H64" s="179"/>
      <c r="I64" s="179"/>
      <c r="J64" s="180">
        <f>J113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2612</v>
      </c>
      <c r="E65" s="184"/>
      <c r="F65" s="184"/>
      <c r="G65" s="184"/>
      <c r="H65" s="184"/>
      <c r="I65" s="184"/>
      <c r="J65" s="185">
        <f>J114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1920</v>
      </c>
      <c r="E66" s="184"/>
      <c r="F66" s="184"/>
      <c r="G66" s="184"/>
      <c r="H66" s="184"/>
      <c r="I66" s="184"/>
      <c r="J66" s="185">
        <f>J117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2"/>
      <c r="C67" s="127"/>
      <c r="D67" s="183" t="s">
        <v>2613</v>
      </c>
      <c r="E67" s="184"/>
      <c r="F67" s="184"/>
      <c r="G67" s="184"/>
      <c r="H67" s="184"/>
      <c r="I67" s="184"/>
      <c r="J67" s="185">
        <f>J118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2"/>
      <c r="C68" s="127"/>
      <c r="D68" s="183" t="s">
        <v>2614</v>
      </c>
      <c r="E68" s="184"/>
      <c r="F68" s="184"/>
      <c r="G68" s="184"/>
      <c r="H68" s="184"/>
      <c r="I68" s="184"/>
      <c r="J68" s="185">
        <f>J120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2"/>
      <c r="C69" s="127"/>
      <c r="D69" s="183" t="s">
        <v>2615</v>
      </c>
      <c r="E69" s="184"/>
      <c r="F69" s="184"/>
      <c r="G69" s="184"/>
      <c r="H69" s="184"/>
      <c r="I69" s="184"/>
      <c r="J69" s="185">
        <f>J123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2"/>
      <c r="C70" s="127"/>
      <c r="D70" s="183" t="s">
        <v>2616</v>
      </c>
      <c r="E70" s="184"/>
      <c r="F70" s="184"/>
      <c r="G70" s="184"/>
      <c r="H70" s="184"/>
      <c r="I70" s="184"/>
      <c r="J70" s="185">
        <f>J126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2"/>
      <c r="C71" s="127"/>
      <c r="D71" s="183" t="s">
        <v>2617</v>
      </c>
      <c r="E71" s="184"/>
      <c r="F71" s="184"/>
      <c r="G71" s="184"/>
      <c r="H71" s="184"/>
      <c r="I71" s="184"/>
      <c r="J71" s="185">
        <f>J128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2"/>
      <c r="C72" s="127"/>
      <c r="D72" s="183" t="s">
        <v>2618</v>
      </c>
      <c r="E72" s="184"/>
      <c r="F72" s="184"/>
      <c r="G72" s="184"/>
      <c r="H72" s="184"/>
      <c r="I72" s="184"/>
      <c r="J72" s="185">
        <f>J130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2"/>
      <c r="C73" s="127"/>
      <c r="D73" s="183" t="s">
        <v>2619</v>
      </c>
      <c r="E73" s="184"/>
      <c r="F73" s="184"/>
      <c r="G73" s="184"/>
      <c r="H73" s="184"/>
      <c r="I73" s="184"/>
      <c r="J73" s="185">
        <f>J132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2"/>
      <c r="C74" s="127"/>
      <c r="D74" s="183" t="s">
        <v>2620</v>
      </c>
      <c r="E74" s="184"/>
      <c r="F74" s="184"/>
      <c r="G74" s="184"/>
      <c r="H74" s="184"/>
      <c r="I74" s="184"/>
      <c r="J74" s="185">
        <f>J134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2"/>
      <c r="C75" s="127"/>
      <c r="D75" s="183" t="s">
        <v>2621</v>
      </c>
      <c r="E75" s="184"/>
      <c r="F75" s="184"/>
      <c r="G75" s="184"/>
      <c r="H75" s="184"/>
      <c r="I75" s="184"/>
      <c r="J75" s="185">
        <f>J136</f>
        <v>0</v>
      </c>
      <c r="K75" s="127"/>
      <c r="L75" s="18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2"/>
      <c r="C76" s="127"/>
      <c r="D76" s="183" t="s">
        <v>2622</v>
      </c>
      <c r="E76" s="184"/>
      <c r="F76" s="184"/>
      <c r="G76" s="184"/>
      <c r="H76" s="184"/>
      <c r="I76" s="184"/>
      <c r="J76" s="185">
        <f>J140</f>
        <v>0</v>
      </c>
      <c r="K76" s="127"/>
      <c r="L76" s="18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2"/>
      <c r="C77" s="127"/>
      <c r="D77" s="183" t="s">
        <v>2623</v>
      </c>
      <c r="E77" s="184"/>
      <c r="F77" s="184"/>
      <c r="G77" s="184"/>
      <c r="H77" s="184"/>
      <c r="I77" s="184"/>
      <c r="J77" s="185">
        <f>J142</f>
        <v>0</v>
      </c>
      <c r="K77" s="127"/>
      <c r="L77" s="18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2"/>
      <c r="C78" s="127"/>
      <c r="D78" s="183" t="s">
        <v>2624</v>
      </c>
      <c r="E78" s="184"/>
      <c r="F78" s="184"/>
      <c r="G78" s="184"/>
      <c r="H78" s="184"/>
      <c r="I78" s="184"/>
      <c r="J78" s="185">
        <f>J144</f>
        <v>0</v>
      </c>
      <c r="K78" s="127"/>
      <c r="L78" s="18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82"/>
      <c r="C79" s="127"/>
      <c r="D79" s="183" t="s">
        <v>2625</v>
      </c>
      <c r="E79" s="184"/>
      <c r="F79" s="184"/>
      <c r="G79" s="184"/>
      <c r="H79" s="184"/>
      <c r="I79" s="184"/>
      <c r="J79" s="185">
        <f>J145</f>
        <v>0</v>
      </c>
      <c r="K79" s="127"/>
      <c r="L79" s="18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2"/>
      <c r="C80" s="127"/>
      <c r="D80" s="183" t="s">
        <v>2626</v>
      </c>
      <c r="E80" s="184"/>
      <c r="F80" s="184"/>
      <c r="G80" s="184"/>
      <c r="H80" s="184"/>
      <c r="I80" s="184"/>
      <c r="J80" s="185">
        <f>J148</f>
        <v>0</v>
      </c>
      <c r="K80" s="127"/>
      <c r="L80" s="18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82"/>
      <c r="C81" s="127"/>
      <c r="D81" s="183" t="s">
        <v>2627</v>
      </c>
      <c r="E81" s="184"/>
      <c r="F81" s="184"/>
      <c r="G81" s="184"/>
      <c r="H81" s="184"/>
      <c r="I81" s="184"/>
      <c r="J81" s="185">
        <f>J150</f>
        <v>0</v>
      </c>
      <c r="K81" s="127"/>
      <c r="L81" s="18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82"/>
      <c r="C82" s="127"/>
      <c r="D82" s="183" t="s">
        <v>2628</v>
      </c>
      <c r="E82" s="184"/>
      <c r="F82" s="184"/>
      <c r="G82" s="184"/>
      <c r="H82" s="184"/>
      <c r="I82" s="184"/>
      <c r="J82" s="185">
        <f>J152</f>
        <v>0</v>
      </c>
      <c r="K82" s="127"/>
      <c r="L82" s="18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82"/>
      <c r="C83" s="127"/>
      <c r="D83" s="183" t="s">
        <v>2629</v>
      </c>
      <c r="E83" s="184"/>
      <c r="F83" s="184"/>
      <c r="G83" s="184"/>
      <c r="H83" s="184"/>
      <c r="I83" s="184"/>
      <c r="J83" s="185">
        <f>J156</f>
        <v>0</v>
      </c>
      <c r="K83" s="127"/>
      <c r="L83" s="186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4.88" customHeight="1">
      <c r="A84" s="10"/>
      <c r="B84" s="182"/>
      <c r="C84" s="127"/>
      <c r="D84" s="183" t="s">
        <v>2630</v>
      </c>
      <c r="E84" s="184"/>
      <c r="F84" s="184"/>
      <c r="G84" s="184"/>
      <c r="H84" s="184"/>
      <c r="I84" s="184"/>
      <c r="J84" s="185">
        <f>J159</f>
        <v>0</v>
      </c>
      <c r="K84" s="127"/>
      <c r="L84" s="186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4.88" customHeight="1">
      <c r="A85" s="10"/>
      <c r="B85" s="182"/>
      <c r="C85" s="127"/>
      <c r="D85" s="183" t="s">
        <v>2631</v>
      </c>
      <c r="E85" s="184"/>
      <c r="F85" s="184"/>
      <c r="G85" s="184"/>
      <c r="H85" s="184"/>
      <c r="I85" s="184"/>
      <c r="J85" s="185">
        <f>J161</f>
        <v>0</v>
      </c>
      <c r="K85" s="127"/>
      <c r="L85" s="186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4.88" customHeight="1">
      <c r="A86" s="10"/>
      <c r="B86" s="182"/>
      <c r="C86" s="127"/>
      <c r="D86" s="183" t="s">
        <v>2628</v>
      </c>
      <c r="E86" s="184"/>
      <c r="F86" s="184"/>
      <c r="G86" s="184"/>
      <c r="H86" s="184"/>
      <c r="I86" s="184"/>
      <c r="J86" s="185">
        <f>J164</f>
        <v>0</v>
      </c>
      <c r="K86" s="127"/>
      <c r="L86" s="186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4.88" customHeight="1">
      <c r="A87" s="10"/>
      <c r="B87" s="182"/>
      <c r="C87" s="127"/>
      <c r="D87" s="183" t="s">
        <v>2632</v>
      </c>
      <c r="E87" s="184"/>
      <c r="F87" s="184"/>
      <c r="G87" s="184"/>
      <c r="H87" s="184"/>
      <c r="I87" s="184"/>
      <c r="J87" s="185">
        <f>J167</f>
        <v>0</v>
      </c>
      <c r="K87" s="127"/>
      <c r="L87" s="186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4.88" customHeight="1">
      <c r="A88" s="10"/>
      <c r="B88" s="182"/>
      <c r="C88" s="127"/>
      <c r="D88" s="183" t="s">
        <v>2633</v>
      </c>
      <c r="E88" s="184"/>
      <c r="F88" s="184"/>
      <c r="G88" s="184"/>
      <c r="H88" s="184"/>
      <c r="I88" s="184"/>
      <c r="J88" s="185">
        <f>J169</f>
        <v>0</v>
      </c>
      <c r="K88" s="127"/>
      <c r="L88" s="186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4.88" customHeight="1">
      <c r="A89" s="10"/>
      <c r="B89" s="182"/>
      <c r="C89" s="127"/>
      <c r="D89" s="183" t="s">
        <v>2634</v>
      </c>
      <c r="E89" s="184"/>
      <c r="F89" s="184"/>
      <c r="G89" s="184"/>
      <c r="H89" s="184"/>
      <c r="I89" s="184"/>
      <c r="J89" s="185">
        <f>J174</f>
        <v>0</v>
      </c>
      <c r="K89" s="127"/>
      <c r="L89" s="186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4.88" customHeight="1">
      <c r="A90" s="10"/>
      <c r="B90" s="182"/>
      <c r="C90" s="127"/>
      <c r="D90" s="183" t="s">
        <v>2635</v>
      </c>
      <c r="E90" s="184"/>
      <c r="F90" s="184"/>
      <c r="G90" s="184"/>
      <c r="H90" s="184"/>
      <c r="I90" s="184"/>
      <c r="J90" s="185">
        <f>J176</f>
        <v>0</v>
      </c>
      <c r="K90" s="127"/>
      <c r="L90" s="186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6" s="2" customFormat="1" ht="6.96" customHeight="1">
      <c r="A96" s="40"/>
      <c r="B96" s="63"/>
      <c r="C96" s="64"/>
      <c r="D96" s="64"/>
      <c r="E96" s="64"/>
      <c r="F96" s="64"/>
      <c r="G96" s="64"/>
      <c r="H96" s="64"/>
      <c r="I96" s="64"/>
      <c r="J96" s="64"/>
      <c r="K96" s="64"/>
      <c r="L96" s="14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4.96" customHeight="1">
      <c r="A97" s="40"/>
      <c r="B97" s="41"/>
      <c r="C97" s="25" t="s">
        <v>137</v>
      </c>
      <c r="D97" s="42"/>
      <c r="E97" s="42"/>
      <c r="F97" s="42"/>
      <c r="G97" s="42"/>
      <c r="H97" s="42"/>
      <c r="I97" s="42"/>
      <c r="J97" s="42"/>
      <c r="K97" s="42"/>
      <c r="L97" s="14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16</v>
      </c>
      <c r="D99" s="42"/>
      <c r="E99" s="42"/>
      <c r="F99" s="42"/>
      <c r="G99" s="42"/>
      <c r="H99" s="42"/>
      <c r="I99" s="42"/>
      <c r="J99" s="42"/>
      <c r="K99" s="42"/>
      <c r="L99" s="14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171" t="str">
        <f>E7</f>
        <v>Revitalizace areálu KSÚSV - středisko Velká Bíteš</v>
      </c>
      <c r="F100" s="34"/>
      <c r="G100" s="34"/>
      <c r="H100" s="34"/>
      <c r="I100" s="42"/>
      <c r="J100" s="42"/>
      <c r="K100" s="42"/>
      <c r="L100" s="14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1" customFormat="1" ht="12" customHeight="1">
      <c r="B101" s="23"/>
      <c r="C101" s="34" t="s">
        <v>101</v>
      </c>
      <c r="D101" s="24"/>
      <c r="E101" s="24"/>
      <c r="F101" s="24"/>
      <c r="G101" s="24"/>
      <c r="H101" s="24"/>
      <c r="I101" s="24"/>
      <c r="J101" s="24"/>
      <c r="K101" s="24"/>
      <c r="L101" s="22"/>
    </row>
    <row r="102" s="2" customFormat="1" ht="16.5" customHeight="1">
      <c r="A102" s="40"/>
      <c r="B102" s="41"/>
      <c r="C102" s="42"/>
      <c r="D102" s="42"/>
      <c r="E102" s="171" t="s">
        <v>2094</v>
      </c>
      <c r="F102" s="42"/>
      <c r="G102" s="42"/>
      <c r="H102" s="42"/>
      <c r="I102" s="42"/>
      <c r="J102" s="42"/>
      <c r="K102" s="42"/>
      <c r="L102" s="14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1771</v>
      </c>
      <c r="D103" s="42"/>
      <c r="E103" s="42"/>
      <c r="F103" s="42"/>
      <c r="G103" s="42"/>
      <c r="H103" s="42"/>
      <c r="I103" s="42"/>
      <c r="J103" s="42"/>
      <c r="K103" s="42"/>
      <c r="L103" s="14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6.5" customHeight="1">
      <c r="A104" s="40"/>
      <c r="B104" s="41"/>
      <c r="C104" s="42"/>
      <c r="D104" s="42"/>
      <c r="E104" s="71" t="str">
        <f>E11</f>
        <v>02 - silnoproudá elektrotechnika, ochrana před bleskem</v>
      </c>
      <c r="F104" s="42"/>
      <c r="G104" s="42"/>
      <c r="H104" s="42"/>
      <c r="I104" s="42"/>
      <c r="J104" s="42"/>
      <c r="K104" s="42"/>
      <c r="L104" s="14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4" t="s">
        <v>21</v>
      </c>
      <c r="D106" s="42"/>
      <c r="E106" s="42"/>
      <c r="F106" s="29" t="str">
        <f>F14</f>
        <v>Velká Bíteš</v>
      </c>
      <c r="G106" s="42"/>
      <c r="H106" s="42"/>
      <c r="I106" s="34" t="s">
        <v>23</v>
      </c>
      <c r="J106" s="74" t="str">
        <f>IF(J14="","",J14)</f>
        <v>21. 1. 2021</v>
      </c>
      <c r="K106" s="42"/>
      <c r="L106" s="14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6.96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4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40.05" customHeight="1">
      <c r="A108" s="40"/>
      <c r="B108" s="41"/>
      <c r="C108" s="34" t="s">
        <v>25</v>
      </c>
      <c r="D108" s="42"/>
      <c r="E108" s="42"/>
      <c r="F108" s="29" t="str">
        <f>E17</f>
        <v>KSÚSV, Kosovská 1122/16, Jihlava 58601</v>
      </c>
      <c r="G108" s="42"/>
      <c r="H108" s="42"/>
      <c r="I108" s="34" t="s">
        <v>31</v>
      </c>
      <c r="J108" s="38" t="str">
        <f>E23</f>
        <v>Ing.Josef Slabý, Arnolec 30, Jamné 58827</v>
      </c>
      <c r="K108" s="42"/>
      <c r="L108" s="146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5.15" customHeight="1">
      <c r="A109" s="40"/>
      <c r="B109" s="41"/>
      <c r="C109" s="34" t="s">
        <v>29</v>
      </c>
      <c r="D109" s="42"/>
      <c r="E109" s="42"/>
      <c r="F109" s="29" t="str">
        <f>IF(E20="","",E20)</f>
        <v>Vyplň údaj</v>
      </c>
      <c r="G109" s="42"/>
      <c r="H109" s="42"/>
      <c r="I109" s="34" t="s">
        <v>34</v>
      </c>
      <c r="J109" s="38" t="str">
        <f>E26</f>
        <v>Ing.Zbyněk Pecina</v>
      </c>
      <c r="K109" s="42"/>
      <c r="L109" s="146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10.32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146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11" customFormat="1" ht="29.28" customHeight="1">
      <c r="A111" s="187"/>
      <c r="B111" s="188"/>
      <c r="C111" s="189" t="s">
        <v>138</v>
      </c>
      <c r="D111" s="190" t="s">
        <v>57</v>
      </c>
      <c r="E111" s="190" t="s">
        <v>53</v>
      </c>
      <c r="F111" s="190" t="s">
        <v>54</v>
      </c>
      <c r="G111" s="190" t="s">
        <v>139</v>
      </c>
      <c r="H111" s="190" t="s">
        <v>140</v>
      </c>
      <c r="I111" s="190" t="s">
        <v>141</v>
      </c>
      <c r="J111" s="190" t="s">
        <v>105</v>
      </c>
      <c r="K111" s="191" t="s">
        <v>142</v>
      </c>
      <c r="L111" s="192"/>
      <c r="M111" s="94" t="s">
        <v>19</v>
      </c>
      <c r="N111" s="95" t="s">
        <v>42</v>
      </c>
      <c r="O111" s="95" t="s">
        <v>143</v>
      </c>
      <c r="P111" s="95" t="s">
        <v>144</v>
      </c>
      <c r="Q111" s="95" t="s">
        <v>145</v>
      </c>
      <c r="R111" s="95" t="s">
        <v>146</v>
      </c>
      <c r="S111" s="95" t="s">
        <v>147</v>
      </c>
      <c r="T111" s="96" t="s">
        <v>148</v>
      </c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</row>
    <row r="112" s="2" customFormat="1" ht="22.8" customHeight="1">
      <c r="A112" s="40"/>
      <c r="B112" s="41"/>
      <c r="C112" s="101" t="s">
        <v>149</v>
      </c>
      <c r="D112" s="42"/>
      <c r="E112" s="42"/>
      <c r="F112" s="42"/>
      <c r="G112" s="42"/>
      <c r="H112" s="42"/>
      <c r="I112" s="42"/>
      <c r="J112" s="193">
        <f>BK112</f>
        <v>0</v>
      </c>
      <c r="K112" s="42"/>
      <c r="L112" s="46"/>
      <c r="M112" s="97"/>
      <c r="N112" s="194"/>
      <c r="O112" s="98"/>
      <c r="P112" s="195">
        <f>P113</f>
        <v>0</v>
      </c>
      <c r="Q112" s="98"/>
      <c r="R112" s="195">
        <f>R113</f>
        <v>0</v>
      </c>
      <c r="S112" s="98"/>
      <c r="T112" s="196">
        <f>T113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71</v>
      </c>
      <c r="AU112" s="19" t="s">
        <v>106</v>
      </c>
      <c r="BK112" s="197">
        <f>BK113</f>
        <v>0</v>
      </c>
    </row>
    <row r="113" s="12" customFormat="1" ht="25.92" customHeight="1">
      <c r="A113" s="12"/>
      <c r="B113" s="198"/>
      <c r="C113" s="199"/>
      <c r="D113" s="200" t="s">
        <v>71</v>
      </c>
      <c r="E113" s="201" t="s">
        <v>1785</v>
      </c>
      <c r="F113" s="201" t="s">
        <v>1947</v>
      </c>
      <c r="G113" s="199"/>
      <c r="H113" s="199"/>
      <c r="I113" s="202"/>
      <c r="J113" s="203">
        <f>BK113</f>
        <v>0</v>
      </c>
      <c r="K113" s="199"/>
      <c r="L113" s="204"/>
      <c r="M113" s="205"/>
      <c r="N113" s="206"/>
      <c r="O113" s="206"/>
      <c r="P113" s="207">
        <f>P114+P117+P144</f>
        <v>0</v>
      </c>
      <c r="Q113" s="206"/>
      <c r="R113" s="207">
        <f>R114+R117+R144</f>
        <v>0</v>
      </c>
      <c r="S113" s="206"/>
      <c r="T113" s="208">
        <f>T114+T117+T144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9" t="s">
        <v>79</v>
      </c>
      <c r="AT113" s="210" t="s">
        <v>71</v>
      </c>
      <c r="AU113" s="210" t="s">
        <v>72</v>
      </c>
      <c r="AY113" s="209" t="s">
        <v>152</v>
      </c>
      <c r="BK113" s="211">
        <f>BK114+BK117+BK144</f>
        <v>0</v>
      </c>
    </row>
    <row r="114" s="12" customFormat="1" ht="22.8" customHeight="1">
      <c r="A114" s="12"/>
      <c r="B114" s="198"/>
      <c r="C114" s="199"/>
      <c r="D114" s="200" t="s">
        <v>71</v>
      </c>
      <c r="E114" s="212" t="s">
        <v>1787</v>
      </c>
      <c r="F114" s="212" t="s">
        <v>2636</v>
      </c>
      <c r="G114" s="199"/>
      <c r="H114" s="199"/>
      <c r="I114" s="202"/>
      <c r="J114" s="213">
        <f>BK114</f>
        <v>0</v>
      </c>
      <c r="K114" s="199"/>
      <c r="L114" s="204"/>
      <c r="M114" s="205"/>
      <c r="N114" s="206"/>
      <c r="O114" s="206"/>
      <c r="P114" s="207">
        <f>SUM(P115:P116)</f>
        <v>0</v>
      </c>
      <c r="Q114" s="206"/>
      <c r="R114" s="207">
        <f>SUM(R115:R116)</f>
        <v>0</v>
      </c>
      <c r="S114" s="206"/>
      <c r="T114" s="208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9" t="s">
        <v>79</v>
      </c>
      <c r="AT114" s="210" t="s">
        <v>71</v>
      </c>
      <c r="AU114" s="210" t="s">
        <v>79</v>
      </c>
      <c r="AY114" s="209" t="s">
        <v>152</v>
      </c>
      <c r="BK114" s="211">
        <f>SUM(BK115:BK116)</f>
        <v>0</v>
      </c>
    </row>
    <row r="115" s="2" customFormat="1" ht="16.5" customHeight="1">
      <c r="A115" s="40"/>
      <c r="B115" s="41"/>
      <c r="C115" s="214" t="s">
        <v>79</v>
      </c>
      <c r="D115" s="214" t="s">
        <v>155</v>
      </c>
      <c r="E115" s="215" t="s">
        <v>1949</v>
      </c>
      <c r="F115" s="216" t="s">
        <v>1950</v>
      </c>
      <c r="G115" s="217" t="s">
        <v>1951</v>
      </c>
      <c r="H115" s="218">
        <v>5</v>
      </c>
      <c r="I115" s="219"/>
      <c r="J115" s="220">
        <f>ROUND(I115*H115,2)</f>
        <v>0</v>
      </c>
      <c r="K115" s="216" t="s">
        <v>19</v>
      </c>
      <c r="L115" s="46"/>
      <c r="M115" s="221" t="s">
        <v>19</v>
      </c>
      <c r="N115" s="222" t="s">
        <v>43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5" t="s">
        <v>565</v>
      </c>
      <c r="AT115" s="225" t="s">
        <v>155</v>
      </c>
      <c r="AU115" s="225" t="s">
        <v>81</v>
      </c>
      <c r="AY115" s="19" t="s">
        <v>152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9" t="s">
        <v>79</v>
      </c>
      <c r="BK115" s="226">
        <f>ROUND(I115*H115,2)</f>
        <v>0</v>
      </c>
      <c r="BL115" s="19" t="s">
        <v>565</v>
      </c>
      <c r="BM115" s="225" t="s">
        <v>81</v>
      </c>
    </row>
    <row r="116" s="2" customFormat="1" ht="16.5" customHeight="1">
      <c r="A116" s="40"/>
      <c r="B116" s="41"/>
      <c r="C116" s="214" t="s">
        <v>81</v>
      </c>
      <c r="D116" s="214" t="s">
        <v>155</v>
      </c>
      <c r="E116" s="215" t="s">
        <v>1952</v>
      </c>
      <c r="F116" s="216" t="s">
        <v>1953</v>
      </c>
      <c r="G116" s="217" t="s">
        <v>1794</v>
      </c>
      <c r="H116" s="218">
        <v>5</v>
      </c>
      <c r="I116" s="219"/>
      <c r="J116" s="220">
        <f>ROUND(I116*H116,2)</f>
        <v>0</v>
      </c>
      <c r="K116" s="216" t="s">
        <v>19</v>
      </c>
      <c r="L116" s="46"/>
      <c r="M116" s="221" t="s">
        <v>19</v>
      </c>
      <c r="N116" s="222" t="s">
        <v>43</v>
      </c>
      <c r="O116" s="86"/>
      <c r="P116" s="223">
        <f>O116*H116</f>
        <v>0</v>
      </c>
      <c r="Q116" s="223">
        <v>0</v>
      </c>
      <c r="R116" s="223">
        <f>Q116*H116</f>
        <v>0</v>
      </c>
      <c r="S116" s="223">
        <v>0</v>
      </c>
      <c r="T116" s="22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5" t="s">
        <v>565</v>
      </c>
      <c r="AT116" s="225" t="s">
        <v>155</v>
      </c>
      <c r="AU116" s="225" t="s">
        <v>81</v>
      </c>
      <c r="AY116" s="19" t="s">
        <v>152</v>
      </c>
      <c r="BE116" s="226">
        <f>IF(N116="základní",J116,0)</f>
        <v>0</v>
      </c>
      <c r="BF116" s="226">
        <f>IF(N116="snížená",J116,0)</f>
        <v>0</v>
      </c>
      <c r="BG116" s="226">
        <f>IF(N116="zákl. přenesená",J116,0)</f>
        <v>0</v>
      </c>
      <c r="BH116" s="226">
        <f>IF(N116="sníž. přenesená",J116,0)</f>
        <v>0</v>
      </c>
      <c r="BI116" s="226">
        <f>IF(N116="nulová",J116,0)</f>
        <v>0</v>
      </c>
      <c r="BJ116" s="19" t="s">
        <v>79</v>
      </c>
      <c r="BK116" s="226">
        <f>ROUND(I116*H116,2)</f>
        <v>0</v>
      </c>
      <c r="BL116" s="19" t="s">
        <v>565</v>
      </c>
      <c r="BM116" s="225" t="s">
        <v>159</v>
      </c>
    </row>
    <row r="117" s="12" customFormat="1" ht="22.8" customHeight="1">
      <c r="A117" s="12"/>
      <c r="B117" s="198"/>
      <c r="C117" s="199"/>
      <c r="D117" s="200" t="s">
        <v>71</v>
      </c>
      <c r="E117" s="212" t="s">
        <v>1807</v>
      </c>
      <c r="F117" s="212" t="s">
        <v>1954</v>
      </c>
      <c r="G117" s="199"/>
      <c r="H117" s="199"/>
      <c r="I117" s="202"/>
      <c r="J117" s="213">
        <f>BK117</f>
        <v>0</v>
      </c>
      <c r="K117" s="199"/>
      <c r="L117" s="204"/>
      <c r="M117" s="205"/>
      <c r="N117" s="206"/>
      <c r="O117" s="206"/>
      <c r="P117" s="207">
        <f>P118+P120+P123+P126+P128+P130+P132+P134+P136+P140+P142</f>
        <v>0</v>
      </c>
      <c r="Q117" s="206"/>
      <c r="R117" s="207">
        <f>R118+R120+R123+R126+R128+R130+R132+R134+R136+R140+R142</f>
        <v>0</v>
      </c>
      <c r="S117" s="206"/>
      <c r="T117" s="208">
        <f>T118+T120+T123+T126+T128+T130+T132+T134+T136+T140+T142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9" t="s">
        <v>79</v>
      </c>
      <c r="AT117" s="210" t="s">
        <v>71</v>
      </c>
      <c r="AU117" s="210" t="s">
        <v>79</v>
      </c>
      <c r="AY117" s="209" t="s">
        <v>152</v>
      </c>
      <c r="BK117" s="211">
        <f>BK118+BK120+BK123+BK126+BK128+BK130+BK132+BK134+BK136+BK140+BK142</f>
        <v>0</v>
      </c>
    </row>
    <row r="118" s="12" customFormat="1" ht="20.88" customHeight="1">
      <c r="A118" s="12"/>
      <c r="B118" s="198"/>
      <c r="C118" s="199"/>
      <c r="D118" s="200" t="s">
        <v>71</v>
      </c>
      <c r="E118" s="212" t="s">
        <v>1836</v>
      </c>
      <c r="F118" s="212" t="s">
        <v>2637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P119</f>
        <v>0</v>
      </c>
      <c r="Q118" s="206"/>
      <c r="R118" s="207">
        <f>R119</f>
        <v>0</v>
      </c>
      <c r="S118" s="206"/>
      <c r="T118" s="20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79</v>
      </c>
      <c r="AT118" s="210" t="s">
        <v>71</v>
      </c>
      <c r="AU118" s="210" t="s">
        <v>81</v>
      </c>
      <c r="AY118" s="209" t="s">
        <v>152</v>
      </c>
      <c r="BK118" s="211">
        <f>BK119</f>
        <v>0</v>
      </c>
    </row>
    <row r="119" s="2" customFormat="1" ht="16.5" customHeight="1">
      <c r="A119" s="40"/>
      <c r="B119" s="41"/>
      <c r="C119" s="214" t="s">
        <v>153</v>
      </c>
      <c r="D119" s="214" t="s">
        <v>155</v>
      </c>
      <c r="E119" s="215" t="s">
        <v>2638</v>
      </c>
      <c r="F119" s="216" t="s">
        <v>2639</v>
      </c>
      <c r="G119" s="217" t="s">
        <v>1951</v>
      </c>
      <c r="H119" s="218">
        <v>3</v>
      </c>
      <c r="I119" s="219"/>
      <c r="J119" s="220">
        <f>ROUND(I119*H119,2)</f>
        <v>0</v>
      </c>
      <c r="K119" s="216" t="s">
        <v>19</v>
      </c>
      <c r="L119" s="46"/>
      <c r="M119" s="221" t="s">
        <v>19</v>
      </c>
      <c r="N119" s="222" t="s">
        <v>43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5" t="s">
        <v>565</v>
      </c>
      <c r="AT119" s="225" t="s">
        <v>155</v>
      </c>
      <c r="AU119" s="225" t="s">
        <v>153</v>
      </c>
      <c r="AY119" s="19" t="s">
        <v>152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9" t="s">
        <v>79</v>
      </c>
      <c r="BK119" s="226">
        <f>ROUND(I119*H119,2)</f>
        <v>0</v>
      </c>
      <c r="BL119" s="19" t="s">
        <v>565</v>
      </c>
      <c r="BM119" s="225" t="s">
        <v>197</v>
      </c>
    </row>
    <row r="120" s="12" customFormat="1" ht="20.88" customHeight="1">
      <c r="A120" s="12"/>
      <c r="B120" s="198"/>
      <c r="C120" s="199"/>
      <c r="D120" s="200" t="s">
        <v>71</v>
      </c>
      <c r="E120" s="212" t="s">
        <v>1846</v>
      </c>
      <c r="F120" s="212" t="s">
        <v>2640</v>
      </c>
      <c r="G120" s="199"/>
      <c r="H120" s="199"/>
      <c r="I120" s="202"/>
      <c r="J120" s="213">
        <f>BK120</f>
        <v>0</v>
      </c>
      <c r="K120" s="199"/>
      <c r="L120" s="204"/>
      <c r="M120" s="205"/>
      <c r="N120" s="206"/>
      <c r="O120" s="206"/>
      <c r="P120" s="207">
        <f>SUM(P121:P122)</f>
        <v>0</v>
      </c>
      <c r="Q120" s="206"/>
      <c r="R120" s="207">
        <f>SUM(R121:R122)</f>
        <v>0</v>
      </c>
      <c r="S120" s="206"/>
      <c r="T120" s="208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9" t="s">
        <v>79</v>
      </c>
      <c r="AT120" s="210" t="s">
        <v>71</v>
      </c>
      <c r="AU120" s="210" t="s">
        <v>81</v>
      </c>
      <c r="AY120" s="209" t="s">
        <v>152</v>
      </c>
      <c r="BK120" s="211">
        <f>SUM(BK121:BK122)</f>
        <v>0</v>
      </c>
    </row>
    <row r="121" s="2" customFormat="1" ht="16.5" customHeight="1">
      <c r="A121" s="40"/>
      <c r="B121" s="41"/>
      <c r="C121" s="214" t="s">
        <v>159</v>
      </c>
      <c r="D121" s="214" t="s">
        <v>155</v>
      </c>
      <c r="E121" s="215" t="s">
        <v>2641</v>
      </c>
      <c r="F121" s="216" t="s">
        <v>2642</v>
      </c>
      <c r="G121" s="217" t="s">
        <v>1951</v>
      </c>
      <c r="H121" s="218">
        <v>2</v>
      </c>
      <c r="I121" s="219"/>
      <c r="J121" s="220">
        <f>ROUND(I121*H121,2)</f>
        <v>0</v>
      </c>
      <c r="K121" s="216" t="s">
        <v>19</v>
      </c>
      <c r="L121" s="46"/>
      <c r="M121" s="221" t="s">
        <v>19</v>
      </c>
      <c r="N121" s="222" t="s">
        <v>43</v>
      </c>
      <c r="O121" s="86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5" t="s">
        <v>565</v>
      </c>
      <c r="AT121" s="225" t="s">
        <v>155</v>
      </c>
      <c r="AU121" s="225" t="s">
        <v>153</v>
      </c>
      <c r="AY121" s="19" t="s">
        <v>152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9" t="s">
        <v>79</v>
      </c>
      <c r="BK121" s="226">
        <f>ROUND(I121*H121,2)</f>
        <v>0</v>
      </c>
      <c r="BL121" s="19" t="s">
        <v>565</v>
      </c>
      <c r="BM121" s="225" t="s">
        <v>208</v>
      </c>
    </row>
    <row r="122" s="2" customFormat="1" ht="16.5" customHeight="1">
      <c r="A122" s="40"/>
      <c r="B122" s="41"/>
      <c r="C122" s="214" t="s">
        <v>192</v>
      </c>
      <c r="D122" s="214" t="s">
        <v>155</v>
      </c>
      <c r="E122" s="215" t="s">
        <v>2643</v>
      </c>
      <c r="F122" s="216" t="s">
        <v>2644</v>
      </c>
      <c r="G122" s="217" t="s">
        <v>1794</v>
      </c>
      <c r="H122" s="218">
        <v>1</v>
      </c>
      <c r="I122" s="219"/>
      <c r="J122" s="220">
        <f>ROUND(I122*H122,2)</f>
        <v>0</v>
      </c>
      <c r="K122" s="216" t="s">
        <v>19</v>
      </c>
      <c r="L122" s="46"/>
      <c r="M122" s="221" t="s">
        <v>19</v>
      </c>
      <c r="N122" s="222" t="s">
        <v>43</v>
      </c>
      <c r="O122" s="86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5" t="s">
        <v>565</v>
      </c>
      <c r="AT122" s="225" t="s">
        <v>155</v>
      </c>
      <c r="AU122" s="225" t="s">
        <v>153</v>
      </c>
      <c r="AY122" s="19" t="s">
        <v>152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9" t="s">
        <v>79</v>
      </c>
      <c r="BK122" s="226">
        <f>ROUND(I122*H122,2)</f>
        <v>0</v>
      </c>
      <c r="BL122" s="19" t="s">
        <v>565</v>
      </c>
      <c r="BM122" s="225" t="s">
        <v>220</v>
      </c>
    </row>
    <row r="123" s="12" customFormat="1" ht="20.88" customHeight="1">
      <c r="A123" s="12"/>
      <c r="B123" s="198"/>
      <c r="C123" s="199"/>
      <c r="D123" s="200" t="s">
        <v>71</v>
      </c>
      <c r="E123" s="212" t="s">
        <v>1856</v>
      </c>
      <c r="F123" s="212" t="s">
        <v>1955</v>
      </c>
      <c r="G123" s="199"/>
      <c r="H123" s="199"/>
      <c r="I123" s="202"/>
      <c r="J123" s="213">
        <f>BK123</f>
        <v>0</v>
      </c>
      <c r="K123" s="199"/>
      <c r="L123" s="204"/>
      <c r="M123" s="205"/>
      <c r="N123" s="206"/>
      <c r="O123" s="206"/>
      <c r="P123" s="207">
        <f>SUM(P124:P125)</f>
        <v>0</v>
      </c>
      <c r="Q123" s="206"/>
      <c r="R123" s="207">
        <f>SUM(R124:R125)</f>
        <v>0</v>
      </c>
      <c r="S123" s="206"/>
      <c r="T123" s="20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9" t="s">
        <v>79</v>
      </c>
      <c r="AT123" s="210" t="s">
        <v>71</v>
      </c>
      <c r="AU123" s="210" t="s">
        <v>81</v>
      </c>
      <c r="AY123" s="209" t="s">
        <v>152</v>
      </c>
      <c r="BK123" s="211">
        <f>SUM(BK124:BK125)</f>
        <v>0</v>
      </c>
    </row>
    <row r="124" s="2" customFormat="1" ht="16.5" customHeight="1">
      <c r="A124" s="40"/>
      <c r="B124" s="41"/>
      <c r="C124" s="214" t="s">
        <v>197</v>
      </c>
      <c r="D124" s="214" t="s">
        <v>155</v>
      </c>
      <c r="E124" s="215" t="s">
        <v>1956</v>
      </c>
      <c r="F124" s="216" t="s">
        <v>1957</v>
      </c>
      <c r="G124" s="217" t="s">
        <v>235</v>
      </c>
      <c r="H124" s="218">
        <v>165</v>
      </c>
      <c r="I124" s="219"/>
      <c r="J124" s="220">
        <f>ROUND(I124*H124,2)</f>
        <v>0</v>
      </c>
      <c r="K124" s="216" t="s">
        <v>19</v>
      </c>
      <c r="L124" s="46"/>
      <c r="M124" s="221" t="s">
        <v>19</v>
      </c>
      <c r="N124" s="222" t="s">
        <v>43</v>
      </c>
      <c r="O124" s="86"/>
      <c r="P124" s="223">
        <f>O124*H124</f>
        <v>0</v>
      </c>
      <c r="Q124" s="223">
        <v>0</v>
      </c>
      <c r="R124" s="223">
        <f>Q124*H124</f>
        <v>0</v>
      </c>
      <c r="S124" s="223">
        <v>0</v>
      </c>
      <c r="T124" s="224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5" t="s">
        <v>565</v>
      </c>
      <c r="AT124" s="225" t="s">
        <v>155</v>
      </c>
      <c r="AU124" s="225" t="s">
        <v>153</v>
      </c>
      <c r="AY124" s="19" t="s">
        <v>152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9" t="s">
        <v>79</v>
      </c>
      <c r="BK124" s="226">
        <f>ROUND(I124*H124,2)</f>
        <v>0</v>
      </c>
      <c r="BL124" s="19" t="s">
        <v>565</v>
      </c>
      <c r="BM124" s="225" t="s">
        <v>232</v>
      </c>
    </row>
    <row r="125" s="2" customFormat="1" ht="16.5" customHeight="1">
      <c r="A125" s="40"/>
      <c r="B125" s="41"/>
      <c r="C125" s="214" t="s">
        <v>201</v>
      </c>
      <c r="D125" s="214" t="s">
        <v>155</v>
      </c>
      <c r="E125" s="215" t="s">
        <v>1958</v>
      </c>
      <c r="F125" s="216" t="s">
        <v>1959</v>
      </c>
      <c r="G125" s="217" t="s">
        <v>235</v>
      </c>
      <c r="H125" s="218">
        <v>150</v>
      </c>
      <c r="I125" s="219"/>
      <c r="J125" s="220">
        <f>ROUND(I125*H125,2)</f>
        <v>0</v>
      </c>
      <c r="K125" s="216" t="s">
        <v>19</v>
      </c>
      <c r="L125" s="46"/>
      <c r="M125" s="221" t="s">
        <v>19</v>
      </c>
      <c r="N125" s="222" t="s">
        <v>43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5" t="s">
        <v>565</v>
      </c>
      <c r="AT125" s="225" t="s">
        <v>155</v>
      </c>
      <c r="AU125" s="225" t="s">
        <v>153</v>
      </c>
      <c r="AY125" s="19" t="s">
        <v>152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9" t="s">
        <v>79</v>
      </c>
      <c r="BK125" s="226">
        <f>ROUND(I125*H125,2)</f>
        <v>0</v>
      </c>
      <c r="BL125" s="19" t="s">
        <v>565</v>
      </c>
      <c r="BM125" s="225" t="s">
        <v>260</v>
      </c>
    </row>
    <row r="126" s="12" customFormat="1" ht="20.88" customHeight="1">
      <c r="A126" s="12"/>
      <c r="B126" s="198"/>
      <c r="C126" s="199"/>
      <c r="D126" s="200" t="s">
        <v>71</v>
      </c>
      <c r="E126" s="212" t="s">
        <v>1862</v>
      </c>
      <c r="F126" s="212" t="s">
        <v>2645</v>
      </c>
      <c r="G126" s="199"/>
      <c r="H126" s="199"/>
      <c r="I126" s="202"/>
      <c r="J126" s="213">
        <f>BK126</f>
        <v>0</v>
      </c>
      <c r="K126" s="199"/>
      <c r="L126" s="204"/>
      <c r="M126" s="205"/>
      <c r="N126" s="206"/>
      <c r="O126" s="206"/>
      <c r="P126" s="207">
        <f>P127</f>
        <v>0</v>
      </c>
      <c r="Q126" s="206"/>
      <c r="R126" s="207">
        <f>R127</f>
        <v>0</v>
      </c>
      <c r="S126" s="206"/>
      <c r="T126" s="208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9" t="s">
        <v>79</v>
      </c>
      <c r="AT126" s="210" t="s">
        <v>71</v>
      </c>
      <c r="AU126" s="210" t="s">
        <v>81</v>
      </c>
      <c r="AY126" s="209" t="s">
        <v>152</v>
      </c>
      <c r="BK126" s="211">
        <f>BK127</f>
        <v>0</v>
      </c>
    </row>
    <row r="127" s="2" customFormat="1">
      <c r="A127" s="40"/>
      <c r="B127" s="41"/>
      <c r="C127" s="214" t="s">
        <v>208</v>
      </c>
      <c r="D127" s="214" t="s">
        <v>155</v>
      </c>
      <c r="E127" s="215" t="s">
        <v>2646</v>
      </c>
      <c r="F127" s="216" t="s">
        <v>2647</v>
      </c>
      <c r="G127" s="217" t="s">
        <v>1794</v>
      </c>
      <c r="H127" s="218">
        <v>5</v>
      </c>
      <c r="I127" s="219"/>
      <c r="J127" s="220">
        <f>ROUND(I127*H127,2)</f>
        <v>0</v>
      </c>
      <c r="K127" s="216" t="s">
        <v>19</v>
      </c>
      <c r="L127" s="46"/>
      <c r="M127" s="221" t="s">
        <v>19</v>
      </c>
      <c r="N127" s="222" t="s">
        <v>43</v>
      </c>
      <c r="O127" s="86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5" t="s">
        <v>565</v>
      </c>
      <c r="AT127" s="225" t="s">
        <v>155</v>
      </c>
      <c r="AU127" s="225" t="s">
        <v>153</v>
      </c>
      <c r="AY127" s="19" t="s">
        <v>152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9" t="s">
        <v>79</v>
      </c>
      <c r="BK127" s="226">
        <f>ROUND(I127*H127,2)</f>
        <v>0</v>
      </c>
      <c r="BL127" s="19" t="s">
        <v>565</v>
      </c>
      <c r="BM127" s="225" t="s">
        <v>269</v>
      </c>
    </row>
    <row r="128" s="12" customFormat="1" ht="20.88" customHeight="1">
      <c r="A128" s="12"/>
      <c r="B128" s="198"/>
      <c r="C128" s="199"/>
      <c r="D128" s="200" t="s">
        <v>71</v>
      </c>
      <c r="E128" s="212" t="s">
        <v>1864</v>
      </c>
      <c r="F128" s="212" t="s">
        <v>1977</v>
      </c>
      <c r="G128" s="199"/>
      <c r="H128" s="199"/>
      <c r="I128" s="202"/>
      <c r="J128" s="213">
        <f>BK128</f>
        <v>0</v>
      </c>
      <c r="K128" s="199"/>
      <c r="L128" s="204"/>
      <c r="M128" s="205"/>
      <c r="N128" s="206"/>
      <c r="O128" s="206"/>
      <c r="P128" s="207">
        <f>P129</f>
        <v>0</v>
      </c>
      <c r="Q128" s="206"/>
      <c r="R128" s="207">
        <f>R129</f>
        <v>0</v>
      </c>
      <c r="S128" s="206"/>
      <c r="T128" s="208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79</v>
      </c>
      <c r="AT128" s="210" t="s">
        <v>71</v>
      </c>
      <c r="AU128" s="210" t="s">
        <v>81</v>
      </c>
      <c r="AY128" s="209" t="s">
        <v>152</v>
      </c>
      <c r="BK128" s="211">
        <f>BK129</f>
        <v>0</v>
      </c>
    </row>
    <row r="129" s="2" customFormat="1" ht="16.5" customHeight="1">
      <c r="A129" s="40"/>
      <c r="B129" s="41"/>
      <c r="C129" s="214" t="s">
        <v>214</v>
      </c>
      <c r="D129" s="214" t="s">
        <v>155</v>
      </c>
      <c r="E129" s="215" t="s">
        <v>1980</v>
      </c>
      <c r="F129" s="216" t="s">
        <v>1981</v>
      </c>
      <c r="G129" s="217" t="s">
        <v>1794</v>
      </c>
      <c r="H129" s="218">
        <v>9</v>
      </c>
      <c r="I129" s="219"/>
      <c r="J129" s="220">
        <f>ROUND(I129*H129,2)</f>
        <v>0</v>
      </c>
      <c r="K129" s="216" t="s">
        <v>19</v>
      </c>
      <c r="L129" s="46"/>
      <c r="M129" s="221" t="s">
        <v>19</v>
      </c>
      <c r="N129" s="222" t="s">
        <v>43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5" t="s">
        <v>565</v>
      </c>
      <c r="AT129" s="225" t="s">
        <v>155</v>
      </c>
      <c r="AU129" s="225" t="s">
        <v>153</v>
      </c>
      <c r="AY129" s="19" t="s">
        <v>152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9" t="s">
        <v>79</v>
      </c>
      <c r="BK129" s="226">
        <f>ROUND(I129*H129,2)</f>
        <v>0</v>
      </c>
      <c r="BL129" s="19" t="s">
        <v>565</v>
      </c>
      <c r="BM129" s="225" t="s">
        <v>278</v>
      </c>
    </row>
    <row r="130" s="12" customFormat="1" ht="20.88" customHeight="1">
      <c r="A130" s="12"/>
      <c r="B130" s="198"/>
      <c r="C130" s="199"/>
      <c r="D130" s="200" t="s">
        <v>71</v>
      </c>
      <c r="E130" s="212" t="s">
        <v>1874</v>
      </c>
      <c r="F130" s="212" t="s">
        <v>2648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P131</f>
        <v>0</v>
      </c>
      <c r="Q130" s="206"/>
      <c r="R130" s="207">
        <f>R131</f>
        <v>0</v>
      </c>
      <c r="S130" s="206"/>
      <c r="T130" s="208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79</v>
      </c>
      <c r="AT130" s="210" t="s">
        <v>71</v>
      </c>
      <c r="AU130" s="210" t="s">
        <v>81</v>
      </c>
      <c r="AY130" s="209" t="s">
        <v>152</v>
      </c>
      <c r="BK130" s="211">
        <f>BK131</f>
        <v>0</v>
      </c>
    </row>
    <row r="131" s="2" customFormat="1" ht="16.5" customHeight="1">
      <c r="A131" s="40"/>
      <c r="B131" s="41"/>
      <c r="C131" s="214" t="s">
        <v>220</v>
      </c>
      <c r="D131" s="214" t="s">
        <v>155</v>
      </c>
      <c r="E131" s="215" t="s">
        <v>2649</v>
      </c>
      <c r="F131" s="216" t="s">
        <v>2650</v>
      </c>
      <c r="G131" s="217" t="s">
        <v>235</v>
      </c>
      <c r="H131" s="218">
        <v>50</v>
      </c>
      <c r="I131" s="219"/>
      <c r="J131" s="220">
        <f>ROUND(I131*H131,2)</f>
        <v>0</v>
      </c>
      <c r="K131" s="216" t="s">
        <v>19</v>
      </c>
      <c r="L131" s="46"/>
      <c r="M131" s="221" t="s">
        <v>19</v>
      </c>
      <c r="N131" s="222" t="s">
        <v>43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5" t="s">
        <v>565</v>
      </c>
      <c r="AT131" s="225" t="s">
        <v>155</v>
      </c>
      <c r="AU131" s="225" t="s">
        <v>153</v>
      </c>
      <c r="AY131" s="19" t="s">
        <v>152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9" t="s">
        <v>79</v>
      </c>
      <c r="BK131" s="226">
        <f>ROUND(I131*H131,2)</f>
        <v>0</v>
      </c>
      <c r="BL131" s="19" t="s">
        <v>565</v>
      </c>
      <c r="BM131" s="225" t="s">
        <v>289</v>
      </c>
    </row>
    <row r="132" s="12" customFormat="1" ht="20.88" customHeight="1">
      <c r="A132" s="12"/>
      <c r="B132" s="198"/>
      <c r="C132" s="199"/>
      <c r="D132" s="200" t="s">
        <v>71</v>
      </c>
      <c r="E132" s="212" t="s">
        <v>1879</v>
      </c>
      <c r="F132" s="212" t="s">
        <v>1982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P133</f>
        <v>0</v>
      </c>
      <c r="Q132" s="206"/>
      <c r="R132" s="207">
        <f>R133</f>
        <v>0</v>
      </c>
      <c r="S132" s="206"/>
      <c r="T132" s="208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79</v>
      </c>
      <c r="AT132" s="210" t="s">
        <v>71</v>
      </c>
      <c r="AU132" s="210" t="s">
        <v>81</v>
      </c>
      <c r="AY132" s="209" t="s">
        <v>152</v>
      </c>
      <c r="BK132" s="211">
        <f>BK133</f>
        <v>0</v>
      </c>
    </row>
    <row r="133" s="2" customFormat="1" ht="16.5" customHeight="1">
      <c r="A133" s="40"/>
      <c r="B133" s="41"/>
      <c r="C133" s="214" t="s">
        <v>226</v>
      </c>
      <c r="D133" s="214" t="s">
        <v>155</v>
      </c>
      <c r="E133" s="215" t="s">
        <v>1983</v>
      </c>
      <c r="F133" s="216" t="s">
        <v>1984</v>
      </c>
      <c r="G133" s="217" t="s">
        <v>1794</v>
      </c>
      <c r="H133" s="218">
        <v>27</v>
      </c>
      <c r="I133" s="219"/>
      <c r="J133" s="220">
        <f>ROUND(I133*H133,2)</f>
        <v>0</v>
      </c>
      <c r="K133" s="216" t="s">
        <v>19</v>
      </c>
      <c r="L133" s="46"/>
      <c r="M133" s="221" t="s">
        <v>19</v>
      </c>
      <c r="N133" s="222" t="s">
        <v>43</v>
      </c>
      <c r="O133" s="86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5" t="s">
        <v>565</v>
      </c>
      <c r="AT133" s="225" t="s">
        <v>155</v>
      </c>
      <c r="AU133" s="225" t="s">
        <v>153</v>
      </c>
      <c r="AY133" s="19" t="s">
        <v>152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9" t="s">
        <v>79</v>
      </c>
      <c r="BK133" s="226">
        <f>ROUND(I133*H133,2)</f>
        <v>0</v>
      </c>
      <c r="BL133" s="19" t="s">
        <v>565</v>
      </c>
      <c r="BM133" s="225" t="s">
        <v>297</v>
      </c>
    </row>
    <row r="134" s="12" customFormat="1" ht="20.88" customHeight="1">
      <c r="A134" s="12"/>
      <c r="B134" s="198"/>
      <c r="C134" s="199"/>
      <c r="D134" s="200" t="s">
        <v>71</v>
      </c>
      <c r="E134" s="212" t="s">
        <v>1891</v>
      </c>
      <c r="F134" s="212" t="s">
        <v>1986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P135</f>
        <v>0</v>
      </c>
      <c r="Q134" s="206"/>
      <c r="R134" s="207">
        <f>R135</f>
        <v>0</v>
      </c>
      <c r="S134" s="206"/>
      <c r="T134" s="208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79</v>
      </c>
      <c r="AT134" s="210" t="s">
        <v>71</v>
      </c>
      <c r="AU134" s="210" t="s">
        <v>81</v>
      </c>
      <c r="AY134" s="209" t="s">
        <v>152</v>
      </c>
      <c r="BK134" s="211">
        <f>BK135</f>
        <v>0</v>
      </c>
    </row>
    <row r="135" s="2" customFormat="1" ht="16.5" customHeight="1">
      <c r="A135" s="40"/>
      <c r="B135" s="41"/>
      <c r="C135" s="214" t="s">
        <v>232</v>
      </c>
      <c r="D135" s="214" t="s">
        <v>155</v>
      </c>
      <c r="E135" s="215" t="s">
        <v>1987</v>
      </c>
      <c r="F135" s="216" t="s">
        <v>1988</v>
      </c>
      <c r="G135" s="217" t="s">
        <v>235</v>
      </c>
      <c r="H135" s="218">
        <v>50</v>
      </c>
      <c r="I135" s="219"/>
      <c r="J135" s="220">
        <f>ROUND(I135*H135,2)</f>
        <v>0</v>
      </c>
      <c r="K135" s="216" t="s">
        <v>19</v>
      </c>
      <c r="L135" s="46"/>
      <c r="M135" s="221" t="s">
        <v>19</v>
      </c>
      <c r="N135" s="222" t="s">
        <v>43</v>
      </c>
      <c r="O135" s="86"/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5" t="s">
        <v>565</v>
      </c>
      <c r="AT135" s="225" t="s">
        <v>155</v>
      </c>
      <c r="AU135" s="225" t="s">
        <v>153</v>
      </c>
      <c r="AY135" s="19" t="s">
        <v>152</v>
      </c>
      <c r="BE135" s="226">
        <f>IF(N135="základní",J135,0)</f>
        <v>0</v>
      </c>
      <c r="BF135" s="226">
        <f>IF(N135="snížená",J135,0)</f>
        <v>0</v>
      </c>
      <c r="BG135" s="226">
        <f>IF(N135="zákl. přenesená",J135,0)</f>
        <v>0</v>
      </c>
      <c r="BH135" s="226">
        <f>IF(N135="sníž. přenesená",J135,0)</f>
        <v>0</v>
      </c>
      <c r="BI135" s="226">
        <f>IF(N135="nulová",J135,0)</f>
        <v>0</v>
      </c>
      <c r="BJ135" s="19" t="s">
        <v>79</v>
      </c>
      <c r="BK135" s="226">
        <f>ROUND(I135*H135,2)</f>
        <v>0</v>
      </c>
      <c r="BL135" s="19" t="s">
        <v>565</v>
      </c>
      <c r="BM135" s="225" t="s">
        <v>311</v>
      </c>
    </row>
    <row r="136" s="12" customFormat="1" ht="20.88" customHeight="1">
      <c r="A136" s="12"/>
      <c r="B136" s="198"/>
      <c r="C136" s="199"/>
      <c r="D136" s="200" t="s">
        <v>71</v>
      </c>
      <c r="E136" s="212" t="s">
        <v>1985</v>
      </c>
      <c r="F136" s="212" t="s">
        <v>1990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SUM(P137:P139)</f>
        <v>0</v>
      </c>
      <c r="Q136" s="206"/>
      <c r="R136" s="207">
        <f>SUM(R137:R139)</f>
        <v>0</v>
      </c>
      <c r="S136" s="206"/>
      <c r="T136" s="208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79</v>
      </c>
      <c r="AT136" s="210" t="s">
        <v>71</v>
      </c>
      <c r="AU136" s="210" t="s">
        <v>81</v>
      </c>
      <c r="AY136" s="209" t="s">
        <v>152</v>
      </c>
      <c r="BK136" s="211">
        <f>SUM(BK137:BK139)</f>
        <v>0</v>
      </c>
    </row>
    <row r="137" s="2" customFormat="1" ht="16.5" customHeight="1">
      <c r="A137" s="40"/>
      <c r="B137" s="41"/>
      <c r="C137" s="214" t="s">
        <v>251</v>
      </c>
      <c r="D137" s="214" t="s">
        <v>155</v>
      </c>
      <c r="E137" s="215" t="s">
        <v>1991</v>
      </c>
      <c r="F137" s="216" t="s">
        <v>1992</v>
      </c>
      <c r="G137" s="217" t="s">
        <v>1794</v>
      </c>
      <c r="H137" s="218">
        <v>5</v>
      </c>
      <c r="I137" s="219"/>
      <c r="J137" s="220">
        <f>ROUND(I137*H137,2)</f>
        <v>0</v>
      </c>
      <c r="K137" s="216" t="s">
        <v>19</v>
      </c>
      <c r="L137" s="46"/>
      <c r="M137" s="221" t="s">
        <v>19</v>
      </c>
      <c r="N137" s="222" t="s">
        <v>43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5" t="s">
        <v>565</v>
      </c>
      <c r="AT137" s="225" t="s">
        <v>155</v>
      </c>
      <c r="AU137" s="225" t="s">
        <v>153</v>
      </c>
      <c r="AY137" s="19" t="s">
        <v>152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9" t="s">
        <v>79</v>
      </c>
      <c r="BK137" s="226">
        <f>ROUND(I137*H137,2)</f>
        <v>0</v>
      </c>
      <c r="BL137" s="19" t="s">
        <v>565</v>
      </c>
      <c r="BM137" s="225" t="s">
        <v>329</v>
      </c>
    </row>
    <row r="138" s="2" customFormat="1" ht="16.5" customHeight="1">
      <c r="A138" s="40"/>
      <c r="B138" s="41"/>
      <c r="C138" s="214" t="s">
        <v>260</v>
      </c>
      <c r="D138" s="214" t="s">
        <v>155</v>
      </c>
      <c r="E138" s="215" t="s">
        <v>1993</v>
      </c>
      <c r="F138" s="216" t="s">
        <v>1994</v>
      </c>
      <c r="G138" s="217" t="s">
        <v>1794</v>
      </c>
      <c r="H138" s="218">
        <v>2</v>
      </c>
      <c r="I138" s="219"/>
      <c r="J138" s="220">
        <f>ROUND(I138*H138,2)</f>
        <v>0</v>
      </c>
      <c r="K138" s="216" t="s">
        <v>19</v>
      </c>
      <c r="L138" s="46"/>
      <c r="M138" s="221" t="s">
        <v>19</v>
      </c>
      <c r="N138" s="222" t="s">
        <v>43</v>
      </c>
      <c r="O138" s="86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5" t="s">
        <v>565</v>
      </c>
      <c r="AT138" s="225" t="s">
        <v>155</v>
      </c>
      <c r="AU138" s="225" t="s">
        <v>153</v>
      </c>
      <c r="AY138" s="19" t="s">
        <v>152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9" t="s">
        <v>79</v>
      </c>
      <c r="BK138" s="226">
        <f>ROUND(I138*H138,2)</f>
        <v>0</v>
      </c>
      <c r="BL138" s="19" t="s">
        <v>565</v>
      </c>
      <c r="BM138" s="225" t="s">
        <v>341</v>
      </c>
    </row>
    <row r="139" s="2" customFormat="1" ht="16.5" customHeight="1">
      <c r="A139" s="40"/>
      <c r="B139" s="41"/>
      <c r="C139" s="214" t="s">
        <v>8</v>
      </c>
      <c r="D139" s="214" t="s">
        <v>155</v>
      </c>
      <c r="E139" s="215" t="s">
        <v>1995</v>
      </c>
      <c r="F139" s="216" t="s">
        <v>1996</v>
      </c>
      <c r="G139" s="217" t="s">
        <v>1794</v>
      </c>
      <c r="H139" s="218">
        <v>2</v>
      </c>
      <c r="I139" s="219"/>
      <c r="J139" s="220">
        <f>ROUND(I139*H139,2)</f>
        <v>0</v>
      </c>
      <c r="K139" s="216" t="s">
        <v>19</v>
      </c>
      <c r="L139" s="46"/>
      <c r="M139" s="221" t="s">
        <v>19</v>
      </c>
      <c r="N139" s="222" t="s">
        <v>43</v>
      </c>
      <c r="O139" s="86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5" t="s">
        <v>565</v>
      </c>
      <c r="AT139" s="225" t="s">
        <v>155</v>
      </c>
      <c r="AU139" s="225" t="s">
        <v>153</v>
      </c>
      <c r="AY139" s="19" t="s">
        <v>152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9" t="s">
        <v>79</v>
      </c>
      <c r="BK139" s="226">
        <f>ROUND(I139*H139,2)</f>
        <v>0</v>
      </c>
      <c r="BL139" s="19" t="s">
        <v>565</v>
      </c>
      <c r="BM139" s="225" t="s">
        <v>354</v>
      </c>
    </row>
    <row r="140" s="12" customFormat="1" ht="20.88" customHeight="1">
      <c r="A140" s="12"/>
      <c r="B140" s="198"/>
      <c r="C140" s="199"/>
      <c r="D140" s="200" t="s">
        <v>71</v>
      </c>
      <c r="E140" s="212" t="s">
        <v>1989</v>
      </c>
      <c r="F140" s="212" t="s">
        <v>1998</v>
      </c>
      <c r="G140" s="199"/>
      <c r="H140" s="199"/>
      <c r="I140" s="202"/>
      <c r="J140" s="213">
        <f>BK140</f>
        <v>0</v>
      </c>
      <c r="K140" s="199"/>
      <c r="L140" s="204"/>
      <c r="M140" s="205"/>
      <c r="N140" s="206"/>
      <c r="O140" s="206"/>
      <c r="P140" s="207">
        <f>P141</f>
        <v>0</v>
      </c>
      <c r="Q140" s="206"/>
      <c r="R140" s="207">
        <f>R141</f>
        <v>0</v>
      </c>
      <c r="S140" s="206"/>
      <c r="T140" s="208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9" t="s">
        <v>79</v>
      </c>
      <c r="AT140" s="210" t="s">
        <v>71</v>
      </c>
      <c r="AU140" s="210" t="s">
        <v>81</v>
      </c>
      <c r="AY140" s="209" t="s">
        <v>152</v>
      </c>
      <c r="BK140" s="211">
        <f>BK141</f>
        <v>0</v>
      </c>
    </row>
    <row r="141" s="2" customFormat="1" ht="21.75" customHeight="1">
      <c r="A141" s="40"/>
      <c r="B141" s="41"/>
      <c r="C141" s="214" t="s">
        <v>269</v>
      </c>
      <c r="D141" s="214" t="s">
        <v>155</v>
      </c>
      <c r="E141" s="215" t="s">
        <v>1999</v>
      </c>
      <c r="F141" s="216" t="s">
        <v>2000</v>
      </c>
      <c r="G141" s="217" t="s">
        <v>2001</v>
      </c>
      <c r="H141" s="218">
        <v>24</v>
      </c>
      <c r="I141" s="219"/>
      <c r="J141" s="220">
        <f>ROUND(I141*H141,2)</f>
        <v>0</v>
      </c>
      <c r="K141" s="216" t="s">
        <v>19</v>
      </c>
      <c r="L141" s="46"/>
      <c r="M141" s="221" t="s">
        <v>19</v>
      </c>
      <c r="N141" s="222" t="s">
        <v>43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5" t="s">
        <v>565</v>
      </c>
      <c r="AT141" s="225" t="s">
        <v>155</v>
      </c>
      <c r="AU141" s="225" t="s">
        <v>153</v>
      </c>
      <c r="AY141" s="19" t="s">
        <v>152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9" t="s">
        <v>79</v>
      </c>
      <c r="BK141" s="226">
        <f>ROUND(I141*H141,2)</f>
        <v>0</v>
      </c>
      <c r="BL141" s="19" t="s">
        <v>565</v>
      </c>
      <c r="BM141" s="225" t="s">
        <v>362</v>
      </c>
    </row>
    <row r="142" s="12" customFormat="1" ht="20.88" customHeight="1">
      <c r="A142" s="12"/>
      <c r="B142" s="198"/>
      <c r="C142" s="199"/>
      <c r="D142" s="200" t="s">
        <v>71</v>
      </c>
      <c r="E142" s="212" t="s">
        <v>1997</v>
      </c>
      <c r="F142" s="212" t="s">
        <v>2003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P143</f>
        <v>0</v>
      </c>
      <c r="Q142" s="206"/>
      <c r="R142" s="207">
        <f>R143</f>
        <v>0</v>
      </c>
      <c r="S142" s="206"/>
      <c r="T142" s="20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79</v>
      </c>
      <c r="AT142" s="210" t="s">
        <v>71</v>
      </c>
      <c r="AU142" s="210" t="s">
        <v>81</v>
      </c>
      <c r="AY142" s="209" t="s">
        <v>152</v>
      </c>
      <c r="BK142" s="211">
        <f>BK143</f>
        <v>0</v>
      </c>
    </row>
    <row r="143" s="2" customFormat="1" ht="16.5" customHeight="1">
      <c r="A143" s="40"/>
      <c r="B143" s="41"/>
      <c r="C143" s="214" t="s">
        <v>272</v>
      </c>
      <c r="D143" s="214" t="s">
        <v>155</v>
      </c>
      <c r="E143" s="215" t="s">
        <v>2004</v>
      </c>
      <c r="F143" s="216" t="s">
        <v>2005</v>
      </c>
      <c r="G143" s="217" t="s">
        <v>2001</v>
      </c>
      <c r="H143" s="218">
        <v>16</v>
      </c>
      <c r="I143" s="219"/>
      <c r="J143" s="220">
        <f>ROUND(I143*H143,2)</f>
        <v>0</v>
      </c>
      <c r="K143" s="216" t="s">
        <v>19</v>
      </c>
      <c r="L143" s="46"/>
      <c r="M143" s="221" t="s">
        <v>19</v>
      </c>
      <c r="N143" s="222" t="s">
        <v>43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5" t="s">
        <v>565</v>
      </c>
      <c r="AT143" s="225" t="s">
        <v>155</v>
      </c>
      <c r="AU143" s="225" t="s">
        <v>153</v>
      </c>
      <c r="AY143" s="19" t="s">
        <v>152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9" t="s">
        <v>79</v>
      </c>
      <c r="BK143" s="226">
        <f>ROUND(I143*H143,2)</f>
        <v>0</v>
      </c>
      <c r="BL143" s="19" t="s">
        <v>565</v>
      </c>
      <c r="BM143" s="225" t="s">
        <v>378</v>
      </c>
    </row>
    <row r="144" s="12" customFormat="1" ht="22.8" customHeight="1">
      <c r="A144" s="12"/>
      <c r="B144" s="198"/>
      <c r="C144" s="199"/>
      <c r="D144" s="200" t="s">
        <v>71</v>
      </c>
      <c r="E144" s="212" t="s">
        <v>2002</v>
      </c>
      <c r="F144" s="212" t="s">
        <v>2007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P145+P148+P150+P152+P156+P159+P161+P164+P167+P169+P174+P176</f>
        <v>0</v>
      </c>
      <c r="Q144" s="206"/>
      <c r="R144" s="207">
        <f>R145+R148+R150+R152+R156+R159+R161+R164+R167+R169+R174+R176</f>
        <v>0</v>
      </c>
      <c r="S144" s="206"/>
      <c r="T144" s="208">
        <f>T145+T148+T150+T152+T156+T159+T161+T164+T167+T169+T174+T176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79</v>
      </c>
      <c r="AT144" s="210" t="s">
        <v>71</v>
      </c>
      <c r="AU144" s="210" t="s">
        <v>79</v>
      </c>
      <c r="AY144" s="209" t="s">
        <v>152</v>
      </c>
      <c r="BK144" s="211">
        <f>BK145+BK148+BK150+BK152+BK156+BK159+BK161+BK164+BK167+BK169+BK174+BK176</f>
        <v>0</v>
      </c>
    </row>
    <row r="145" s="12" customFormat="1" ht="20.88" customHeight="1">
      <c r="A145" s="12"/>
      <c r="B145" s="198"/>
      <c r="C145" s="199"/>
      <c r="D145" s="200" t="s">
        <v>71</v>
      </c>
      <c r="E145" s="212" t="s">
        <v>2006</v>
      </c>
      <c r="F145" s="212" t="s">
        <v>2009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SUM(P146:P147)</f>
        <v>0</v>
      </c>
      <c r="Q145" s="206"/>
      <c r="R145" s="207">
        <f>SUM(R146:R147)</f>
        <v>0</v>
      </c>
      <c r="S145" s="206"/>
      <c r="T145" s="208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79</v>
      </c>
      <c r="AT145" s="210" t="s">
        <v>71</v>
      </c>
      <c r="AU145" s="210" t="s">
        <v>81</v>
      </c>
      <c r="AY145" s="209" t="s">
        <v>152</v>
      </c>
      <c r="BK145" s="211">
        <f>SUM(BK146:BK147)</f>
        <v>0</v>
      </c>
    </row>
    <row r="146" s="2" customFormat="1" ht="16.5" customHeight="1">
      <c r="A146" s="40"/>
      <c r="B146" s="41"/>
      <c r="C146" s="214" t="s">
        <v>278</v>
      </c>
      <c r="D146" s="214" t="s">
        <v>155</v>
      </c>
      <c r="E146" s="215" t="s">
        <v>2010</v>
      </c>
      <c r="F146" s="216" t="s">
        <v>2011</v>
      </c>
      <c r="G146" s="217" t="s">
        <v>235</v>
      </c>
      <c r="H146" s="218">
        <v>145</v>
      </c>
      <c r="I146" s="219"/>
      <c r="J146" s="220">
        <f>ROUND(I146*H146,2)</f>
        <v>0</v>
      </c>
      <c r="K146" s="216" t="s">
        <v>19</v>
      </c>
      <c r="L146" s="46"/>
      <c r="M146" s="221" t="s">
        <v>19</v>
      </c>
      <c r="N146" s="222" t="s">
        <v>43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5" t="s">
        <v>565</v>
      </c>
      <c r="AT146" s="225" t="s">
        <v>155</v>
      </c>
      <c r="AU146" s="225" t="s">
        <v>153</v>
      </c>
      <c r="AY146" s="19" t="s">
        <v>152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9" t="s">
        <v>79</v>
      </c>
      <c r="BK146" s="226">
        <f>ROUND(I146*H146,2)</f>
        <v>0</v>
      </c>
      <c r="BL146" s="19" t="s">
        <v>565</v>
      </c>
      <c r="BM146" s="225" t="s">
        <v>390</v>
      </c>
    </row>
    <row r="147" s="2" customFormat="1" ht="16.5" customHeight="1">
      <c r="A147" s="40"/>
      <c r="B147" s="41"/>
      <c r="C147" s="214" t="s">
        <v>283</v>
      </c>
      <c r="D147" s="214" t="s">
        <v>155</v>
      </c>
      <c r="E147" s="215" t="s">
        <v>2012</v>
      </c>
      <c r="F147" s="216" t="s">
        <v>2013</v>
      </c>
      <c r="G147" s="217" t="s">
        <v>235</v>
      </c>
      <c r="H147" s="218">
        <v>7</v>
      </c>
      <c r="I147" s="219"/>
      <c r="J147" s="220">
        <f>ROUND(I147*H147,2)</f>
        <v>0</v>
      </c>
      <c r="K147" s="216" t="s">
        <v>19</v>
      </c>
      <c r="L147" s="46"/>
      <c r="M147" s="221" t="s">
        <v>19</v>
      </c>
      <c r="N147" s="222" t="s">
        <v>43</v>
      </c>
      <c r="O147" s="86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5" t="s">
        <v>565</v>
      </c>
      <c r="AT147" s="225" t="s">
        <v>155</v>
      </c>
      <c r="AU147" s="225" t="s">
        <v>153</v>
      </c>
      <c r="AY147" s="19" t="s">
        <v>152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9" t="s">
        <v>79</v>
      </c>
      <c r="BK147" s="226">
        <f>ROUND(I147*H147,2)</f>
        <v>0</v>
      </c>
      <c r="BL147" s="19" t="s">
        <v>565</v>
      </c>
      <c r="BM147" s="225" t="s">
        <v>399</v>
      </c>
    </row>
    <row r="148" s="12" customFormat="1" ht="20.88" customHeight="1">
      <c r="A148" s="12"/>
      <c r="B148" s="198"/>
      <c r="C148" s="199"/>
      <c r="D148" s="200" t="s">
        <v>71</v>
      </c>
      <c r="E148" s="212" t="s">
        <v>2008</v>
      </c>
      <c r="F148" s="212" t="s">
        <v>2015</v>
      </c>
      <c r="G148" s="199"/>
      <c r="H148" s="199"/>
      <c r="I148" s="202"/>
      <c r="J148" s="213">
        <f>BK148</f>
        <v>0</v>
      </c>
      <c r="K148" s="199"/>
      <c r="L148" s="204"/>
      <c r="M148" s="205"/>
      <c r="N148" s="206"/>
      <c r="O148" s="206"/>
      <c r="P148" s="207">
        <f>P149</f>
        <v>0</v>
      </c>
      <c r="Q148" s="206"/>
      <c r="R148" s="207">
        <f>R149</f>
        <v>0</v>
      </c>
      <c r="S148" s="206"/>
      <c r="T148" s="208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9" t="s">
        <v>79</v>
      </c>
      <c r="AT148" s="210" t="s">
        <v>71</v>
      </c>
      <c r="AU148" s="210" t="s">
        <v>81</v>
      </c>
      <c r="AY148" s="209" t="s">
        <v>152</v>
      </c>
      <c r="BK148" s="211">
        <f>BK149</f>
        <v>0</v>
      </c>
    </row>
    <row r="149" s="2" customFormat="1" ht="16.5" customHeight="1">
      <c r="A149" s="40"/>
      <c r="B149" s="41"/>
      <c r="C149" s="214" t="s">
        <v>289</v>
      </c>
      <c r="D149" s="214" t="s">
        <v>155</v>
      </c>
      <c r="E149" s="215" t="s">
        <v>2016</v>
      </c>
      <c r="F149" s="216" t="s">
        <v>2017</v>
      </c>
      <c r="G149" s="217" t="s">
        <v>1794</v>
      </c>
      <c r="H149" s="218">
        <v>35</v>
      </c>
      <c r="I149" s="219"/>
      <c r="J149" s="220">
        <f>ROUND(I149*H149,2)</f>
        <v>0</v>
      </c>
      <c r="K149" s="216" t="s">
        <v>19</v>
      </c>
      <c r="L149" s="46"/>
      <c r="M149" s="221" t="s">
        <v>19</v>
      </c>
      <c r="N149" s="222" t="s">
        <v>43</v>
      </c>
      <c r="O149" s="86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5" t="s">
        <v>565</v>
      </c>
      <c r="AT149" s="225" t="s">
        <v>155</v>
      </c>
      <c r="AU149" s="225" t="s">
        <v>153</v>
      </c>
      <c r="AY149" s="19" t="s">
        <v>152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9" t="s">
        <v>79</v>
      </c>
      <c r="BK149" s="226">
        <f>ROUND(I149*H149,2)</f>
        <v>0</v>
      </c>
      <c r="BL149" s="19" t="s">
        <v>565</v>
      </c>
      <c r="BM149" s="225" t="s">
        <v>426</v>
      </c>
    </row>
    <row r="150" s="12" customFormat="1" ht="20.88" customHeight="1">
      <c r="A150" s="12"/>
      <c r="B150" s="198"/>
      <c r="C150" s="199"/>
      <c r="D150" s="200" t="s">
        <v>71</v>
      </c>
      <c r="E150" s="212" t="s">
        <v>2014</v>
      </c>
      <c r="F150" s="212" t="s">
        <v>2019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P151</f>
        <v>0</v>
      </c>
      <c r="Q150" s="206"/>
      <c r="R150" s="207">
        <f>R151</f>
        <v>0</v>
      </c>
      <c r="S150" s="206"/>
      <c r="T150" s="208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79</v>
      </c>
      <c r="AT150" s="210" t="s">
        <v>71</v>
      </c>
      <c r="AU150" s="210" t="s">
        <v>81</v>
      </c>
      <c r="AY150" s="209" t="s">
        <v>152</v>
      </c>
      <c r="BK150" s="211">
        <f>BK151</f>
        <v>0</v>
      </c>
    </row>
    <row r="151" s="2" customFormat="1" ht="16.5" customHeight="1">
      <c r="A151" s="40"/>
      <c r="B151" s="41"/>
      <c r="C151" s="214" t="s">
        <v>7</v>
      </c>
      <c r="D151" s="214" t="s">
        <v>155</v>
      </c>
      <c r="E151" s="215" t="s">
        <v>2651</v>
      </c>
      <c r="F151" s="216" t="s">
        <v>2652</v>
      </c>
      <c r="G151" s="217" t="s">
        <v>1794</v>
      </c>
      <c r="H151" s="218">
        <v>140</v>
      </c>
      <c r="I151" s="219"/>
      <c r="J151" s="220">
        <f>ROUND(I151*H151,2)</f>
        <v>0</v>
      </c>
      <c r="K151" s="216" t="s">
        <v>19</v>
      </c>
      <c r="L151" s="46"/>
      <c r="M151" s="221" t="s">
        <v>19</v>
      </c>
      <c r="N151" s="222" t="s">
        <v>43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5" t="s">
        <v>565</v>
      </c>
      <c r="AT151" s="225" t="s">
        <v>155</v>
      </c>
      <c r="AU151" s="225" t="s">
        <v>153</v>
      </c>
      <c r="AY151" s="19" t="s">
        <v>152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9" t="s">
        <v>79</v>
      </c>
      <c r="BK151" s="226">
        <f>ROUND(I151*H151,2)</f>
        <v>0</v>
      </c>
      <c r="BL151" s="19" t="s">
        <v>565</v>
      </c>
      <c r="BM151" s="225" t="s">
        <v>442</v>
      </c>
    </row>
    <row r="152" s="12" customFormat="1" ht="20.88" customHeight="1">
      <c r="A152" s="12"/>
      <c r="B152" s="198"/>
      <c r="C152" s="199"/>
      <c r="D152" s="200" t="s">
        <v>71</v>
      </c>
      <c r="E152" s="212" t="s">
        <v>2018</v>
      </c>
      <c r="F152" s="212" t="s">
        <v>2027</v>
      </c>
      <c r="G152" s="199"/>
      <c r="H152" s="199"/>
      <c r="I152" s="202"/>
      <c r="J152" s="213">
        <f>BK152</f>
        <v>0</v>
      </c>
      <c r="K152" s="199"/>
      <c r="L152" s="204"/>
      <c r="M152" s="205"/>
      <c r="N152" s="206"/>
      <c r="O152" s="206"/>
      <c r="P152" s="207">
        <f>SUM(P153:P155)</f>
        <v>0</v>
      </c>
      <c r="Q152" s="206"/>
      <c r="R152" s="207">
        <f>SUM(R153:R155)</f>
        <v>0</v>
      </c>
      <c r="S152" s="206"/>
      <c r="T152" s="208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9" t="s">
        <v>79</v>
      </c>
      <c r="AT152" s="210" t="s">
        <v>71</v>
      </c>
      <c r="AU152" s="210" t="s">
        <v>81</v>
      </c>
      <c r="AY152" s="209" t="s">
        <v>152</v>
      </c>
      <c r="BK152" s="211">
        <f>SUM(BK153:BK155)</f>
        <v>0</v>
      </c>
    </row>
    <row r="153" s="2" customFormat="1" ht="16.5" customHeight="1">
      <c r="A153" s="40"/>
      <c r="B153" s="41"/>
      <c r="C153" s="214" t="s">
        <v>297</v>
      </c>
      <c r="D153" s="214" t="s">
        <v>155</v>
      </c>
      <c r="E153" s="215" t="s">
        <v>2028</v>
      </c>
      <c r="F153" s="216" t="s">
        <v>2029</v>
      </c>
      <c r="G153" s="217" t="s">
        <v>1794</v>
      </c>
      <c r="H153" s="218">
        <v>40</v>
      </c>
      <c r="I153" s="219"/>
      <c r="J153" s="220">
        <f>ROUND(I153*H153,2)</f>
        <v>0</v>
      </c>
      <c r="K153" s="216" t="s">
        <v>19</v>
      </c>
      <c r="L153" s="46"/>
      <c r="M153" s="221" t="s">
        <v>19</v>
      </c>
      <c r="N153" s="222" t="s">
        <v>43</v>
      </c>
      <c r="O153" s="86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5" t="s">
        <v>565</v>
      </c>
      <c r="AT153" s="225" t="s">
        <v>155</v>
      </c>
      <c r="AU153" s="225" t="s">
        <v>153</v>
      </c>
      <c r="AY153" s="19" t="s">
        <v>152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9" t="s">
        <v>79</v>
      </c>
      <c r="BK153" s="226">
        <f>ROUND(I153*H153,2)</f>
        <v>0</v>
      </c>
      <c r="BL153" s="19" t="s">
        <v>565</v>
      </c>
      <c r="BM153" s="225" t="s">
        <v>452</v>
      </c>
    </row>
    <row r="154" s="2" customFormat="1" ht="16.5" customHeight="1">
      <c r="A154" s="40"/>
      <c r="B154" s="41"/>
      <c r="C154" s="214" t="s">
        <v>302</v>
      </c>
      <c r="D154" s="214" t="s">
        <v>155</v>
      </c>
      <c r="E154" s="215" t="s">
        <v>2030</v>
      </c>
      <c r="F154" s="216" t="s">
        <v>2031</v>
      </c>
      <c r="G154" s="217" t="s">
        <v>1794</v>
      </c>
      <c r="H154" s="218">
        <v>6</v>
      </c>
      <c r="I154" s="219"/>
      <c r="J154" s="220">
        <f>ROUND(I154*H154,2)</f>
        <v>0</v>
      </c>
      <c r="K154" s="216" t="s">
        <v>19</v>
      </c>
      <c r="L154" s="46"/>
      <c r="M154" s="221" t="s">
        <v>19</v>
      </c>
      <c r="N154" s="222" t="s">
        <v>43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5" t="s">
        <v>565</v>
      </c>
      <c r="AT154" s="225" t="s">
        <v>155</v>
      </c>
      <c r="AU154" s="225" t="s">
        <v>153</v>
      </c>
      <c r="AY154" s="19" t="s">
        <v>152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9" t="s">
        <v>79</v>
      </c>
      <c r="BK154" s="226">
        <f>ROUND(I154*H154,2)</f>
        <v>0</v>
      </c>
      <c r="BL154" s="19" t="s">
        <v>565</v>
      </c>
      <c r="BM154" s="225" t="s">
        <v>467</v>
      </c>
    </row>
    <row r="155" s="2" customFormat="1" ht="16.5" customHeight="1">
      <c r="A155" s="40"/>
      <c r="B155" s="41"/>
      <c r="C155" s="214" t="s">
        <v>311</v>
      </c>
      <c r="D155" s="214" t="s">
        <v>155</v>
      </c>
      <c r="E155" s="215" t="s">
        <v>2032</v>
      </c>
      <c r="F155" s="216" t="s">
        <v>2033</v>
      </c>
      <c r="G155" s="217" t="s">
        <v>1794</v>
      </c>
      <c r="H155" s="218">
        <v>6</v>
      </c>
      <c r="I155" s="219"/>
      <c r="J155" s="220">
        <f>ROUND(I155*H155,2)</f>
        <v>0</v>
      </c>
      <c r="K155" s="216" t="s">
        <v>19</v>
      </c>
      <c r="L155" s="46"/>
      <c r="M155" s="221" t="s">
        <v>19</v>
      </c>
      <c r="N155" s="222" t="s">
        <v>43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5" t="s">
        <v>565</v>
      </c>
      <c r="AT155" s="225" t="s">
        <v>155</v>
      </c>
      <c r="AU155" s="225" t="s">
        <v>153</v>
      </c>
      <c r="AY155" s="19" t="s">
        <v>152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9" t="s">
        <v>79</v>
      </c>
      <c r="BK155" s="226">
        <f>ROUND(I155*H155,2)</f>
        <v>0</v>
      </c>
      <c r="BL155" s="19" t="s">
        <v>565</v>
      </c>
      <c r="BM155" s="225" t="s">
        <v>477</v>
      </c>
    </row>
    <row r="156" s="12" customFormat="1" ht="20.88" customHeight="1">
      <c r="A156" s="12"/>
      <c r="B156" s="198"/>
      <c r="C156" s="199"/>
      <c r="D156" s="200" t="s">
        <v>71</v>
      </c>
      <c r="E156" s="212" t="s">
        <v>2026</v>
      </c>
      <c r="F156" s="212" t="s">
        <v>2035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SUM(P157:P158)</f>
        <v>0</v>
      </c>
      <c r="Q156" s="206"/>
      <c r="R156" s="207">
        <f>SUM(R157:R158)</f>
        <v>0</v>
      </c>
      <c r="S156" s="206"/>
      <c r="T156" s="208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71</v>
      </c>
      <c r="AU156" s="210" t="s">
        <v>81</v>
      </c>
      <c r="AY156" s="209" t="s">
        <v>152</v>
      </c>
      <c r="BK156" s="211">
        <f>SUM(BK157:BK158)</f>
        <v>0</v>
      </c>
    </row>
    <row r="157" s="2" customFormat="1" ht="16.5" customHeight="1">
      <c r="A157" s="40"/>
      <c r="B157" s="41"/>
      <c r="C157" s="214" t="s">
        <v>316</v>
      </c>
      <c r="D157" s="214" t="s">
        <v>155</v>
      </c>
      <c r="E157" s="215" t="s">
        <v>2036</v>
      </c>
      <c r="F157" s="216" t="s">
        <v>2037</v>
      </c>
      <c r="G157" s="217" t="s">
        <v>1794</v>
      </c>
      <c r="H157" s="218">
        <v>12</v>
      </c>
      <c r="I157" s="219"/>
      <c r="J157" s="220">
        <f>ROUND(I157*H157,2)</f>
        <v>0</v>
      </c>
      <c r="K157" s="216" t="s">
        <v>19</v>
      </c>
      <c r="L157" s="46"/>
      <c r="M157" s="221" t="s">
        <v>19</v>
      </c>
      <c r="N157" s="222" t="s">
        <v>43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5" t="s">
        <v>565</v>
      </c>
      <c r="AT157" s="225" t="s">
        <v>155</v>
      </c>
      <c r="AU157" s="225" t="s">
        <v>153</v>
      </c>
      <c r="AY157" s="19" t="s">
        <v>152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9" t="s">
        <v>79</v>
      </c>
      <c r="BK157" s="226">
        <f>ROUND(I157*H157,2)</f>
        <v>0</v>
      </c>
      <c r="BL157" s="19" t="s">
        <v>565</v>
      </c>
      <c r="BM157" s="225" t="s">
        <v>487</v>
      </c>
    </row>
    <row r="158" s="2" customFormat="1" ht="16.5" customHeight="1">
      <c r="A158" s="40"/>
      <c r="B158" s="41"/>
      <c r="C158" s="214" t="s">
        <v>329</v>
      </c>
      <c r="D158" s="214" t="s">
        <v>155</v>
      </c>
      <c r="E158" s="215" t="s">
        <v>2038</v>
      </c>
      <c r="F158" s="216" t="s">
        <v>2039</v>
      </c>
      <c r="G158" s="217" t="s">
        <v>1794</v>
      </c>
      <c r="H158" s="218">
        <v>6</v>
      </c>
      <c r="I158" s="219"/>
      <c r="J158" s="220">
        <f>ROUND(I158*H158,2)</f>
        <v>0</v>
      </c>
      <c r="K158" s="216" t="s">
        <v>19</v>
      </c>
      <c r="L158" s="46"/>
      <c r="M158" s="221" t="s">
        <v>19</v>
      </c>
      <c r="N158" s="222" t="s">
        <v>43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5" t="s">
        <v>565</v>
      </c>
      <c r="AT158" s="225" t="s">
        <v>155</v>
      </c>
      <c r="AU158" s="225" t="s">
        <v>153</v>
      </c>
      <c r="AY158" s="19" t="s">
        <v>152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9" t="s">
        <v>79</v>
      </c>
      <c r="BK158" s="226">
        <f>ROUND(I158*H158,2)</f>
        <v>0</v>
      </c>
      <c r="BL158" s="19" t="s">
        <v>565</v>
      </c>
      <c r="BM158" s="225" t="s">
        <v>501</v>
      </c>
    </row>
    <row r="159" s="12" customFormat="1" ht="20.88" customHeight="1">
      <c r="A159" s="12"/>
      <c r="B159" s="198"/>
      <c r="C159" s="199"/>
      <c r="D159" s="200" t="s">
        <v>71</v>
      </c>
      <c r="E159" s="212" t="s">
        <v>2034</v>
      </c>
      <c r="F159" s="212" t="s">
        <v>2041</v>
      </c>
      <c r="G159" s="199"/>
      <c r="H159" s="199"/>
      <c r="I159" s="202"/>
      <c r="J159" s="213">
        <f>BK159</f>
        <v>0</v>
      </c>
      <c r="K159" s="199"/>
      <c r="L159" s="204"/>
      <c r="M159" s="205"/>
      <c r="N159" s="206"/>
      <c r="O159" s="206"/>
      <c r="P159" s="207">
        <f>P160</f>
        <v>0</v>
      </c>
      <c r="Q159" s="206"/>
      <c r="R159" s="207">
        <f>R160</f>
        <v>0</v>
      </c>
      <c r="S159" s="206"/>
      <c r="T159" s="208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9" t="s">
        <v>79</v>
      </c>
      <c r="AT159" s="210" t="s">
        <v>71</v>
      </c>
      <c r="AU159" s="210" t="s">
        <v>81</v>
      </c>
      <c r="AY159" s="209" t="s">
        <v>152</v>
      </c>
      <c r="BK159" s="211">
        <f>BK160</f>
        <v>0</v>
      </c>
    </row>
    <row r="160" s="2" customFormat="1" ht="16.5" customHeight="1">
      <c r="A160" s="40"/>
      <c r="B160" s="41"/>
      <c r="C160" s="214" t="s">
        <v>334</v>
      </c>
      <c r="D160" s="214" t="s">
        <v>155</v>
      </c>
      <c r="E160" s="215" t="s">
        <v>2044</v>
      </c>
      <c r="F160" s="216" t="s">
        <v>2045</v>
      </c>
      <c r="G160" s="217" t="s">
        <v>1794</v>
      </c>
      <c r="H160" s="218">
        <v>7</v>
      </c>
      <c r="I160" s="219"/>
      <c r="J160" s="220">
        <f>ROUND(I160*H160,2)</f>
        <v>0</v>
      </c>
      <c r="K160" s="216" t="s">
        <v>19</v>
      </c>
      <c r="L160" s="46"/>
      <c r="M160" s="221" t="s">
        <v>19</v>
      </c>
      <c r="N160" s="222" t="s">
        <v>43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5" t="s">
        <v>565</v>
      </c>
      <c r="AT160" s="225" t="s">
        <v>155</v>
      </c>
      <c r="AU160" s="225" t="s">
        <v>153</v>
      </c>
      <c r="AY160" s="19" t="s">
        <v>152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9" t="s">
        <v>79</v>
      </c>
      <c r="BK160" s="226">
        <f>ROUND(I160*H160,2)</f>
        <v>0</v>
      </c>
      <c r="BL160" s="19" t="s">
        <v>565</v>
      </c>
      <c r="BM160" s="225" t="s">
        <v>510</v>
      </c>
    </row>
    <row r="161" s="12" customFormat="1" ht="20.88" customHeight="1">
      <c r="A161" s="12"/>
      <c r="B161" s="198"/>
      <c r="C161" s="199"/>
      <c r="D161" s="200" t="s">
        <v>71</v>
      </c>
      <c r="E161" s="212" t="s">
        <v>2040</v>
      </c>
      <c r="F161" s="212" t="s">
        <v>2047</v>
      </c>
      <c r="G161" s="199"/>
      <c r="H161" s="199"/>
      <c r="I161" s="202"/>
      <c r="J161" s="213">
        <f>BK161</f>
        <v>0</v>
      </c>
      <c r="K161" s="199"/>
      <c r="L161" s="204"/>
      <c r="M161" s="205"/>
      <c r="N161" s="206"/>
      <c r="O161" s="206"/>
      <c r="P161" s="207">
        <f>SUM(P162:P163)</f>
        <v>0</v>
      </c>
      <c r="Q161" s="206"/>
      <c r="R161" s="207">
        <f>SUM(R162:R163)</f>
        <v>0</v>
      </c>
      <c r="S161" s="206"/>
      <c r="T161" s="208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9" t="s">
        <v>79</v>
      </c>
      <c r="AT161" s="210" t="s">
        <v>71</v>
      </c>
      <c r="AU161" s="210" t="s">
        <v>81</v>
      </c>
      <c r="AY161" s="209" t="s">
        <v>152</v>
      </c>
      <c r="BK161" s="211">
        <f>SUM(BK162:BK163)</f>
        <v>0</v>
      </c>
    </row>
    <row r="162" s="2" customFormat="1" ht="16.5" customHeight="1">
      <c r="A162" s="40"/>
      <c r="B162" s="41"/>
      <c r="C162" s="214" t="s">
        <v>341</v>
      </c>
      <c r="D162" s="214" t="s">
        <v>155</v>
      </c>
      <c r="E162" s="215" t="s">
        <v>2048</v>
      </c>
      <c r="F162" s="216" t="s">
        <v>2049</v>
      </c>
      <c r="G162" s="217" t="s">
        <v>1794</v>
      </c>
      <c r="H162" s="218">
        <v>7</v>
      </c>
      <c r="I162" s="219"/>
      <c r="J162" s="220">
        <f>ROUND(I162*H162,2)</f>
        <v>0</v>
      </c>
      <c r="K162" s="216" t="s">
        <v>19</v>
      </c>
      <c r="L162" s="46"/>
      <c r="M162" s="221" t="s">
        <v>19</v>
      </c>
      <c r="N162" s="222" t="s">
        <v>43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5" t="s">
        <v>565</v>
      </c>
      <c r="AT162" s="225" t="s">
        <v>155</v>
      </c>
      <c r="AU162" s="225" t="s">
        <v>153</v>
      </c>
      <c r="AY162" s="19" t="s">
        <v>152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9" t="s">
        <v>79</v>
      </c>
      <c r="BK162" s="226">
        <f>ROUND(I162*H162,2)</f>
        <v>0</v>
      </c>
      <c r="BL162" s="19" t="s">
        <v>565</v>
      </c>
      <c r="BM162" s="225" t="s">
        <v>522</v>
      </c>
    </row>
    <row r="163" s="2" customFormat="1" ht="16.5" customHeight="1">
      <c r="A163" s="40"/>
      <c r="B163" s="41"/>
      <c r="C163" s="214" t="s">
        <v>346</v>
      </c>
      <c r="D163" s="214" t="s">
        <v>155</v>
      </c>
      <c r="E163" s="215" t="s">
        <v>2050</v>
      </c>
      <c r="F163" s="216" t="s">
        <v>2051</v>
      </c>
      <c r="G163" s="217" t="s">
        <v>1794</v>
      </c>
      <c r="H163" s="218">
        <v>7</v>
      </c>
      <c r="I163" s="219"/>
      <c r="J163" s="220">
        <f>ROUND(I163*H163,2)</f>
        <v>0</v>
      </c>
      <c r="K163" s="216" t="s">
        <v>19</v>
      </c>
      <c r="L163" s="46"/>
      <c r="M163" s="221" t="s">
        <v>19</v>
      </c>
      <c r="N163" s="222" t="s">
        <v>43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5" t="s">
        <v>565</v>
      </c>
      <c r="AT163" s="225" t="s">
        <v>155</v>
      </c>
      <c r="AU163" s="225" t="s">
        <v>153</v>
      </c>
      <c r="AY163" s="19" t="s">
        <v>152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9" t="s">
        <v>79</v>
      </c>
      <c r="BK163" s="226">
        <f>ROUND(I163*H163,2)</f>
        <v>0</v>
      </c>
      <c r="BL163" s="19" t="s">
        <v>565</v>
      </c>
      <c r="BM163" s="225" t="s">
        <v>533</v>
      </c>
    </row>
    <row r="164" s="12" customFormat="1" ht="20.88" customHeight="1">
      <c r="A164" s="12"/>
      <c r="B164" s="198"/>
      <c r="C164" s="199"/>
      <c r="D164" s="200" t="s">
        <v>71</v>
      </c>
      <c r="E164" s="212" t="s">
        <v>2018</v>
      </c>
      <c r="F164" s="212" t="s">
        <v>2027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SUM(P165:P166)</f>
        <v>0</v>
      </c>
      <c r="Q164" s="206"/>
      <c r="R164" s="207">
        <f>SUM(R165:R166)</f>
        <v>0</v>
      </c>
      <c r="S164" s="206"/>
      <c r="T164" s="208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9" t="s">
        <v>79</v>
      </c>
      <c r="AT164" s="210" t="s">
        <v>71</v>
      </c>
      <c r="AU164" s="210" t="s">
        <v>81</v>
      </c>
      <c r="AY164" s="209" t="s">
        <v>152</v>
      </c>
      <c r="BK164" s="211">
        <f>SUM(BK165:BK166)</f>
        <v>0</v>
      </c>
    </row>
    <row r="165" s="2" customFormat="1" ht="16.5" customHeight="1">
      <c r="A165" s="40"/>
      <c r="B165" s="41"/>
      <c r="C165" s="214" t="s">
        <v>354</v>
      </c>
      <c r="D165" s="214" t="s">
        <v>155</v>
      </c>
      <c r="E165" s="215" t="s">
        <v>2653</v>
      </c>
      <c r="F165" s="216" t="s">
        <v>2654</v>
      </c>
      <c r="G165" s="217" t="s">
        <v>1794</v>
      </c>
      <c r="H165" s="218">
        <v>10</v>
      </c>
      <c r="I165" s="219"/>
      <c r="J165" s="220">
        <f>ROUND(I165*H165,2)</f>
        <v>0</v>
      </c>
      <c r="K165" s="216" t="s">
        <v>19</v>
      </c>
      <c r="L165" s="46"/>
      <c r="M165" s="221" t="s">
        <v>19</v>
      </c>
      <c r="N165" s="222" t="s">
        <v>43</v>
      </c>
      <c r="O165" s="86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5" t="s">
        <v>565</v>
      </c>
      <c r="AT165" s="225" t="s">
        <v>155</v>
      </c>
      <c r="AU165" s="225" t="s">
        <v>153</v>
      </c>
      <c r="AY165" s="19" t="s">
        <v>152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9" t="s">
        <v>79</v>
      </c>
      <c r="BK165" s="226">
        <f>ROUND(I165*H165,2)</f>
        <v>0</v>
      </c>
      <c r="BL165" s="19" t="s">
        <v>565</v>
      </c>
      <c r="BM165" s="225" t="s">
        <v>548</v>
      </c>
    </row>
    <row r="166" s="2" customFormat="1" ht="16.5" customHeight="1">
      <c r="A166" s="40"/>
      <c r="B166" s="41"/>
      <c r="C166" s="214" t="s">
        <v>357</v>
      </c>
      <c r="D166" s="214" t="s">
        <v>155</v>
      </c>
      <c r="E166" s="215" t="s">
        <v>2655</v>
      </c>
      <c r="F166" s="216" t="s">
        <v>2656</v>
      </c>
      <c r="G166" s="217" t="s">
        <v>1794</v>
      </c>
      <c r="H166" s="218">
        <v>4</v>
      </c>
      <c r="I166" s="219"/>
      <c r="J166" s="220">
        <f>ROUND(I166*H166,2)</f>
        <v>0</v>
      </c>
      <c r="K166" s="216" t="s">
        <v>19</v>
      </c>
      <c r="L166" s="46"/>
      <c r="M166" s="221" t="s">
        <v>19</v>
      </c>
      <c r="N166" s="222" t="s">
        <v>43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5" t="s">
        <v>565</v>
      </c>
      <c r="AT166" s="225" t="s">
        <v>155</v>
      </c>
      <c r="AU166" s="225" t="s">
        <v>153</v>
      </c>
      <c r="AY166" s="19" t="s">
        <v>152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9" t="s">
        <v>79</v>
      </c>
      <c r="BK166" s="226">
        <f>ROUND(I166*H166,2)</f>
        <v>0</v>
      </c>
      <c r="BL166" s="19" t="s">
        <v>565</v>
      </c>
      <c r="BM166" s="225" t="s">
        <v>249</v>
      </c>
    </row>
    <row r="167" s="12" customFormat="1" ht="20.88" customHeight="1">
      <c r="A167" s="12"/>
      <c r="B167" s="198"/>
      <c r="C167" s="199"/>
      <c r="D167" s="200" t="s">
        <v>71</v>
      </c>
      <c r="E167" s="212" t="s">
        <v>2046</v>
      </c>
      <c r="F167" s="212" t="s">
        <v>2071</v>
      </c>
      <c r="G167" s="199"/>
      <c r="H167" s="199"/>
      <c r="I167" s="202"/>
      <c r="J167" s="213">
        <f>BK167</f>
        <v>0</v>
      </c>
      <c r="K167" s="199"/>
      <c r="L167" s="204"/>
      <c r="M167" s="205"/>
      <c r="N167" s="206"/>
      <c r="O167" s="206"/>
      <c r="P167" s="207">
        <f>P168</f>
        <v>0</v>
      </c>
      <c r="Q167" s="206"/>
      <c r="R167" s="207">
        <f>R168</f>
        <v>0</v>
      </c>
      <c r="S167" s="206"/>
      <c r="T167" s="208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9" t="s">
        <v>79</v>
      </c>
      <c r="AT167" s="210" t="s">
        <v>71</v>
      </c>
      <c r="AU167" s="210" t="s">
        <v>81</v>
      </c>
      <c r="AY167" s="209" t="s">
        <v>152</v>
      </c>
      <c r="BK167" s="211">
        <f>BK168</f>
        <v>0</v>
      </c>
    </row>
    <row r="168" s="2" customFormat="1" ht="16.5" customHeight="1">
      <c r="A168" s="40"/>
      <c r="B168" s="41"/>
      <c r="C168" s="214" t="s">
        <v>362</v>
      </c>
      <c r="D168" s="214" t="s">
        <v>155</v>
      </c>
      <c r="E168" s="215" t="s">
        <v>2072</v>
      </c>
      <c r="F168" s="216" t="s">
        <v>2073</v>
      </c>
      <c r="G168" s="217" t="s">
        <v>1794</v>
      </c>
      <c r="H168" s="218">
        <v>4</v>
      </c>
      <c r="I168" s="219"/>
      <c r="J168" s="220">
        <f>ROUND(I168*H168,2)</f>
        <v>0</v>
      </c>
      <c r="K168" s="216" t="s">
        <v>19</v>
      </c>
      <c r="L168" s="46"/>
      <c r="M168" s="221" t="s">
        <v>19</v>
      </c>
      <c r="N168" s="222" t="s">
        <v>43</v>
      </c>
      <c r="O168" s="86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5" t="s">
        <v>565</v>
      </c>
      <c r="AT168" s="225" t="s">
        <v>155</v>
      </c>
      <c r="AU168" s="225" t="s">
        <v>153</v>
      </c>
      <c r="AY168" s="19" t="s">
        <v>152</v>
      </c>
      <c r="BE168" s="226">
        <f>IF(N168="základní",J168,0)</f>
        <v>0</v>
      </c>
      <c r="BF168" s="226">
        <f>IF(N168="snížená",J168,0)</f>
        <v>0</v>
      </c>
      <c r="BG168" s="226">
        <f>IF(N168="zákl. přenesená",J168,0)</f>
        <v>0</v>
      </c>
      <c r="BH168" s="226">
        <f>IF(N168="sníž. přenesená",J168,0)</f>
        <v>0</v>
      </c>
      <c r="BI168" s="226">
        <f>IF(N168="nulová",J168,0)</f>
        <v>0</v>
      </c>
      <c r="BJ168" s="19" t="s">
        <v>79</v>
      </c>
      <c r="BK168" s="226">
        <f>ROUND(I168*H168,2)</f>
        <v>0</v>
      </c>
      <c r="BL168" s="19" t="s">
        <v>565</v>
      </c>
      <c r="BM168" s="225" t="s">
        <v>565</v>
      </c>
    </row>
    <row r="169" s="12" customFormat="1" ht="20.88" customHeight="1">
      <c r="A169" s="12"/>
      <c r="B169" s="198"/>
      <c r="C169" s="199"/>
      <c r="D169" s="200" t="s">
        <v>71</v>
      </c>
      <c r="E169" s="212" t="s">
        <v>2052</v>
      </c>
      <c r="F169" s="212" t="s">
        <v>2075</v>
      </c>
      <c r="G169" s="199"/>
      <c r="H169" s="199"/>
      <c r="I169" s="202"/>
      <c r="J169" s="213">
        <f>BK169</f>
        <v>0</v>
      </c>
      <c r="K169" s="199"/>
      <c r="L169" s="204"/>
      <c r="M169" s="205"/>
      <c r="N169" s="206"/>
      <c r="O169" s="206"/>
      <c r="P169" s="207">
        <f>SUM(P170:P173)</f>
        <v>0</v>
      </c>
      <c r="Q169" s="206"/>
      <c r="R169" s="207">
        <f>SUM(R170:R173)</f>
        <v>0</v>
      </c>
      <c r="S169" s="206"/>
      <c r="T169" s="208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9" t="s">
        <v>79</v>
      </c>
      <c r="AT169" s="210" t="s">
        <v>71</v>
      </c>
      <c r="AU169" s="210" t="s">
        <v>81</v>
      </c>
      <c r="AY169" s="209" t="s">
        <v>152</v>
      </c>
      <c r="BK169" s="211">
        <f>SUM(BK170:BK173)</f>
        <v>0</v>
      </c>
    </row>
    <row r="170" s="2" customFormat="1" ht="16.5" customHeight="1">
      <c r="A170" s="40"/>
      <c r="B170" s="41"/>
      <c r="C170" s="214" t="s">
        <v>370</v>
      </c>
      <c r="D170" s="214" t="s">
        <v>155</v>
      </c>
      <c r="E170" s="215" t="s">
        <v>2076</v>
      </c>
      <c r="F170" s="216" t="s">
        <v>2077</v>
      </c>
      <c r="G170" s="217" t="s">
        <v>1794</v>
      </c>
      <c r="H170" s="218">
        <v>18</v>
      </c>
      <c r="I170" s="219"/>
      <c r="J170" s="220">
        <f>ROUND(I170*H170,2)</f>
        <v>0</v>
      </c>
      <c r="K170" s="216" t="s">
        <v>19</v>
      </c>
      <c r="L170" s="46"/>
      <c r="M170" s="221" t="s">
        <v>19</v>
      </c>
      <c r="N170" s="222" t="s">
        <v>43</v>
      </c>
      <c r="O170" s="86"/>
      <c r="P170" s="223">
        <f>O170*H170</f>
        <v>0</v>
      </c>
      <c r="Q170" s="223">
        <v>0</v>
      </c>
      <c r="R170" s="223">
        <f>Q170*H170</f>
        <v>0</v>
      </c>
      <c r="S170" s="223">
        <v>0</v>
      </c>
      <c r="T170" s="224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5" t="s">
        <v>565</v>
      </c>
      <c r="AT170" s="225" t="s">
        <v>155</v>
      </c>
      <c r="AU170" s="225" t="s">
        <v>153</v>
      </c>
      <c r="AY170" s="19" t="s">
        <v>152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9" t="s">
        <v>79</v>
      </c>
      <c r="BK170" s="226">
        <f>ROUND(I170*H170,2)</f>
        <v>0</v>
      </c>
      <c r="BL170" s="19" t="s">
        <v>565</v>
      </c>
      <c r="BM170" s="225" t="s">
        <v>573</v>
      </c>
    </row>
    <row r="171" s="2" customFormat="1" ht="16.5" customHeight="1">
      <c r="A171" s="40"/>
      <c r="B171" s="41"/>
      <c r="C171" s="214" t="s">
        <v>378</v>
      </c>
      <c r="D171" s="214" t="s">
        <v>155</v>
      </c>
      <c r="E171" s="215" t="s">
        <v>2078</v>
      </c>
      <c r="F171" s="216" t="s">
        <v>2079</v>
      </c>
      <c r="G171" s="217" t="s">
        <v>1794</v>
      </c>
      <c r="H171" s="218">
        <v>273</v>
      </c>
      <c r="I171" s="219"/>
      <c r="J171" s="220">
        <f>ROUND(I171*H171,2)</f>
        <v>0</v>
      </c>
      <c r="K171" s="216" t="s">
        <v>19</v>
      </c>
      <c r="L171" s="46"/>
      <c r="M171" s="221" t="s">
        <v>19</v>
      </c>
      <c r="N171" s="222" t="s">
        <v>43</v>
      </c>
      <c r="O171" s="86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5" t="s">
        <v>565</v>
      </c>
      <c r="AT171" s="225" t="s">
        <v>155</v>
      </c>
      <c r="AU171" s="225" t="s">
        <v>153</v>
      </c>
      <c r="AY171" s="19" t="s">
        <v>152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9" t="s">
        <v>79</v>
      </c>
      <c r="BK171" s="226">
        <f>ROUND(I171*H171,2)</f>
        <v>0</v>
      </c>
      <c r="BL171" s="19" t="s">
        <v>565</v>
      </c>
      <c r="BM171" s="225" t="s">
        <v>581</v>
      </c>
    </row>
    <row r="172" s="2" customFormat="1" ht="16.5" customHeight="1">
      <c r="A172" s="40"/>
      <c r="B172" s="41"/>
      <c r="C172" s="214" t="s">
        <v>383</v>
      </c>
      <c r="D172" s="214" t="s">
        <v>155</v>
      </c>
      <c r="E172" s="215" t="s">
        <v>2080</v>
      </c>
      <c r="F172" s="216" t="s">
        <v>2081</v>
      </c>
      <c r="G172" s="217" t="s">
        <v>1794</v>
      </c>
      <c r="H172" s="218">
        <v>6</v>
      </c>
      <c r="I172" s="219"/>
      <c r="J172" s="220">
        <f>ROUND(I172*H172,2)</f>
        <v>0</v>
      </c>
      <c r="K172" s="216" t="s">
        <v>19</v>
      </c>
      <c r="L172" s="46"/>
      <c r="M172" s="221" t="s">
        <v>19</v>
      </c>
      <c r="N172" s="222" t="s">
        <v>43</v>
      </c>
      <c r="O172" s="86"/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5" t="s">
        <v>565</v>
      </c>
      <c r="AT172" s="225" t="s">
        <v>155</v>
      </c>
      <c r="AU172" s="225" t="s">
        <v>153</v>
      </c>
      <c r="AY172" s="19" t="s">
        <v>152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9" t="s">
        <v>79</v>
      </c>
      <c r="BK172" s="226">
        <f>ROUND(I172*H172,2)</f>
        <v>0</v>
      </c>
      <c r="BL172" s="19" t="s">
        <v>565</v>
      </c>
      <c r="BM172" s="225" t="s">
        <v>600</v>
      </c>
    </row>
    <row r="173" s="2" customFormat="1" ht="16.5" customHeight="1">
      <c r="A173" s="40"/>
      <c r="B173" s="41"/>
      <c r="C173" s="214" t="s">
        <v>390</v>
      </c>
      <c r="D173" s="214" t="s">
        <v>155</v>
      </c>
      <c r="E173" s="215" t="s">
        <v>2082</v>
      </c>
      <c r="F173" s="216" t="s">
        <v>2083</v>
      </c>
      <c r="G173" s="217" t="s">
        <v>1794</v>
      </c>
      <c r="H173" s="218">
        <v>4</v>
      </c>
      <c r="I173" s="219"/>
      <c r="J173" s="220">
        <f>ROUND(I173*H173,2)</f>
        <v>0</v>
      </c>
      <c r="K173" s="216" t="s">
        <v>19</v>
      </c>
      <c r="L173" s="46"/>
      <c r="M173" s="221" t="s">
        <v>19</v>
      </c>
      <c r="N173" s="222" t="s">
        <v>43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5" t="s">
        <v>565</v>
      </c>
      <c r="AT173" s="225" t="s">
        <v>155</v>
      </c>
      <c r="AU173" s="225" t="s">
        <v>153</v>
      </c>
      <c r="AY173" s="19" t="s">
        <v>152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9" t="s">
        <v>79</v>
      </c>
      <c r="BK173" s="226">
        <f>ROUND(I173*H173,2)</f>
        <v>0</v>
      </c>
      <c r="BL173" s="19" t="s">
        <v>565</v>
      </c>
      <c r="BM173" s="225" t="s">
        <v>608</v>
      </c>
    </row>
    <row r="174" s="12" customFormat="1" ht="20.88" customHeight="1">
      <c r="A174" s="12"/>
      <c r="B174" s="198"/>
      <c r="C174" s="199"/>
      <c r="D174" s="200" t="s">
        <v>71</v>
      </c>
      <c r="E174" s="212" t="s">
        <v>2070</v>
      </c>
      <c r="F174" s="212" t="s">
        <v>2089</v>
      </c>
      <c r="G174" s="199"/>
      <c r="H174" s="199"/>
      <c r="I174" s="202"/>
      <c r="J174" s="213">
        <f>BK174</f>
        <v>0</v>
      </c>
      <c r="K174" s="199"/>
      <c r="L174" s="204"/>
      <c r="M174" s="205"/>
      <c r="N174" s="206"/>
      <c r="O174" s="206"/>
      <c r="P174" s="207">
        <f>P175</f>
        <v>0</v>
      </c>
      <c r="Q174" s="206"/>
      <c r="R174" s="207">
        <f>R175</f>
        <v>0</v>
      </c>
      <c r="S174" s="206"/>
      <c r="T174" s="208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9" t="s">
        <v>79</v>
      </c>
      <c r="AT174" s="210" t="s">
        <v>71</v>
      </c>
      <c r="AU174" s="210" t="s">
        <v>81</v>
      </c>
      <c r="AY174" s="209" t="s">
        <v>152</v>
      </c>
      <c r="BK174" s="211">
        <f>BK175</f>
        <v>0</v>
      </c>
    </row>
    <row r="175" s="2" customFormat="1" ht="16.5" customHeight="1">
      <c r="A175" s="40"/>
      <c r="B175" s="41"/>
      <c r="C175" s="214" t="s">
        <v>393</v>
      </c>
      <c r="D175" s="214" t="s">
        <v>155</v>
      </c>
      <c r="E175" s="215" t="s">
        <v>2090</v>
      </c>
      <c r="F175" s="216" t="s">
        <v>2091</v>
      </c>
      <c r="G175" s="217" t="s">
        <v>2001</v>
      </c>
      <c r="H175" s="218">
        <v>32</v>
      </c>
      <c r="I175" s="219"/>
      <c r="J175" s="220">
        <f>ROUND(I175*H175,2)</f>
        <v>0</v>
      </c>
      <c r="K175" s="216" t="s">
        <v>19</v>
      </c>
      <c r="L175" s="46"/>
      <c r="M175" s="221" t="s">
        <v>19</v>
      </c>
      <c r="N175" s="222" t="s">
        <v>43</v>
      </c>
      <c r="O175" s="86"/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5" t="s">
        <v>565</v>
      </c>
      <c r="AT175" s="225" t="s">
        <v>155</v>
      </c>
      <c r="AU175" s="225" t="s">
        <v>153</v>
      </c>
      <c r="AY175" s="19" t="s">
        <v>152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9" t="s">
        <v>79</v>
      </c>
      <c r="BK175" s="226">
        <f>ROUND(I175*H175,2)</f>
        <v>0</v>
      </c>
      <c r="BL175" s="19" t="s">
        <v>565</v>
      </c>
      <c r="BM175" s="225" t="s">
        <v>618</v>
      </c>
    </row>
    <row r="176" s="12" customFormat="1" ht="20.88" customHeight="1">
      <c r="A176" s="12"/>
      <c r="B176" s="198"/>
      <c r="C176" s="199"/>
      <c r="D176" s="200" t="s">
        <v>71</v>
      </c>
      <c r="E176" s="212" t="s">
        <v>2074</v>
      </c>
      <c r="F176" s="212" t="s">
        <v>2093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P177</f>
        <v>0</v>
      </c>
      <c r="Q176" s="206"/>
      <c r="R176" s="207">
        <f>R177</f>
        <v>0</v>
      </c>
      <c r="S176" s="206"/>
      <c r="T176" s="208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79</v>
      </c>
      <c r="AT176" s="210" t="s">
        <v>71</v>
      </c>
      <c r="AU176" s="210" t="s">
        <v>81</v>
      </c>
      <c r="AY176" s="209" t="s">
        <v>152</v>
      </c>
      <c r="BK176" s="211">
        <f>BK177</f>
        <v>0</v>
      </c>
    </row>
    <row r="177" s="2" customFormat="1" ht="16.5" customHeight="1">
      <c r="A177" s="40"/>
      <c r="B177" s="41"/>
      <c r="C177" s="214" t="s">
        <v>399</v>
      </c>
      <c r="D177" s="214" t="s">
        <v>155</v>
      </c>
      <c r="E177" s="215" t="s">
        <v>2004</v>
      </c>
      <c r="F177" s="216" t="s">
        <v>2005</v>
      </c>
      <c r="G177" s="217" t="s">
        <v>2001</v>
      </c>
      <c r="H177" s="218">
        <v>12</v>
      </c>
      <c r="I177" s="219"/>
      <c r="J177" s="220">
        <f>ROUND(I177*H177,2)</f>
        <v>0</v>
      </c>
      <c r="K177" s="216" t="s">
        <v>19</v>
      </c>
      <c r="L177" s="46"/>
      <c r="M177" s="283" t="s">
        <v>19</v>
      </c>
      <c r="N177" s="284" t="s">
        <v>43</v>
      </c>
      <c r="O177" s="285"/>
      <c r="P177" s="286">
        <f>O177*H177</f>
        <v>0</v>
      </c>
      <c r="Q177" s="286">
        <v>0</v>
      </c>
      <c r="R177" s="286">
        <f>Q177*H177</f>
        <v>0</v>
      </c>
      <c r="S177" s="286">
        <v>0</v>
      </c>
      <c r="T177" s="28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5" t="s">
        <v>565</v>
      </c>
      <c r="AT177" s="225" t="s">
        <v>155</v>
      </c>
      <c r="AU177" s="225" t="s">
        <v>153</v>
      </c>
      <c r="AY177" s="19" t="s">
        <v>152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9" t="s">
        <v>79</v>
      </c>
      <c r="BK177" s="226">
        <f>ROUND(I177*H177,2)</f>
        <v>0</v>
      </c>
      <c r="BL177" s="19" t="s">
        <v>565</v>
      </c>
      <c r="BM177" s="225" t="s">
        <v>626</v>
      </c>
    </row>
    <row r="178" s="2" customFormat="1" ht="6.96" customHeight="1">
      <c r="A178" s="40"/>
      <c r="B178" s="61"/>
      <c r="C178" s="62"/>
      <c r="D178" s="62"/>
      <c r="E178" s="62"/>
      <c r="F178" s="62"/>
      <c r="G178" s="62"/>
      <c r="H178" s="62"/>
      <c r="I178" s="62"/>
      <c r="J178" s="62"/>
      <c r="K178" s="62"/>
      <c r="L178" s="46"/>
      <c r="M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</row>
  </sheetData>
  <sheetProtection sheet="1" autoFilter="0" formatColumns="0" formatRows="0" objects="1" scenarios="1" spinCount="100000" saltValue="lThH0PrFGaEWOO2YsnE0rTeknibu7k7DIH495rNSDAdBVXjPDxUPlxBhFa+vB2N2ZjXjyRwp2cOCsvhg5s6sfw==" hashValue="QrFwliRBswVE8NUODxIo7lCfbskGTHRb3BO8BJuCmLLI0RHooNMrTAe51eZlXWYC/Pvr+0sRjp8PnpTMRrP+bA==" algorithmName="SHA-512" password="CEE1"/>
  <autoFilter ref="C111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0:H100"/>
    <mergeCell ref="E102:H102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81</v>
      </c>
    </row>
    <row r="4" s="1" customFormat="1" ht="24.96" customHeight="1">
      <c r="B4" s="22"/>
      <c r="D4" s="142" t="s">
        <v>100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Revitalizace areálu KSÚSV - středisko Velká Bíteš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101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2657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99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21. 1. 2021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19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44" t="s">
        <v>28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29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28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31</v>
      </c>
      <c r="E20" s="40"/>
      <c r="F20" s="40"/>
      <c r="G20" s="40"/>
      <c r="H20" s="40"/>
      <c r="I20" s="144" t="s">
        <v>26</v>
      </c>
      <c r="J20" s="135" t="s">
        <v>19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44" t="s">
        <v>28</v>
      </c>
      <c r="J21" s="135" t="s">
        <v>19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34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44" t="s">
        <v>28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36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9"/>
      <c r="B27" s="150"/>
      <c r="C27" s="149"/>
      <c r="D27" s="149"/>
      <c r="E27" s="151" t="s">
        <v>2658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38</v>
      </c>
      <c r="E30" s="40"/>
      <c r="F30" s="40"/>
      <c r="G30" s="40"/>
      <c r="H30" s="40"/>
      <c r="I30" s="40"/>
      <c r="J30" s="155">
        <f>ROUND(J80,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40</v>
      </c>
      <c r="G32" s="40"/>
      <c r="H32" s="40"/>
      <c r="I32" s="156" t="s">
        <v>39</v>
      </c>
      <c r="J32" s="156" t="s">
        <v>41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42</v>
      </c>
      <c r="E33" s="144" t="s">
        <v>43</v>
      </c>
      <c r="F33" s="158">
        <f>ROUND((SUM(BE80:BE89)),  2)</f>
        <v>0</v>
      </c>
      <c r="G33" s="40"/>
      <c r="H33" s="40"/>
      <c r="I33" s="159">
        <v>0.20999999999999999</v>
      </c>
      <c r="J33" s="158">
        <f>ROUND(((SUM(BE80:BE89))*I33),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44</v>
      </c>
      <c r="F34" s="158">
        <f>ROUND((SUM(BF80:BF89)),  2)</f>
        <v>0</v>
      </c>
      <c r="G34" s="40"/>
      <c r="H34" s="40"/>
      <c r="I34" s="159">
        <v>0.14999999999999999</v>
      </c>
      <c r="J34" s="158">
        <f>ROUND(((SUM(BF80:BF89))*I34),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45</v>
      </c>
      <c r="F35" s="158">
        <f>ROUND((SUM(BG80:BG89)),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46</v>
      </c>
      <c r="F36" s="158">
        <f>ROUND((SUM(BH80:BH89)),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47</v>
      </c>
      <c r="F37" s="158">
        <f>ROUND((SUM(BI80:BI89)),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103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Revitalizace areálu KSÚSV - středisko Velká Bíteš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101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Velká Bíteš</v>
      </c>
      <c r="G52" s="42"/>
      <c r="H52" s="42"/>
      <c r="I52" s="34" t="s">
        <v>23</v>
      </c>
      <c r="J52" s="74" t="str">
        <f>IF(J12="","",J12)</f>
        <v>21. 1. 2021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KSÚSV, Kosovská 1122/16, Jihlava 58601</v>
      </c>
      <c r="G54" s="42"/>
      <c r="H54" s="42"/>
      <c r="I54" s="34" t="s">
        <v>31</v>
      </c>
      <c r="J54" s="38" t="str">
        <f>E21</f>
        <v>Ing.Josef Slabý, Arnolec 30, Jamné 58827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Fr.Neuwirth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104</v>
      </c>
      <c r="D57" s="173"/>
      <c r="E57" s="173"/>
      <c r="F57" s="173"/>
      <c r="G57" s="173"/>
      <c r="H57" s="173"/>
      <c r="I57" s="173"/>
      <c r="J57" s="174" t="s">
        <v>105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70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106</v>
      </c>
    </row>
    <row r="60" s="9" customFormat="1" ht="24.96" customHeight="1">
      <c r="A60" s="9"/>
      <c r="B60" s="176"/>
      <c r="C60" s="177"/>
      <c r="D60" s="178" t="s">
        <v>2659</v>
      </c>
      <c r="E60" s="179"/>
      <c r="F60" s="179"/>
      <c r="G60" s="179"/>
      <c r="H60" s="179"/>
      <c r="I60" s="179"/>
      <c r="J60" s="180">
        <f>J81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4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137</v>
      </c>
      <c r="D67" s="42"/>
      <c r="E67" s="42"/>
      <c r="F67" s="42"/>
      <c r="G67" s="42"/>
      <c r="H67" s="42"/>
      <c r="I67" s="42"/>
      <c r="J67" s="42"/>
      <c r="K67" s="42"/>
      <c r="L67" s="14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1" t="str">
        <f>E7</f>
        <v>Revitalizace areálu KSÚSV - středisko Velká Bíteš</v>
      </c>
      <c r="F70" s="34"/>
      <c r="G70" s="34"/>
      <c r="H70" s="34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101</v>
      </c>
      <c r="D71" s="42"/>
      <c r="E71" s="42"/>
      <c r="F71" s="42"/>
      <c r="G71" s="42"/>
      <c r="H71" s="42"/>
      <c r="I71" s="42"/>
      <c r="J71" s="42"/>
      <c r="K71" s="4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Velká Bíteš</v>
      </c>
      <c r="G74" s="42"/>
      <c r="H74" s="42"/>
      <c r="I74" s="34" t="s">
        <v>23</v>
      </c>
      <c r="J74" s="74" t="str">
        <f>IF(J12="","",J12)</f>
        <v>21. 1. 2021</v>
      </c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4" t="s">
        <v>25</v>
      </c>
      <c r="D76" s="42"/>
      <c r="E76" s="42"/>
      <c r="F76" s="29" t="str">
        <f>E15</f>
        <v>KSÚSV, Kosovská 1122/16, Jihlava 58601</v>
      </c>
      <c r="G76" s="42"/>
      <c r="H76" s="42"/>
      <c r="I76" s="34" t="s">
        <v>31</v>
      </c>
      <c r="J76" s="38" t="str">
        <f>E21</f>
        <v>Ing.Josef Slabý, Arnolec 30, Jamné 58827</v>
      </c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34</v>
      </c>
      <c r="J77" s="38" t="str">
        <f>E24</f>
        <v>Fr.Neuwirth</v>
      </c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87"/>
      <c r="B79" s="188"/>
      <c r="C79" s="189" t="s">
        <v>138</v>
      </c>
      <c r="D79" s="190" t="s">
        <v>57</v>
      </c>
      <c r="E79" s="190" t="s">
        <v>53</v>
      </c>
      <c r="F79" s="190" t="s">
        <v>54</v>
      </c>
      <c r="G79" s="190" t="s">
        <v>139</v>
      </c>
      <c r="H79" s="190" t="s">
        <v>140</v>
      </c>
      <c r="I79" s="190" t="s">
        <v>141</v>
      </c>
      <c r="J79" s="190" t="s">
        <v>105</v>
      </c>
      <c r="K79" s="191" t="s">
        <v>142</v>
      </c>
      <c r="L79" s="192"/>
      <c r="M79" s="94" t="s">
        <v>19</v>
      </c>
      <c r="N79" s="95" t="s">
        <v>42</v>
      </c>
      <c r="O79" s="95" t="s">
        <v>143</v>
      </c>
      <c r="P79" s="95" t="s">
        <v>144</v>
      </c>
      <c r="Q79" s="95" t="s">
        <v>145</v>
      </c>
      <c r="R79" s="95" t="s">
        <v>146</v>
      </c>
      <c r="S79" s="95" t="s">
        <v>147</v>
      </c>
      <c r="T79" s="96" t="s">
        <v>148</v>
      </c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187"/>
    </row>
    <row r="80" s="2" customFormat="1" ht="22.8" customHeight="1">
      <c r="A80" s="40"/>
      <c r="B80" s="41"/>
      <c r="C80" s="101" t="s">
        <v>149</v>
      </c>
      <c r="D80" s="42"/>
      <c r="E80" s="42"/>
      <c r="F80" s="42"/>
      <c r="G80" s="42"/>
      <c r="H80" s="42"/>
      <c r="I80" s="42"/>
      <c r="J80" s="193">
        <f>BK80</f>
        <v>0</v>
      </c>
      <c r="K80" s="42"/>
      <c r="L80" s="46"/>
      <c r="M80" s="97"/>
      <c r="N80" s="194"/>
      <c r="O80" s="98"/>
      <c r="P80" s="195">
        <f>P81</f>
        <v>0</v>
      </c>
      <c r="Q80" s="98"/>
      <c r="R80" s="195">
        <f>R81</f>
        <v>0</v>
      </c>
      <c r="S80" s="98"/>
      <c r="T80" s="196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71</v>
      </c>
      <c r="AU80" s="19" t="s">
        <v>106</v>
      </c>
      <c r="BK80" s="197">
        <f>BK81</f>
        <v>0</v>
      </c>
    </row>
    <row r="81" s="12" customFormat="1" ht="25.92" customHeight="1">
      <c r="A81" s="12"/>
      <c r="B81" s="198"/>
      <c r="C81" s="199"/>
      <c r="D81" s="200" t="s">
        <v>71</v>
      </c>
      <c r="E81" s="201" t="s">
        <v>1785</v>
      </c>
      <c r="F81" s="201" t="s">
        <v>97</v>
      </c>
      <c r="G81" s="199"/>
      <c r="H81" s="199"/>
      <c r="I81" s="202"/>
      <c r="J81" s="203">
        <f>BK81</f>
        <v>0</v>
      </c>
      <c r="K81" s="199"/>
      <c r="L81" s="204"/>
      <c r="M81" s="205"/>
      <c r="N81" s="206"/>
      <c r="O81" s="206"/>
      <c r="P81" s="207">
        <f>SUM(P82:P89)</f>
        <v>0</v>
      </c>
      <c r="Q81" s="206"/>
      <c r="R81" s="207">
        <f>SUM(R82:R89)</f>
        <v>0</v>
      </c>
      <c r="S81" s="206"/>
      <c r="T81" s="208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9" t="s">
        <v>192</v>
      </c>
      <c r="AT81" s="210" t="s">
        <v>71</v>
      </c>
      <c r="AU81" s="210" t="s">
        <v>72</v>
      </c>
      <c r="AY81" s="209" t="s">
        <v>152</v>
      </c>
      <c r="BK81" s="211">
        <f>SUM(BK82:BK89)</f>
        <v>0</v>
      </c>
    </row>
    <row r="82" s="2" customFormat="1">
      <c r="A82" s="40"/>
      <c r="B82" s="41"/>
      <c r="C82" s="214" t="s">
        <v>79</v>
      </c>
      <c r="D82" s="214" t="s">
        <v>155</v>
      </c>
      <c r="E82" s="215" t="s">
        <v>2660</v>
      </c>
      <c r="F82" s="216" t="s">
        <v>2661</v>
      </c>
      <c r="G82" s="217" t="s">
        <v>2662</v>
      </c>
      <c r="H82" s="218">
        <v>1</v>
      </c>
      <c r="I82" s="219"/>
      <c r="J82" s="220">
        <f>ROUND(I82*H82,2)</f>
        <v>0</v>
      </c>
      <c r="K82" s="216" t="s">
        <v>2663</v>
      </c>
      <c r="L82" s="46"/>
      <c r="M82" s="221" t="s">
        <v>19</v>
      </c>
      <c r="N82" s="222" t="s">
        <v>43</v>
      </c>
      <c r="O82" s="86"/>
      <c r="P82" s="223">
        <f>O82*H82</f>
        <v>0</v>
      </c>
      <c r="Q82" s="223">
        <v>0</v>
      </c>
      <c r="R82" s="223">
        <f>Q82*H82</f>
        <v>0</v>
      </c>
      <c r="S82" s="223">
        <v>0</v>
      </c>
      <c r="T82" s="224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25" t="s">
        <v>2664</v>
      </c>
      <c r="AT82" s="225" t="s">
        <v>155</v>
      </c>
      <c r="AU82" s="225" t="s">
        <v>79</v>
      </c>
      <c r="AY82" s="19" t="s">
        <v>152</v>
      </c>
      <c r="BE82" s="226">
        <f>IF(N82="základní",J82,0)</f>
        <v>0</v>
      </c>
      <c r="BF82" s="226">
        <f>IF(N82="snížená",J82,0)</f>
        <v>0</v>
      </c>
      <c r="BG82" s="226">
        <f>IF(N82="zákl. přenesená",J82,0)</f>
        <v>0</v>
      </c>
      <c r="BH82" s="226">
        <f>IF(N82="sníž. přenesená",J82,0)</f>
        <v>0</v>
      </c>
      <c r="BI82" s="226">
        <f>IF(N82="nulová",J82,0)</f>
        <v>0</v>
      </c>
      <c r="BJ82" s="19" t="s">
        <v>79</v>
      </c>
      <c r="BK82" s="226">
        <f>ROUND(I82*H82,2)</f>
        <v>0</v>
      </c>
      <c r="BL82" s="19" t="s">
        <v>2664</v>
      </c>
      <c r="BM82" s="225" t="s">
        <v>2665</v>
      </c>
    </row>
    <row r="83" s="2" customFormat="1" ht="90" customHeight="1">
      <c r="A83" s="40"/>
      <c r="B83" s="41"/>
      <c r="C83" s="214" t="s">
        <v>81</v>
      </c>
      <c r="D83" s="214" t="s">
        <v>155</v>
      </c>
      <c r="E83" s="215" t="s">
        <v>2666</v>
      </c>
      <c r="F83" s="216" t="s">
        <v>2667</v>
      </c>
      <c r="G83" s="217" t="s">
        <v>2662</v>
      </c>
      <c r="H83" s="218">
        <v>1</v>
      </c>
      <c r="I83" s="219"/>
      <c r="J83" s="220">
        <f>ROUND(I83*H83,2)</f>
        <v>0</v>
      </c>
      <c r="K83" s="216" t="s">
        <v>2663</v>
      </c>
      <c r="L83" s="46"/>
      <c r="M83" s="221" t="s">
        <v>19</v>
      </c>
      <c r="N83" s="222" t="s">
        <v>43</v>
      </c>
      <c r="O83" s="86"/>
      <c r="P83" s="223">
        <f>O83*H83</f>
        <v>0</v>
      </c>
      <c r="Q83" s="223">
        <v>0</v>
      </c>
      <c r="R83" s="223">
        <f>Q83*H83</f>
        <v>0</v>
      </c>
      <c r="S83" s="223">
        <v>0</v>
      </c>
      <c r="T83" s="224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25" t="s">
        <v>2664</v>
      </c>
      <c r="AT83" s="225" t="s">
        <v>155</v>
      </c>
      <c r="AU83" s="225" t="s">
        <v>79</v>
      </c>
      <c r="AY83" s="19" t="s">
        <v>152</v>
      </c>
      <c r="BE83" s="226">
        <f>IF(N83="základní",J83,0)</f>
        <v>0</v>
      </c>
      <c r="BF83" s="226">
        <f>IF(N83="snížená",J83,0)</f>
        <v>0</v>
      </c>
      <c r="BG83" s="226">
        <f>IF(N83="zákl. přenesená",J83,0)</f>
        <v>0</v>
      </c>
      <c r="BH83" s="226">
        <f>IF(N83="sníž. přenesená",J83,0)</f>
        <v>0</v>
      </c>
      <c r="BI83" s="226">
        <f>IF(N83="nulová",J83,0)</f>
        <v>0</v>
      </c>
      <c r="BJ83" s="19" t="s">
        <v>79</v>
      </c>
      <c r="BK83" s="226">
        <f>ROUND(I83*H83,2)</f>
        <v>0</v>
      </c>
      <c r="BL83" s="19" t="s">
        <v>2664</v>
      </c>
      <c r="BM83" s="225" t="s">
        <v>2668</v>
      </c>
    </row>
    <row r="84" s="2" customFormat="1" ht="33" customHeight="1">
      <c r="A84" s="40"/>
      <c r="B84" s="41"/>
      <c r="C84" s="214" t="s">
        <v>153</v>
      </c>
      <c r="D84" s="214" t="s">
        <v>155</v>
      </c>
      <c r="E84" s="215" t="s">
        <v>2669</v>
      </c>
      <c r="F84" s="216" t="s">
        <v>2670</v>
      </c>
      <c r="G84" s="217" t="s">
        <v>1794</v>
      </c>
      <c r="H84" s="218">
        <v>1</v>
      </c>
      <c r="I84" s="219"/>
      <c r="J84" s="220">
        <f>ROUND(I84*H84,2)</f>
        <v>0</v>
      </c>
      <c r="K84" s="216" t="s">
        <v>2663</v>
      </c>
      <c r="L84" s="46"/>
      <c r="M84" s="221" t="s">
        <v>19</v>
      </c>
      <c r="N84" s="222" t="s">
        <v>43</v>
      </c>
      <c r="O84" s="86"/>
      <c r="P84" s="223">
        <f>O84*H84</f>
        <v>0</v>
      </c>
      <c r="Q84" s="223">
        <v>0</v>
      </c>
      <c r="R84" s="223">
        <f>Q84*H84</f>
        <v>0</v>
      </c>
      <c r="S84" s="223">
        <v>0</v>
      </c>
      <c r="T84" s="224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25" t="s">
        <v>2664</v>
      </c>
      <c r="AT84" s="225" t="s">
        <v>155</v>
      </c>
      <c r="AU84" s="225" t="s">
        <v>79</v>
      </c>
      <c r="AY84" s="19" t="s">
        <v>152</v>
      </c>
      <c r="BE84" s="226">
        <f>IF(N84="základní",J84,0)</f>
        <v>0</v>
      </c>
      <c r="BF84" s="226">
        <f>IF(N84="snížená",J84,0)</f>
        <v>0</v>
      </c>
      <c r="BG84" s="226">
        <f>IF(N84="zákl. přenesená",J84,0)</f>
        <v>0</v>
      </c>
      <c r="BH84" s="226">
        <f>IF(N84="sníž. přenesená",J84,0)</f>
        <v>0</v>
      </c>
      <c r="BI84" s="226">
        <f>IF(N84="nulová",J84,0)</f>
        <v>0</v>
      </c>
      <c r="BJ84" s="19" t="s">
        <v>79</v>
      </c>
      <c r="BK84" s="226">
        <f>ROUND(I84*H84,2)</f>
        <v>0</v>
      </c>
      <c r="BL84" s="19" t="s">
        <v>2664</v>
      </c>
      <c r="BM84" s="225" t="s">
        <v>2671</v>
      </c>
    </row>
    <row r="85" s="2" customFormat="1" ht="44.25" customHeight="1">
      <c r="A85" s="40"/>
      <c r="B85" s="41"/>
      <c r="C85" s="214" t="s">
        <v>159</v>
      </c>
      <c r="D85" s="214" t="s">
        <v>155</v>
      </c>
      <c r="E85" s="215" t="s">
        <v>2672</v>
      </c>
      <c r="F85" s="216" t="s">
        <v>2673</v>
      </c>
      <c r="G85" s="217" t="s">
        <v>2662</v>
      </c>
      <c r="H85" s="218">
        <v>1</v>
      </c>
      <c r="I85" s="219"/>
      <c r="J85" s="220">
        <f>ROUND(I85*H85,2)</f>
        <v>0</v>
      </c>
      <c r="K85" s="216" t="s">
        <v>2663</v>
      </c>
      <c r="L85" s="46"/>
      <c r="M85" s="221" t="s">
        <v>19</v>
      </c>
      <c r="N85" s="222" t="s">
        <v>43</v>
      </c>
      <c r="O85" s="86"/>
      <c r="P85" s="223">
        <f>O85*H85</f>
        <v>0</v>
      </c>
      <c r="Q85" s="223">
        <v>0</v>
      </c>
      <c r="R85" s="223">
        <f>Q85*H85</f>
        <v>0</v>
      </c>
      <c r="S85" s="223">
        <v>0</v>
      </c>
      <c r="T85" s="224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25" t="s">
        <v>2664</v>
      </c>
      <c r="AT85" s="225" t="s">
        <v>155</v>
      </c>
      <c r="AU85" s="225" t="s">
        <v>79</v>
      </c>
      <c r="AY85" s="19" t="s">
        <v>152</v>
      </c>
      <c r="BE85" s="226">
        <f>IF(N85="základní",J85,0)</f>
        <v>0</v>
      </c>
      <c r="BF85" s="226">
        <f>IF(N85="snížená",J85,0)</f>
        <v>0</v>
      </c>
      <c r="BG85" s="226">
        <f>IF(N85="zákl. přenesená",J85,0)</f>
        <v>0</v>
      </c>
      <c r="BH85" s="226">
        <f>IF(N85="sníž. přenesená",J85,0)</f>
        <v>0</v>
      </c>
      <c r="BI85" s="226">
        <f>IF(N85="nulová",J85,0)</f>
        <v>0</v>
      </c>
      <c r="BJ85" s="19" t="s">
        <v>79</v>
      </c>
      <c r="BK85" s="226">
        <f>ROUND(I85*H85,2)</f>
        <v>0</v>
      </c>
      <c r="BL85" s="19" t="s">
        <v>2664</v>
      </c>
      <c r="BM85" s="225" t="s">
        <v>2674</v>
      </c>
    </row>
    <row r="86" s="2" customFormat="1">
      <c r="A86" s="40"/>
      <c r="B86" s="41"/>
      <c r="C86" s="214" t="s">
        <v>192</v>
      </c>
      <c r="D86" s="214" t="s">
        <v>155</v>
      </c>
      <c r="E86" s="215" t="s">
        <v>2675</v>
      </c>
      <c r="F86" s="216" t="s">
        <v>2676</v>
      </c>
      <c r="G86" s="217" t="s">
        <v>2662</v>
      </c>
      <c r="H86" s="218">
        <v>1</v>
      </c>
      <c r="I86" s="219"/>
      <c r="J86" s="220">
        <f>ROUND(I86*H86,2)</f>
        <v>0</v>
      </c>
      <c r="K86" s="216" t="s">
        <v>2663</v>
      </c>
      <c r="L86" s="46"/>
      <c r="M86" s="221" t="s">
        <v>19</v>
      </c>
      <c r="N86" s="222" t="s">
        <v>43</v>
      </c>
      <c r="O86" s="86"/>
      <c r="P86" s="223">
        <f>O86*H86</f>
        <v>0</v>
      </c>
      <c r="Q86" s="223">
        <v>0</v>
      </c>
      <c r="R86" s="223">
        <f>Q86*H86</f>
        <v>0</v>
      </c>
      <c r="S86" s="223">
        <v>0</v>
      </c>
      <c r="T86" s="224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5" t="s">
        <v>2664</v>
      </c>
      <c r="AT86" s="225" t="s">
        <v>155</v>
      </c>
      <c r="AU86" s="225" t="s">
        <v>79</v>
      </c>
      <c r="AY86" s="19" t="s">
        <v>152</v>
      </c>
      <c r="BE86" s="226">
        <f>IF(N86="základní",J86,0)</f>
        <v>0</v>
      </c>
      <c r="BF86" s="226">
        <f>IF(N86="snížená",J86,0)</f>
        <v>0</v>
      </c>
      <c r="BG86" s="226">
        <f>IF(N86="zákl. přenesená",J86,0)</f>
        <v>0</v>
      </c>
      <c r="BH86" s="226">
        <f>IF(N86="sníž. přenesená",J86,0)</f>
        <v>0</v>
      </c>
      <c r="BI86" s="226">
        <f>IF(N86="nulová",J86,0)</f>
        <v>0</v>
      </c>
      <c r="BJ86" s="19" t="s">
        <v>79</v>
      </c>
      <c r="BK86" s="226">
        <f>ROUND(I86*H86,2)</f>
        <v>0</v>
      </c>
      <c r="BL86" s="19" t="s">
        <v>2664</v>
      </c>
      <c r="BM86" s="225" t="s">
        <v>2677</v>
      </c>
    </row>
    <row r="87" s="2" customFormat="1" ht="44.25" customHeight="1">
      <c r="A87" s="40"/>
      <c r="B87" s="41"/>
      <c r="C87" s="214" t="s">
        <v>197</v>
      </c>
      <c r="D87" s="214" t="s">
        <v>155</v>
      </c>
      <c r="E87" s="215" t="s">
        <v>2678</v>
      </c>
      <c r="F87" s="216" t="s">
        <v>2679</v>
      </c>
      <c r="G87" s="217" t="s">
        <v>2662</v>
      </c>
      <c r="H87" s="218">
        <v>1</v>
      </c>
      <c r="I87" s="219"/>
      <c r="J87" s="220">
        <f>ROUND(I87*H87,2)</f>
        <v>0</v>
      </c>
      <c r="K87" s="216" t="s">
        <v>2663</v>
      </c>
      <c r="L87" s="46"/>
      <c r="M87" s="221" t="s">
        <v>19</v>
      </c>
      <c r="N87" s="222" t="s">
        <v>43</v>
      </c>
      <c r="O87" s="86"/>
      <c r="P87" s="223">
        <f>O87*H87</f>
        <v>0</v>
      </c>
      <c r="Q87" s="223">
        <v>0</v>
      </c>
      <c r="R87" s="223">
        <f>Q87*H87</f>
        <v>0</v>
      </c>
      <c r="S87" s="223">
        <v>0</v>
      </c>
      <c r="T87" s="224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25" t="s">
        <v>2664</v>
      </c>
      <c r="AT87" s="225" t="s">
        <v>155</v>
      </c>
      <c r="AU87" s="225" t="s">
        <v>79</v>
      </c>
      <c r="AY87" s="19" t="s">
        <v>152</v>
      </c>
      <c r="BE87" s="226">
        <f>IF(N87="základní",J87,0)</f>
        <v>0</v>
      </c>
      <c r="BF87" s="226">
        <f>IF(N87="snížená",J87,0)</f>
        <v>0</v>
      </c>
      <c r="BG87" s="226">
        <f>IF(N87="zákl. přenesená",J87,0)</f>
        <v>0</v>
      </c>
      <c r="BH87" s="226">
        <f>IF(N87="sníž. přenesená",J87,0)</f>
        <v>0</v>
      </c>
      <c r="BI87" s="226">
        <f>IF(N87="nulová",J87,0)</f>
        <v>0</v>
      </c>
      <c r="BJ87" s="19" t="s">
        <v>79</v>
      </c>
      <c r="BK87" s="226">
        <f>ROUND(I87*H87,2)</f>
        <v>0</v>
      </c>
      <c r="BL87" s="19" t="s">
        <v>2664</v>
      </c>
      <c r="BM87" s="225" t="s">
        <v>2680</v>
      </c>
    </row>
    <row r="88" s="2" customFormat="1">
      <c r="A88" s="40"/>
      <c r="B88" s="41"/>
      <c r="C88" s="214" t="s">
        <v>201</v>
      </c>
      <c r="D88" s="214" t="s">
        <v>155</v>
      </c>
      <c r="E88" s="215" t="s">
        <v>2681</v>
      </c>
      <c r="F88" s="216" t="s">
        <v>2682</v>
      </c>
      <c r="G88" s="217" t="s">
        <v>2662</v>
      </c>
      <c r="H88" s="218">
        <v>1</v>
      </c>
      <c r="I88" s="219"/>
      <c r="J88" s="220">
        <f>ROUND(I88*H88,2)</f>
        <v>0</v>
      </c>
      <c r="K88" s="216" t="s">
        <v>2663</v>
      </c>
      <c r="L88" s="46"/>
      <c r="M88" s="221" t="s">
        <v>19</v>
      </c>
      <c r="N88" s="222" t="s">
        <v>43</v>
      </c>
      <c r="O88" s="86"/>
      <c r="P88" s="223">
        <f>O88*H88</f>
        <v>0</v>
      </c>
      <c r="Q88" s="223">
        <v>0</v>
      </c>
      <c r="R88" s="223">
        <f>Q88*H88</f>
        <v>0</v>
      </c>
      <c r="S88" s="223">
        <v>0</v>
      </c>
      <c r="T88" s="224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5" t="s">
        <v>2664</v>
      </c>
      <c r="AT88" s="225" t="s">
        <v>155</v>
      </c>
      <c r="AU88" s="225" t="s">
        <v>79</v>
      </c>
      <c r="AY88" s="19" t="s">
        <v>152</v>
      </c>
      <c r="BE88" s="226">
        <f>IF(N88="základní",J88,0)</f>
        <v>0</v>
      </c>
      <c r="BF88" s="226">
        <f>IF(N88="snížená",J88,0)</f>
        <v>0</v>
      </c>
      <c r="BG88" s="226">
        <f>IF(N88="zákl. přenesená",J88,0)</f>
        <v>0</v>
      </c>
      <c r="BH88" s="226">
        <f>IF(N88="sníž. přenesená",J88,0)</f>
        <v>0</v>
      </c>
      <c r="BI88" s="226">
        <f>IF(N88="nulová",J88,0)</f>
        <v>0</v>
      </c>
      <c r="BJ88" s="19" t="s">
        <v>79</v>
      </c>
      <c r="BK88" s="226">
        <f>ROUND(I88*H88,2)</f>
        <v>0</v>
      </c>
      <c r="BL88" s="19" t="s">
        <v>2664</v>
      </c>
      <c r="BM88" s="225" t="s">
        <v>2683</v>
      </c>
    </row>
    <row r="89" s="2" customFormat="1" ht="16.5" customHeight="1">
      <c r="A89" s="40"/>
      <c r="B89" s="41"/>
      <c r="C89" s="214" t="s">
        <v>208</v>
      </c>
      <c r="D89" s="214" t="s">
        <v>155</v>
      </c>
      <c r="E89" s="215" t="s">
        <v>2684</v>
      </c>
      <c r="F89" s="216" t="s">
        <v>2685</v>
      </c>
      <c r="G89" s="217" t="s">
        <v>2662</v>
      </c>
      <c r="H89" s="218">
        <v>1</v>
      </c>
      <c r="I89" s="219"/>
      <c r="J89" s="220">
        <f>ROUND(I89*H89,2)</f>
        <v>0</v>
      </c>
      <c r="K89" s="216" t="s">
        <v>2663</v>
      </c>
      <c r="L89" s="46"/>
      <c r="M89" s="283" t="s">
        <v>19</v>
      </c>
      <c r="N89" s="284" t="s">
        <v>43</v>
      </c>
      <c r="O89" s="285"/>
      <c r="P89" s="286">
        <f>O89*H89</f>
        <v>0</v>
      </c>
      <c r="Q89" s="286">
        <v>0</v>
      </c>
      <c r="R89" s="286">
        <f>Q89*H89</f>
        <v>0</v>
      </c>
      <c r="S89" s="286">
        <v>0</v>
      </c>
      <c r="T89" s="28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25" t="s">
        <v>2664</v>
      </c>
      <c r="AT89" s="225" t="s">
        <v>155</v>
      </c>
      <c r="AU89" s="225" t="s">
        <v>79</v>
      </c>
      <c r="AY89" s="19" t="s">
        <v>152</v>
      </c>
      <c r="BE89" s="226">
        <f>IF(N89="základní",J89,0)</f>
        <v>0</v>
      </c>
      <c r="BF89" s="226">
        <f>IF(N89="snížená",J89,0)</f>
        <v>0</v>
      </c>
      <c r="BG89" s="226">
        <f>IF(N89="zákl. přenesená",J89,0)</f>
        <v>0</v>
      </c>
      <c r="BH89" s="226">
        <f>IF(N89="sníž. přenesená",J89,0)</f>
        <v>0</v>
      </c>
      <c r="BI89" s="226">
        <f>IF(N89="nulová",J89,0)</f>
        <v>0</v>
      </c>
      <c r="BJ89" s="19" t="s">
        <v>79</v>
      </c>
      <c r="BK89" s="226">
        <f>ROUND(I89*H89,2)</f>
        <v>0</v>
      </c>
      <c r="BL89" s="19" t="s">
        <v>2664</v>
      </c>
      <c r="BM89" s="225" t="s">
        <v>2686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yBez+CAzrIpGurfSzajBJoWroOvjVOm5sOzEWkDIBi+BCwFcxxqYkO2N6Wt3jS7K4DfDWOlfaKVHggF4mvpEGw==" hashValue="E3CdPqNa5WNkG1+9XzTKPCSW+7n5SlIvZ7sJS/1hYChKgTXnDzJAtA7GrTgfU0rJVczXQKQmDt1XbrlFtj3etg==" algorithmName="SHA-512" password="CEE1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7" customFormat="1" ht="45" customHeight="1">
      <c r="B3" s="295"/>
      <c r="C3" s="296" t="s">
        <v>2687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2688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2689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2690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2691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2692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2693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2694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2695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2696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2697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78</v>
      </c>
      <c r="F18" s="302" t="s">
        <v>2698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2699</v>
      </c>
      <c r="F19" s="302" t="s">
        <v>2700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2701</v>
      </c>
      <c r="F20" s="302" t="s">
        <v>2702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96</v>
      </c>
      <c r="F21" s="302" t="s">
        <v>97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2703</v>
      </c>
      <c r="F22" s="302" t="s">
        <v>2704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83</v>
      </c>
      <c r="F23" s="302" t="s">
        <v>2705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2706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2707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2708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2709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2710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2711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2712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2713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2714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138</v>
      </c>
      <c r="F36" s="302"/>
      <c r="G36" s="302" t="s">
        <v>2715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2716</v>
      </c>
      <c r="F37" s="302"/>
      <c r="G37" s="302" t="s">
        <v>2717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53</v>
      </c>
      <c r="F38" s="302"/>
      <c r="G38" s="302" t="s">
        <v>2718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54</v>
      </c>
      <c r="F39" s="302"/>
      <c r="G39" s="302" t="s">
        <v>2719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139</v>
      </c>
      <c r="F40" s="302"/>
      <c r="G40" s="302" t="s">
        <v>2720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140</v>
      </c>
      <c r="F41" s="302"/>
      <c r="G41" s="302" t="s">
        <v>2721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2722</v>
      </c>
      <c r="F42" s="302"/>
      <c r="G42" s="302" t="s">
        <v>2723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2724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2725</v>
      </c>
      <c r="F44" s="302"/>
      <c r="G44" s="302" t="s">
        <v>2726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142</v>
      </c>
      <c r="F45" s="302"/>
      <c r="G45" s="302" t="s">
        <v>2727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2728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2729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2730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2731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2732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2733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2734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2735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2736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2737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2738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2739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2740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2741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2742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2743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2744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2745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2746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2747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2748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2749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2750</v>
      </c>
      <c r="D76" s="320"/>
      <c r="E76" s="320"/>
      <c r="F76" s="320" t="s">
        <v>2751</v>
      </c>
      <c r="G76" s="321"/>
      <c r="H76" s="320" t="s">
        <v>54</v>
      </c>
      <c r="I76" s="320" t="s">
        <v>57</v>
      </c>
      <c r="J76" s="320" t="s">
        <v>2752</v>
      </c>
      <c r="K76" s="319"/>
    </row>
    <row r="77" s="1" customFormat="1" ht="17.25" customHeight="1">
      <c r="B77" s="317"/>
      <c r="C77" s="322" t="s">
        <v>2753</v>
      </c>
      <c r="D77" s="322"/>
      <c r="E77" s="322"/>
      <c r="F77" s="323" t="s">
        <v>2754</v>
      </c>
      <c r="G77" s="324"/>
      <c r="H77" s="322"/>
      <c r="I77" s="322"/>
      <c r="J77" s="322" t="s">
        <v>2755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53</v>
      </c>
      <c r="D79" s="327"/>
      <c r="E79" s="327"/>
      <c r="F79" s="328" t="s">
        <v>2756</v>
      </c>
      <c r="G79" s="329"/>
      <c r="H79" s="305" t="s">
        <v>2757</v>
      </c>
      <c r="I79" s="305" t="s">
        <v>2758</v>
      </c>
      <c r="J79" s="305">
        <v>20</v>
      </c>
      <c r="K79" s="319"/>
    </row>
    <row r="80" s="1" customFormat="1" ht="15" customHeight="1">
      <c r="B80" s="317"/>
      <c r="C80" s="305" t="s">
        <v>2759</v>
      </c>
      <c r="D80" s="305"/>
      <c r="E80" s="305"/>
      <c r="F80" s="328" t="s">
        <v>2756</v>
      </c>
      <c r="G80" s="329"/>
      <c r="H80" s="305" t="s">
        <v>2760</v>
      </c>
      <c r="I80" s="305" t="s">
        <v>2758</v>
      </c>
      <c r="J80" s="305">
        <v>120</v>
      </c>
      <c r="K80" s="319"/>
    </row>
    <row r="81" s="1" customFormat="1" ht="15" customHeight="1">
      <c r="B81" s="330"/>
      <c r="C81" s="305" t="s">
        <v>2761</v>
      </c>
      <c r="D81" s="305"/>
      <c r="E81" s="305"/>
      <c r="F81" s="328" t="s">
        <v>2762</v>
      </c>
      <c r="G81" s="329"/>
      <c r="H81" s="305" t="s">
        <v>2763</v>
      </c>
      <c r="I81" s="305" t="s">
        <v>2758</v>
      </c>
      <c r="J81" s="305">
        <v>50</v>
      </c>
      <c r="K81" s="319"/>
    </row>
    <row r="82" s="1" customFormat="1" ht="15" customHeight="1">
      <c r="B82" s="330"/>
      <c r="C82" s="305" t="s">
        <v>2764</v>
      </c>
      <c r="D82" s="305"/>
      <c r="E82" s="305"/>
      <c r="F82" s="328" t="s">
        <v>2756</v>
      </c>
      <c r="G82" s="329"/>
      <c r="H82" s="305" t="s">
        <v>2765</v>
      </c>
      <c r="I82" s="305" t="s">
        <v>2766</v>
      </c>
      <c r="J82" s="305"/>
      <c r="K82" s="319"/>
    </row>
    <row r="83" s="1" customFormat="1" ht="15" customHeight="1">
      <c r="B83" s="330"/>
      <c r="C83" s="331" t="s">
        <v>2767</v>
      </c>
      <c r="D83" s="331"/>
      <c r="E83" s="331"/>
      <c r="F83" s="332" t="s">
        <v>2762</v>
      </c>
      <c r="G83" s="331"/>
      <c r="H83" s="331" t="s">
        <v>2768</v>
      </c>
      <c r="I83" s="331" t="s">
        <v>2758</v>
      </c>
      <c r="J83" s="331">
        <v>15</v>
      </c>
      <c r="K83" s="319"/>
    </row>
    <row r="84" s="1" customFormat="1" ht="15" customHeight="1">
      <c r="B84" s="330"/>
      <c r="C84" s="331" t="s">
        <v>2769</v>
      </c>
      <c r="D84" s="331"/>
      <c r="E84" s="331"/>
      <c r="F84" s="332" t="s">
        <v>2762</v>
      </c>
      <c r="G84" s="331"/>
      <c r="H84" s="331" t="s">
        <v>2770</v>
      </c>
      <c r="I84" s="331" t="s">
        <v>2758</v>
      </c>
      <c r="J84" s="331">
        <v>15</v>
      </c>
      <c r="K84" s="319"/>
    </row>
    <row r="85" s="1" customFormat="1" ht="15" customHeight="1">
      <c r="B85" s="330"/>
      <c r="C85" s="331" t="s">
        <v>2771</v>
      </c>
      <c r="D85" s="331"/>
      <c r="E85" s="331"/>
      <c r="F85" s="332" t="s">
        <v>2762</v>
      </c>
      <c r="G85" s="331"/>
      <c r="H85" s="331" t="s">
        <v>2772</v>
      </c>
      <c r="I85" s="331" t="s">
        <v>2758</v>
      </c>
      <c r="J85" s="331">
        <v>20</v>
      </c>
      <c r="K85" s="319"/>
    </row>
    <row r="86" s="1" customFormat="1" ht="15" customHeight="1">
      <c r="B86" s="330"/>
      <c r="C86" s="331" t="s">
        <v>2773</v>
      </c>
      <c r="D86" s="331"/>
      <c r="E86" s="331"/>
      <c r="F86" s="332" t="s">
        <v>2762</v>
      </c>
      <c r="G86" s="331"/>
      <c r="H86" s="331" t="s">
        <v>2774</v>
      </c>
      <c r="I86" s="331" t="s">
        <v>2758</v>
      </c>
      <c r="J86" s="331">
        <v>20</v>
      </c>
      <c r="K86" s="319"/>
    </row>
    <row r="87" s="1" customFormat="1" ht="15" customHeight="1">
      <c r="B87" s="330"/>
      <c r="C87" s="305" t="s">
        <v>2775</v>
      </c>
      <c r="D87" s="305"/>
      <c r="E87" s="305"/>
      <c r="F87" s="328" t="s">
        <v>2762</v>
      </c>
      <c r="G87" s="329"/>
      <c r="H87" s="305" t="s">
        <v>2776</v>
      </c>
      <c r="I87" s="305" t="s">
        <v>2758</v>
      </c>
      <c r="J87" s="305">
        <v>50</v>
      </c>
      <c r="K87" s="319"/>
    </row>
    <row r="88" s="1" customFormat="1" ht="15" customHeight="1">
      <c r="B88" s="330"/>
      <c r="C88" s="305" t="s">
        <v>2777</v>
      </c>
      <c r="D88" s="305"/>
      <c r="E88" s="305"/>
      <c r="F88" s="328" t="s">
        <v>2762</v>
      </c>
      <c r="G88" s="329"/>
      <c r="H88" s="305" t="s">
        <v>2778</v>
      </c>
      <c r="I88" s="305" t="s">
        <v>2758</v>
      </c>
      <c r="J88" s="305">
        <v>20</v>
      </c>
      <c r="K88" s="319"/>
    </row>
    <row r="89" s="1" customFormat="1" ht="15" customHeight="1">
      <c r="B89" s="330"/>
      <c r="C89" s="305" t="s">
        <v>2779</v>
      </c>
      <c r="D89" s="305"/>
      <c r="E89" s="305"/>
      <c r="F89" s="328" t="s">
        <v>2762</v>
      </c>
      <c r="G89" s="329"/>
      <c r="H89" s="305" t="s">
        <v>2780</v>
      </c>
      <c r="I89" s="305" t="s">
        <v>2758</v>
      </c>
      <c r="J89" s="305">
        <v>20</v>
      </c>
      <c r="K89" s="319"/>
    </row>
    <row r="90" s="1" customFormat="1" ht="15" customHeight="1">
      <c r="B90" s="330"/>
      <c r="C90" s="305" t="s">
        <v>2781</v>
      </c>
      <c r="D90" s="305"/>
      <c r="E90" s="305"/>
      <c r="F90" s="328" t="s">
        <v>2762</v>
      </c>
      <c r="G90" s="329"/>
      <c r="H90" s="305" t="s">
        <v>2782</v>
      </c>
      <c r="I90" s="305" t="s">
        <v>2758</v>
      </c>
      <c r="J90" s="305">
        <v>50</v>
      </c>
      <c r="K90" s="319"/>
    </row>
    <row r="91" s="1" customFormat="1" ht="15" customHeight="1">
      <c r="B91" s="330"/>
      <c r="C91" s="305" t="s">
        <v>2783</v>
      </c>
      <c r="D91" s="305"/>
      <c r="E91" s="305"/>
      <c r="F91" s="328" t="s">
        <v>2762</v>
      </c>
      <c r="G91" s="329"/>
      <c r="H91" s="305" t="s">
        <v>2783</v>
      </c>
      <c r="I91" s="305" t="s">
        <v>2758</v>
      </c>
      <c r="J91" s="305">
        <v>50</v>
      </c>
      <c r="K91" s="319"/>
    </row>
    <row r="92" s="1" customFormat="1" ht="15" customHeight="1">
      <c r="B92" s="330"/>
      <c r="C92" s="305" t="s">
        <v>2784</v>
      </c>
      <c r="D92" s="305"/>
      <c r="E92" s="305"/>
      <c r="F92" s="328" t="s">
        <v>2762</v>
      </c>
      <c r="G92" s="329"/>
      <c r="H92" s="305" t="s">
        <v>2785</v>
      </c>
      <c r="I92" s="305" t="s">
        <v>2758</v>
      </c>
      <c r="J92" s="305">
        <v>255</v>
      </c>
      <c r="K92" s="319"/>
    </row>
    <row r="93" s="1" customFormat="1" ht="15" customHeight="1">
      <c r="B93" s="330"/>
      <c r="C93" s="305" t="s">
        <v>2786</v>
      </c>
      <c r="D93" s="305"/>
      <c r="E93" s="305"/>
      <c r="F93" s="328" t="s">
        <v>2756</v>
      </c>
      <c r="G93" s="329"/>
      <c r="H93" s="305" t="s">
        <v>2787</v>
      </c>
      <c r="I93" s="305" t="s">
        <v>2788</v>
      </c>
      <c r="J93" s="305"/>
      <c r="K93" s="319"/>
    </row>
    <row r="94" s="1" customFormat="1" ht="15" customHeight="1">
      <c r="B94" s="330"/>
      <c r="C94" s="305" t="s">
        <v>2789</v>
      </c>
      <c r="D94" s="305"/>
      <c r="E94" s="305"/>
      <c r="F94" s="328" t="s">
        <v>2756</v>
      </c>
      <c r="G94" s="329"/>
      <c r="H94" s="305" t="s">
        <v>2790</v>
      </c>
      <c r="I94" s="305" t="s">
        <v>2791</v>
      </c>
      <c r="J94" s="305"/>
      <c r="K94" s="319"/>
    </row>
    <row r="95" s="1" customFormat="1" ht="15" customHeight="1">
      <c r="B95" s="330"/>
      <c r="C95" s="305" t="s">
        <v>2792</v>
      </c>
      <c r="D95" s="305"/>
      <c r="E95" s="305"/>
      <c r="F95" s="328" t="s">
        <v>2756</v>
      </c>
      <c r="G95" s="329"/>
      <c r="H95" s="305" t="s">
        <v>2792</v>
      </c>
      <c r="I95" s="305" t="s">
        <v>2791</v>
      </c>
      <c r="J95" s="305"/>
      <c r="K95" s="319"/>
    </row>
    <row r="96" s="1" customFormat="1" ht="15" customHeight="1">
      <c r="B96" s="330"/>
      <c r="C96" s="305" t="s">
        <v>38</v>
      </c>
      <c r="D96" s="305"/>
      <c r="E96" s="305"/>
      <c r="F96" s="328" t="s">
        <v>2756</v>
      </c>
      <c r="G96" s="329"/>
      <c r="H96" s="305" t="s">
        <v>2793</v>
      </c>
      <c r="I96" s="305" t="s">
        <v>2791</v>
      </c>
      <c r="J96" s="305"/>
      <c r="K96" s="319"/>
    </row>
    <row r="97" s="1" customFormat="1" ht="15" customHeight="1">
      <c r="B97" s="330"/>
      <c r="C97" s="305" t="s">
        <v>48</v>
      </c>
      <c r="D97" s="305"/>
      <c r="E97" s="305"/>
      <c r="F97" s="328" t="s">
        <v>2756</v>
      </c>
      <c r="G97" s="329"/>
      <c r="H97" s="305" t="s">
        <v>2794</v>
      </c>
      <c r="I97" s="305" t="s">
        <v>2791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2795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2750</v>
      </c>
      <c r="D103" s="320"/>
      <c r="E103" s="320"/>
      <c r="F103" s="320" t="s">
        <v>2751</v>
      </c>
      <c r="G103" s="321"/>
      <c r="H103" s="320" t="s">
        <v>54</v>
      </c>
      <c r="I103" s="320" t="s">
        <v>57</v>
      </c>
      <c r="J103" s="320" t="s">
        <v>2752</v>
      </c>
      <c r="K103" s="319"/>
    </row>
    <row r="104" s="1" customFormat="1" ht="17.25" customHeight="1">
      <c r="B104" s="317"/>
      <c r="C104" s="322" t="s">
        <v>2753</v>
      </c>
      <c r="D104" s="322"/>
      <c r="E104" s="322"/>
      <c r="F104" s="323" t="s">
        <v>2754</v>
      </c>
      <c r="G104" s="324"/>
      <c r="H104" s="322"/>
      <c r="I104" s="322"/>
      <c r="J104" s="322" t="s">
        <v>2755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53</v>
      </c>
      <c r="D106" s="327"/>
      <c r="E106" s="327"/>
      <c r="F106" s="328" t="s">
        <v>2756</v>
      </c>
      <c r="G106" s="305"/>
      <c r="H106" s="305" t="s">
        <v>2796</v>
      </c>
      <c r="I106" s="305" t="s">
        <v>2758</v>
      </c>
      <c r="J106" s="305">
        <v>20</v>
      </c>
      <c r="K106" s="319"/>
    </row>
    <row r="107" s="1" customFormat="1" ht="15" customHeight="1">
      <c r="B107" s="317"/>
      <c r="C107" s="305" t="s">
        <v>2759</v>
      </c>
      <c r="D107" s="305"/>
      <c r="E107" s="305"/>
      <c r="F107" s="328" t="s">
        <v>2756</v>
      </c>
      <c r="G107" s="305"/>
      <c r="H107" s="305" t="s">
        <v>2796</v>
      </c>
      <c r="I107" s="305" t="s">
        <v>2758</v>
      </c>
      <c r="J107" s="305">
        <v>120</v>
      </c>
      <c r="K107" s="319"/>
    </row>
    <row r="108" s="1" customFormat="1" ht="15" customHeight="1">
      <c r="B108" s="330"/>
      <c r="C108" s="305" t="s">
        <v>2761</v>
      </c>
      <c r="D108" s="305"/>
      <c r="E108" s="305"/>
      <c r="F108" s="328" t="s">
        <v>2762</v>
      </c>
      <c r="G108" s="305"/>
      <c r="H108" s="305" t="s">
        <v>2796</v>
      </c>
      <c r="I108" s="305" t="s">
        <v>2758</v>
      </c>
      <c r="J108" s="305">
        <v>50</v>
      </c>
      <c r="K108" s="319"/>
    </row>
    <row r="109" s="1" customFormat="1" ht="15" customHeight="1">
      <c r="B109" s="330"/>
      <c r="C109" s="305" t="s">
        <v>2764</v>
      </c>
      <c r="D109" s="305"/>
      <c r="E109" s="305"/>
      <c r="F109" s="328" t="s">
        <v>2756</v>
      </c>
      <c r="G109" s="305"/>
      <c r="H109" s="305" t="s">
        <v>2796</v>
      </c>
      <c r="I109" s="305" t="s">
        <v>2766</v>
      </c>
      <c r="J109" s="305"/>
      <c r="K109" s="319"/>
    </row>
    <row r="110" s="1" customFormat="1" ht="15" customHeight="1">
      <c r="B110" s="330"/>
      <c r="C110" s="305" t="s">
        <v>2775</v>
      </c>
      <c r="D110" s="305"/>
      <c r="E110" s="305"/>
      <c r="F110" s="328" t="s">
        <v>2762</v>
      </c>
      <c r="G110" s="305"/>
      <c r="H110" s="305" t="s">
        <v>2796</v>
      </c>
      <c r="I110" s="305" t="s">
        <v>2758</v>
      </c>
      <c r="J110" s="305">
        <v>50</v>
      </c>
      <c r="K110" s="319"/>
    </row>
    <row r="111" s="1" customFormat="1" ht="15" customHeight="1">
      <c r="B111" s="330"/>
      <c r="C111" s="305" t="s">
        <v>2783</v>
      </c>
      <c r="D111" s="305"/>
      <c r="E111" s="305"/>
      <c r="F111" s="328" t="s">
        <v>2762</v>
      </c>
      <c r="G111" s="305"/>
      <c r="H111" s="305" t="s">
        <v>2796</v>
      </c>
      <c r="I111" s="305" t="s">
        <v>2758</v>
      </c>
      <c r="J111" s="305">
        <v>50</v>
      </c>
      <c r="K111" s="319"/>
    </row>
    <row r="112" s="1" customFormat="1" ht="15" customHeight="1">
      <c r="B112" s="330"/>
      <c r="C112" s="305" t="s">
        <v>2781</v>
      </c>
      <c r="D112" s="305"/>
      <c r="E112" s="305"/>
      <c r="F112" s="328" t="s">
        <v>2762</v>
      </c>
      <c r="G112" s="305"/>
      <c r="H112" s="305" t="s">
        <v>2796</v>
      </c>
      <c r="I112" s="305" t="s">
        <v>2758</v>
      </c>
      <c r="J112" s="305">
        <v>50</v>
      </c>
      <c r="K112" s="319"/>
    </row>
    <row r="113" s="1" customFormat="1" ht="15" customHeight="1">
      <c r="B113" s="330"/>
      <c r="C113" s="305" t="s">
        <v>53</v>
      </c>
      <c r="D113" s="305"/>
      <c r="E113" s="305"/>
      <c r="F113" s="328" t="s">
        <v>2756</v>
      </c>
      <c r="G113" s="305"/>
      <c r="H113" s="305" t="s">
        <v>2797</v>
      </c>
      <c r="I113" s="305" t="s">
        <v>2758</v>
      </c>
      <c r="J113" s="305">
        <v>20</v>
      </c>
      <c r="K113" s="319"/>
    </row>
    <row r="114" s="1" customFormat="1" ht="15" customHeight="1">
      <c r="B114" s="330"/>
      <c r="C114" s="305" t="s">
        <v>2798</v>
      </c>
      <c r="D114" s="305"/>
      <c r="E114" s="305"/>
      <c r="F114" s="328" t="s">
        <v>2756</v>
      </c>
      <c r="G114" s="305"/>
      <c r="H114" s="305" t="s">
        <v>2799</v>
      </c>
      <c r="I114" s="305" t="s">
        <v>2758</v>
      </c>
      <c r="J114" s="305">
        <v>120</v>
      </c>
      <c r="K114" s="319"/>
    </row>
    <row r="115" s="1" customFormat="1" ht="15" customHeight="1">
      <c r="B115" s="330"/>
      <c r="C115" s="305" t="s">
        <v>38</v>
      </c>
      <c r="D115" s="305"/>
      <c r="E115" s="305"/>
      <c r="F115" s="328" t="s">
        <v>2756</v>
      </c>
      <c r="G115" s="305"/>
      <c r="H115" s="305" t="s">
        <v>2800</v>
      </c>
      <c r="I115" s="305" t="s">
        <v>2791</v>
      </c>
      <c r="J115" s="305"/>
      <c r="K115" s="319"/>
    </row>
    <row r="116" s="1" customFormat="1" ht="15" customHeight="1">
      <c r="B116" s="330"/>
      <c r="C116" s="305" t="s">
        <v>48</v>
      </c>
      <c r="D116" s="305"/>
      <c r="E116" s="305"/>
      <c r="F116" s="328" t="s">
        <v>2756</v>
      </c>
      <c r="G116" s="305"/>
      <c r="H116" s="305" t="s">
        <v>2801</v>
      </c>
      <c r="I116" s="305" t="s">
        <v>2791</v>
      </c>
      <c r="J116" s="305"/>
      <c r="K116" s="319"/>
    </row>
    <row r="117" s="1" customFormat="1" ht="15" customHeight="1">
      <c r="B117" s="330"/>
      <c r="C117" s="305" t="s">
        <v>57</v>
      </c>
      <c r="D117" s="305"/>
      <c r="E117" s="305"/>
      <c r="F117" s="328" t="s">
        <v>2756</v>
      </c>
      <c r="G117" s="305"/>
      <c r="H117" s="305" t="s">
        <v>2802</v>
      </c>
      <c r="I117" s="305" t="s">
        <v>2803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2804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2750</v>
      </c>
      <c r="D123" s="320"/>
      <c r="E123" s="320"/>
      <c r="F123" s="320" t="s">
        <v>2751</v>
      </c>
      <c r="G123" s="321"/>
      <c r="H123" s="320" t="s">
        <v>54</v>
      </c>
      <c r="I123" s="320" t="s">
        <v>57</v>
      </c>
      <c r="J123" s="320" t="s">
        <v>2752</v>
      </c>
      <c r="K123" s="349"/>
    </row>
    <row r="124" s="1" customFormat="1" ht="17.25" customHeight="1">
      <c r="B124" s="348"/>
      <c r="C124" s="322" t="s">
        <v>2753</v>
      </c>
      <c r="D124" s="322"/>
      <c r="E124" s="322"/>
      <c r="F124" s="323" t="s">
        <v>2754</v>
      </c>
      <c r="G124" s="324"/>
      <c r="H124" s="322"/>
      <c r="I124" s="322"/>
      <c r="J124" s="322" t="s">
        <v>2755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2759</v>
      </c>
      <c r="D126" s="327"/>
      <c r="E126" s="327"/>
      <c r="F126" s="328" t="s">
        <v>2756</v>
      </c>
      <c r="G126" s="305"/>
      <c r="H126" s="305" t="s">
        <v>2796</v>
      </c>
      <c r="I126" s="305" t="s">
        <v>2758</v>
      </c>
      <c r="J126" s="305">
        <v>120</v>
      </c>
      <c r="K126" s="353"/>
    </row>
    <row r="127" s="1" customFormat="1" ht="15" customHeight="1">
      <c r="B127" s="350"/>
      <c r="C127" s="305" t="s">
        <v>2805</v>
      </c>
      <c r="D127" s="305"/>
      <c r="E127" s="305"/>
      <c r="F127" s="328" t="s">
        <v>2756</v>
      </c>
      <c r="G127" s="305"/>
      <c r="H127" s="305" t="s">
        <v>2806</v>
      </c>
      <c r="I127" s="305" t="s">
        <v>2758</v>
      </c>
      <c r="J127" s="305" t="s">
        <v>2807</v>
      </c>
      <c r="K127" s="353"/>
    </row>
    <row r="128" s="1" customFormat="1" ht="15" customHeight="1">
      <c r="B128" s="350"/>
      <c r="C128" s="305" t="s">
        <v>83</v>
      </c>
      <c r="D128" s="305"/>
      <c r="E128" s="305"/>
      <c r="F128" s="328" t="s">
        <v>2756</v>
      </c>
      <c r="G128" s="305"/>
      <c r="H128" s="305" t="s">
        <v>2808</v>
      </c>
      <c r="I128" s="305" t="s">
        <v>2758</v>
      </c>
      <c r="J128" s="305" t="s">
        <v>2807</v>
      </c>
      <c r="K128" s="353"/>
    </row>
    <row r="129" s="1" customFormat="1" ht="15" customHeight="1">
      <c r="B129" s="350"/>
      <c r="C129" s="305" t="s">
        <v>2767</v>
      </c>
      <c r="D129" s="305"/>
      <c r="E129" s="305"/>
      <c r="F129" s="328" t="s">
        <v>2762</v>
      </c>
      <c r="G129" s="305"/>
      <c r="H129" s="305" t="s">
        <v>2768</v>
      </c>
      <c r="I129" s="305" t="s">
        <v>2758</v>
      </c>
      <c r="J129" s="305">
        <v>15</v>
      </c>
      <c r="K129" s="353"/>
    </row>
    <row r="130" s="1" customFormat="1" ht="15" customHeight="1">
      <c r="B130" s="350"/>
      <c r="C130" s="331" t="s">
        <v>2769</v>
      </c>
      <c r="D130" s="331"/>
      <c r="E130" s="331"/>
      <c r="F130" s="332" t="s">
        <v>2762</v>
      </c>
      <c r="G130" s="331"/>
      <c r="H130" s="331" t="s">
        <v>2770</v>
      </c>
      <c r="I130" s="331" t="s">
        <v>2758</v>
      </c>
      <c r="J130" s="331">
        <v>15</v>
      </c>
      <c r="K130" s="353"/>
    </row>
    <row r="131" s="1" customFormat="1" ht="15" customHeight="1">
      <c r="B131" s="350"/>
      <c r="C131" s="331" t="s">
        <v>2771</v>
      </c>
      <c r="D131" s="331"/>
      <c r="E131" s="331"/>
      <c r="F131" s="332" t="s">
        <v>2762</v>
      </c>
      <c r="G131" s="331"/>
      <c r="H131" s="331" t="s">
        <v>2772</v>
      </c>
      <c r="I131" s="331" t="s">
        <v>2758</v>
      </c>
      <c r="J131" s="331">
        <v>20</v>
      </c>
      <c r="K131" s="353"/>
    </row>
    <row r="132" s="1" customFormat="1" ht="15" customHeight="1">
      <c r="B132" s="350"/>
      <c r="C132" s="331" t="s">
        <v>2773</v>
      </c>
      <c r="D132" s="331"/>
      <c r="E132" s="331"/>
      <c r="F132" s="332" t="s">
        <v>2762</v>
      </c>
      <c r="G132" s="331"/>
      <c r="H132" s="331" t="s">
        <v>2774</v>
      </c>
      <c r="I132" s="331" t="s">
        <v>2758</v>
      </c>
      <c r="J132" s="331">
        <v>20</v>
      </c>
      <c r="K132" s="353"/>
    </row>
    <row r="133" s="1" customFormat="1" ht="15" customHeight="1">
      <c r="B133" s="350"/>
      <c r="C133" s="305" t="s">
        <v>2761</v>
      </c>
      <c r="D133" s="305"/>
      <c r="E133" s="305"/>
      <c r="F133" s="328" t="s">
        <v>2762</v>
      </c>
      <c r="G133" s="305"/>
      <c r="H133" s="305" t="s">
        <v>2796</v>
      </c>
      <c r="I133" s="305" t="s">
        <v>2758</v>
      </c>
      <c r="J133" s="305">
        <v>50</v>
      </c>
      <c r="K133" s="353"/>
    </row>
    <row r="134" s="1" customFormat="1" ht="15" customHeight="1">
      <c r="B134" s="350"/>
      <c r="C134" s="305" t="s">
        <v>2775</v>
      </c>
      <c r="D134" s="305"/>
      <c r="E134" s="305"/>
      <c r="F134" s="328" t="s">
        <v>2762</v>
      </c>
      <c r="G134" s="305"/>
      <c r="H134" s="305" t="s">
        <v>2796</v>
      </c>
      <c r="I134" s="305" t="s">
        <v>2758</v>
      </c>
      <c r="J134" s="305">
        <v>50</v>
      </c>
      <c r="K134" s="353"/>
    </row>
    <row r="135" s="1" customFormat="1" ht="15" customHeight="1">
      <c r="B135" s="350"/>
      <c r="C135" s="305" t="s">
        <v>2781</v>
      </c>
      <c r="D135" s="305"/>
      <c r="E135" s="305"/>
      <c r="F135" s="328" t="s">
        <v>2762</v>
      </c>
      <c r="G135" s="305"/>
      <c r="H135" s="305" t="s">
        <v>2796</v>
      </c>
      <c r="I135" s="305" t="s">
        <v>2758</v>
      </c>
      <c r="J135" s="305">
        <v>50</v>
      </c>
      <c r="K135" s="353"/>
    </row>
    <row r="136" s="1" customFormat="1" ht="15" customHeight="1">
      <c r="B136" s="350"/>
      <c r="C136" s="305" t="s">
        <v>2783</v>
      </c>
      <c r="D136" s="305"/>
      <c r="E136" s="305"/>
      <c r="F136" s="328" t="s">
        <v>2762</v>
      </c>
      <c r="G136" s="305"/>
      <c r="H136" s="305" t="s">
        <v>2796</v>
      </c>
      <c r="I136" s="305" t="s">
        <v>2758</v>
      </c>
      <c r="J136" s="305">
        <v>50</v>
      </c>
      <c r="K136" s="353"/>
    </row>
    <row r="137" s="1" customFormat="1" ht="15" customHeight="1">
      <c r="B137" s="350"/>
      <c r="C137" s="305" t="s">
        <v>2784</v>
      </c>
      <c r="D137" s="305"/>
      <c r="E137" s="305"/>
      <c r="F137" s="328" t="s">
        <v>2762</v>
      </c>
      <c r="G137" s="305"/>
      <c r="H137" s="305" t="s">
        <v>2809</v>
      </c>
      <c r="I137" s="305" t="s">
        <v>2758</v>
      </c>
      <c r="J137" s="305">
        <v>255</v>
      </c>
      <c r="K137" s="353"/>
    </row>
    <row r="138" s="1" customFormat="1" ht="15" customHeight="1">
      <c r="B138" s="350"/>
      <c r="C138" s="305" t="s">
        <v>2786</v>
      </c>
      <c r="D138" s="305"/>
      <c r="E138" s="305"/>
      <c r="F138" s="328" t="s">
        <v>2756</v>
      </c>
      <c r="G138" s="305"/>
      <c r="H138" s="305" t="s">
        <v>2810</v>
      </c>
      <c r="I138" s="305" t="s">
        <v>2788</v>
      </c>
      <c r="J138" s="305"/>
      <c r="K138" s="353"/>
    </row>
    <row r="139" s="1" customFormat="1" ht="15" customHeight="1">
      <c r="B139" s="350"/>
      <c r="C139" s="305" t="s">
        <v>2789</v>
      </c>
      <c r="D139" s="305"/>
      <c r="E139" s="305"/>
      <c r="F139" s="328" t="s">
        <v>2756</v>
      </c>
      <c r="G139" s="305"/>
      <c r="H139" s="305" t="s">
        <v>2811</v>
      </c>
      <c r="I139" s="305" t="s">
        <v>2791</v>
      </c>
      <c r="J139" s="305"/>
      <c r="K139" s="353"/>
    </row>
    <row r="140" s="1" customFormat="1" ht="15" customHeight="1">
      <c r="B140" s="350"/>
      <c r="C140" s="305" t="s">
        <v>2792</v>
      </c>
      <c r="D140" s="305"/>
      <c r="E140" s="305"/>
      <c r="F140" s="328" t="s">
        <v>2756</v>
      </c>
      <c r="G140" s="305"/>
      <c r="H140" s="305" t="s">
        <v>2792</v>
      </c>
      <c r="I140" s="305" t="s">
        <v>2791</v>
      </c>
      <c r="J140" s="305"/>
      <c r="K140" s="353"/>
    </row>
    <row r="141" s="1" customFormat="1" ht="15" customHeight="1">
      <c r="B141" s="350"/>
      <c r="C141" s="305" t="s">
        <v>38</v>
      </c>
      <c r="D141" s="305"/>
      <c r="E141" s="305"/>
      <c r="F141" s="328" t="s">
        <v>2756</v>
      </c>
      <c r="G141" s="305"/>
      <c r="H141" s="305" t="s">
        <v>2812</v>
      </c>
      <c r="I141" s="305" t="s">
        <v>2791</v>
      </c>
      <c r="J141" s="305"/>
      <c r="K141" s="353"/>
    </row>
    <row r="142" s="1" customFormat="1" ht="15" customHeight="1">
      <c r="B142" s="350"/>
      <c r="C142" s="305" t="s">
        <v>2813</v>
      </c>
      <c r="D142" s="305"/>
      <c r="E142" s="305"/>
      <c r="F142" s="328" t="s">
        <v>2756</v>
      </c>
      <c r="G142" s="305"/>
      <c r="H142" s="305" t="s">
        <v>2814</v>
      </c>
      <c r="I142" s="305" t="s">
        <v>2791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2815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2750</v>
      </c>
      <c r="D148" s="320"/>
      <c r="E148" s="320"/>
      <c r="F148" s="320" t="s">
        <v>2751</v>
      </c>
      <c r="G148" s="321"/>
      <c r="H148" s="320" t="s">
        <v>54</v>
      </c>
      <c r="I148" s="320" t="s">
        <v>57</v>
      </c>
      <c r="J148" s="320" t="s">
        <v>2752</v>
      </c>
      <c r="K148" s="319"/>
    </row>
    <row r="149" s="1" customFormat="1" ht="17.25" customHeight="1">
      <c r="B149" s="317"/>
      <c r="C149" s="322" t="s">
        <v>2753</v>
      </c>
      <c r="D149" s="322"/>
      <c r="E149" s="322"/>
      <c r="F149" s="323" t="s">
        <v>2754</v>
      </c>
      <c r="G149" s="324"/>
      <c r="H149" s="322"/>
      <c r="I149" s="322"/>
      <c r="J149" s="322" t="s">
        <v>2755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2759</v>
      </c>
      <c r="D151" s="305"/>
      <c r="E151" s="305"/>
      <c r="F151" s="358" t="s">
        <v>2756</v>
      </c>
      <c r="G151" s="305"/>
      <c r="H151" s="357" t="s">
        <v>2796</v>
      </c>
      <c r="I151" s="357" t="s">
        <v>2758</v>
      </c>
      <c r="J151" s="357">
        <v>120</v>
      </c>
      <c r="K151" s="353"/>
    </row>
    <row r="152" s="1" customFormat="1" ht="15" customHeight="1">
      <c r="B152" s="330"/>
      <c r="C152" s="357" t="s">
        <v>2805</v>
      </c>
      <c r="D152" s="305"/>
      <c r="E152" s="305"/>
      <c r="F152" s="358" t="s">
        <v>2756</v>
      </c>
      <c r="G152" s="305"/>
      <c r="H152" s="357" t="s">
        <v>2816</v>
      </c>
      <c r="I152" s="357" t="s">
        <v>2758</v>
      </c>
      <c r="J152" s="357" t="s">
        <v>2807</v>
      </c>
      <c r="K152" s="353"/>
    </row>
    <row r="153" s="1" customFormat="1" ht="15" customHeight="1">
      <c r="B153" s="330"/>
      <c r="C153" s="357" t="s">
        <v>83</v>
      </c>
      <c r="D153" s="305"/>
      <c r="E153" s="305"/>
      <c r="F153" s="358" t="s">
        <v>2756</v>
      </c>
      <c r="G153" s="305"/>
      <c r="H153" s="357" t="s">
        <v>2817</v>
      </c>
      <c r="I153" s="357" t="s">
        <v>2758</v>
      </c>
      <c r="J153" s="357" t="s">
        <v>2807</v>
      </c>
      <c r="K153" s="353"/>
    </row>
    <row r="154" s="1" customFormat="1" ht="15" customHeight="1">
      <c r="B154" s="330"/>
      <c r="C154" s="357" t="s">
        <v>2761</v>
      </c>
      <c r="D154" s="305"/>
      <c r="E154" s="305"/>
      <c r="F154" s="358" t="s">
        <v>2762</v>
      </c>
      <c r="G154" s="305"/>
      <c r="H154" s="357" t="s">
        <v>2796</v>
      </c>
      <c r="I154" s="357" t="s">
        <v>2758</v>
      </c>
      <c r="J154" s="357">
        <v>50</v>
      </c>
      <c r="K154" s="353"/>
    </row>
    <row r="155" s="1" customFormat="1" ht="15" customHeight="1">
      <c r="B155" s="330"/>
      <c r="C155" s="357" t="s">
        <v>2764</v>
      </c>
      <c r="D155" s="305"/>
      <c r="E155" s="305"/>
      <c r="F155" s="358" t="s">
        <v>2756</v>
      </c>
      <c r="G155" s="305"/>
      <c r="H155" s="357" t="s">
        <v>2796</v>
      </c>
      <c r="I155" s="357" t="s">
        <v>2766</v>
      </c>
      <c r="J155" s="357"/>
      <c r="K155" s="353"/>
    </row>
    <row r="156" s="1" customFormat="1" ht="15" customHeight="1">
      <c r="B156" s="330"/>
      <c r="C156" s="357" t="s">
        <v>2775</v>
      </c>
      <c r="D156" s="305"/>
      <c r="E156" s="305"/>
      <c r="F156" s="358" t="s">
        <v>2762</v>
      </c>
      <c r="G156" s="305"/>
      <c r="H156" s="357" t="s">
        <v>2796</v>
      </c>
      <c r="I156" s="357" t="s">
        <v>2758</v>
      </c>
      <c r="J156" s="357">
        <v>50</v>
      </c>
      <c r="K156" s="353"/>
    </row>
    <row r="157" s="1" customFormat="1" ht="15" customHeight="1">
      <c r="B157" s="330"/>
      <c r="C157" s="357" t="s">
        <v>2783</v>
      </c>
      <c r="D157" s="305"/>
      <c r="E157" s="305"/>
      <c r="F157" s="358" t="s">
        <v>2762</v>
      </c>
      <c r="G157" s="305"/>
      <c r="H157" s="357" t="s">
        <v>2796</v>
      </c>
      <c r="I157" s="357" t="s">
        <v>2758</v>
      </c>
      <c r="J157" s="357">
        <v>50</v>
      </c>
      <c r="K157" s="353"/>
    </row>
    <row r="158" s="1" customFormat="1" ht="15" customHeight="1">
      <c r="B158" s="330"/>
      <c r="C158" s="357" t="s">
        <v>2781</v>
      </c>
      <c r="D158" s="305"/>
      <c r="E158" s="305"/>
      <c r="F158" s="358" t="s">
        <v>2762</v>
      </c>
      <c r="G158" s="305"/>
      <c r="H158" s="357" t="s">
        <v>2796</v>
      </c>
      <c r="I158" s="357" t="s">
        <v>2758</v>
      </c>
      <c r="J158" s="357">
        <v>50</v>
      </c>
      <c r="K158" s="353"/>
    </row>
    <row r="159" s="1" customFormat="1" ht="15" customHeight="1">
      <c r="B159" s="330"/>
      <c r="C159" s="357" t="s">
        <v>104</v>
      </c>
      <c r="D159" s="305"/>
      <c r="E159" s="305"/>
      <c r="F159" s="358" t="s">
        <v>2756</v>
      </c>
      <c r="G159" s="305"/>
      <c r="H159" s="357" t="s">
        <v>2818</v>
      </c>
      <c r="I159" s="357" t="s">
        <v>2758</v>
      </c>
      <c r="J159" s="357" t="s">
        <v>2819</v>
      </c>
      <c r="K159" s="353"/>
    </row>
    <row r="160" s="1" customFormat="1" ht="15" customHeight="1">
      <c r="B160" s="330"/>
      <c r="C160" s="357" t="s">
        <v>2820</v>
      </c>
      <c r="D160" s="305"/>
      <c r="E160" s="305"/>
      <c r="F160" s="358" t="s">
        <v>2756</v>
      </c>
      <c r="G160" s="305"/>
      <c r="H160" s="357" t="s">
        <v>2821</v>
      </c>
      <c r="I160" s="357" t="s">
        <v>2791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2822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2750</v>
      </c>
      <c r="D166" s="320"/>
      <c r="E166" s="320"/>
      <c r="F166" s="320" t="s">
        <v>2751</v>
      </c>
      <c r="G166" s="362"/>
      <c r="H166" s="363" t="s">
        <v>54</v>
      </c>
      <c r="I166" s="363" t="s">
        <v>57</v>
      </c>
      <c r="J166" s="320" t="s">
        <v>2752</v>
      </c>
      <c r="K166" s="297"/>
    </row>
    <row r="167" s="1" customFormat="1" ht="17.25" customHeight="1">
      <c r="B167" s="298"/>
      <c r="C167" s="322" t="s">
        <v>2753</v>
      </c>
      <c r="D167" s="322"/>
      <c r="E167" s="322"/>
      <c r="F167" s="323" t="s">
        <v>2754</v>
      </c>
      <c r="G167" s="364"/>
      <c r="H167" s="365"/>
      <c r="I167" s="365"/>
      <c r="J167" s="322" t="s">
        <v>2755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2759</v>
      </c>
      <c r="D169" s="305"/>
      <c r="E169" s="305"/>
      <c r="F169" s="328" t="s">
        <v>2756</v>
      </c>
      <c r="G169" s="305"/>
      <c r="H169" s="305" t="s">
        <v>2796</v>
      </c>
      <c r="I169" s="305" t="s">
        <v>2758</v>
      </c>
      <c r="J169" s="305">
        <v>120</v>
      </c>
      <c r="K169" s="353"/>
    </row>
    <row r="170" s="1" customFormat="1" ht="15" customHeight="1">
      <c r="B170" s="330"/>
      <c r="C170" s="305" t="s">
        <v>2805</v>
      </c>
      <c r="D170" s="305"/>
      <c r="E170" s="305"/>
      <c r="F170" s="328" t="s">
        <v>2756</v>
      </c>
      <c r="G170" s="305"/>
      <c r="H170" s="305" t="s">
        <v>2806</v>
      </c>
      <c r="I170" s="305" t="s">
        <v>2758</v>
      </c>
      <c r="J170" s="305" t="s">
        <v>2807</v>
      </c>
      <c r="K170" s="353"/>
    </row>
    <row r="171" s="1" customFormat="1" ht="15" customHeight="1">
      <c r="B171" s="330"/>
      <c r="C171" s="305" t="s">
        <v>83</v>
      </c>
      <c r="D171" s="305"/>
      <c r="E171" s="305"/>
      <c r="F171" s="328" t="s">
        <v>2756</v>
      </c>
      <c r="G171" s="305"/>
      <c r="H171" s="305" t="s">
        <v>2823</v>
      </c>
      <c r="I171" s="305" t="s">
        <v>2758</v>
      </c>
      <c r="J171" s="305" t="s">
        <v>2807</v>
      </c>
      <c r="K171" s="353"/>
    </row>
    <row r="172" s="1" customFormat="1" ht="15" customHeight="1">
      <c r="B172" s="330"/>
      <c r="C172" s="305" t="s">
        <v>2761</v>
      </c>
      <c r="D172" s="305"/>
      <c r="E172" s="305"/>
      <c r="F172" s="328" t="s">
        <v>2762</v>
      </c>
      <c r="G172" s="305"/>
      <c r="H172" s="305" t="s">
        <v>2823</v>
      </c>
      <c r="I172" s="305" t="s">
        <v>2758</v>
      </c>
      <c r="J172" s="305">
        <v>50</v>
      </c>
      <c r="K172" s="353"/>
    </row>
    <row r="173" s="1" customFormat="1" ht="15" customHeight="1">
      <c r="B173" s="330"/>
      <c r="C173" s="305" t="s">
        <v>2764</v>
      </c>
      <c r="D173" s="305"/>
      <c r="E173" s="305"/>
      <c r="F173" s="328" t="s">
        <v>2756</v>
      </c>
      <c r="G173" s="305"/>
      <c r="H173" s="305" t="s">
        <v>2823</v>
      </c>
      <c r="I173" s="305" t="s">
        <v>2766</v>
      </c>
      <c r="J173" s="305"/>
      <c r="K173" s="353"/>
    </row>
    <row r="174" s="1" customFormat="1" ht="15" customHeight="1">
      <c r="B174" s="330"/>
      <c r="C174" s="305" t="s">
        <v>2775</v>
      </c>
      <c r="D174" s="305"/>
      <c r="E174" s="305"/>
      <c r="F174" s="328" t="s">
        <v>2762</v>
      </c>
      <c r="G174" s="305"/>
      <c r="H174" s="305" t="s">
        <v>2823</v>
      </c>
      <c r="I174" s="305" t="s">
        <v>2758</v>
      </c>
      <c r="J174" s="305">
        <v>50</v>
      </c>
      <c r="K174" s="353"/>
    </row>
    <row r="175" s="1" customFormat="1" ht="15" customHeight="1">
      <c r="B175" s="330"/>
      <c r="C175" s="305" t="s">
        <v>2783</v>
      </c>
      <c r="D175" s="305"/>
      <c r="E175" s="305"/>
      <c r="F175" s="328" t="s">
        <v>2762</v>
      </c>
      <c r="G175" s="305"/>
      <c r="H175" s="305" t="s">
        <v>2823</v>
      </c>
      <c r="I175" s="305" t="s">
        <v>2758</v>
      </c>
      <c r="J175" s="305">
        <v>50</v>
      </c>
      <c r="K175" s="353"/>
    </row>
    <row r="176" s="1" customFormat="1" ht="15" customHeight="1">
      <c r="B176" s="330"/>
      <c r="C176" s="305" t="s">
        <v>2781</v>
      </c>
      <c r="D176" s="305"/>
      <c r="E176" s="305"/>
      <c r="F176" s="328" t="s">
        <v>2762</v>
      </c>
      <c r="G176" s="305"/>
      <c r="H176" s="305" t="s">
        <v>2823</v>
      </c>
      <c r="I176" s="305" t="s">
        <v>2758</v>
      </c>
      <c r="J176" s="305">
        <v>50</v>
      </c>
      <c r="K176" s="353"/>
    </row>
    <row r="177" s="1" customFormat="1" ht="15" customHeight="1">
      <c r="B177" s="330"/>
      <c r="C177" s="305" t="s">
        <v>138</v>
      </c>
      <c r="D177" s="305"/>
      <c r="E177" s="305"/>
      <c r="F177" s="328" t="s">
        <v>2756</v>
      </c>
      <c r="G177" s="305"/>
      <c r="H177" s="305" t="s">
        <v>2824</v>
      </c>
      <c r="I177" s="305" t="s">
        <v>2825</v>
      </c>
      <c r="J177" s="305"/>
      <c r="K177" s="353"/>
    </row>
    <row r="178" s="1" customFormat="1" ht="15" customHeight="1">
      <c r="B178" s="330"/>
      <c r="C178" s="305" t="s">
        <v>57</v>
      </c>
      <c r="D178" s="305"/>
      <c r="E178" s="305"/>
      <c r="F178" s="328" t="s">
        <v>2756</v>
      </c>
      <c r="G178" s="305"/>
      <c r="H178" s="305" t="s">
        <v>2826</v>
      </c>
      <c r="I178" s="305" t="s">
        <v>2827</v>
      </c>
      <c r="J178" s="305">
        <v>1</v>
      </c>
      <c r="K178" s="353"/>
    </row>
    <row r="179" s="1" customFormat="1" ht="15" customHeight="1">
      <c r="B179" s="330"/>
      <c r="C179" s="305" t="s">
        <v>53</v>
      </c>
      <c r="D179" s="305"/>
      <c r="E179" s="305"/>
      <c r="F179" s="328" t="s">
        <v>2756</v>
      </c>
      <c r="G179" s="305"/>
      <c r="H179" s="305" t="s">
        <v>2828</v>
      </c>
      <c r="I179" s="305" t="s">
        <v>2758</v>
      </c>
      <c r="J179" s="305">
        <v>20</v>
      </c>
      <c r="K179" s="353"/>
    </row>
    <row r="180" s="1" customFormat="1" ht="15" customHeight="1">
      <c r="B180" s="330"/>
      <c r="C180" s="305" t="s">
        <v>54</v>
      </c>
      <c r="D180" s="305"/>
      <c r="E180" s="305"/>
      <c r="F180" s="328" t="s">
        <v>2756</v>
      </c>
      <c r="G180" s="305"/>
      <c r="H180" s="305" t="s">
        <v>2829</v>
      </c>
      <c r="I180" s="305" t="s">
        <v>2758</v>
      </c>
      <c r="J180" s="305">
        <v>255</v>
      </c>
      <c r="K180" s="353"/>
    </row>
    <row r="181" s="1" customFormat="1" ht="15" customHeight="1">
      <c r="B181" s="330"/>
      <c r="C181" s="305" t="s">
        <v>139</v>
      </c>
      <c r="D181" s="305"/>
      <c r="E181" s="305"/>
      <c r="F181" s="328" t="s">
        <v>2756</v>
      </c>
      <c r="G181" s="305"/>
      <c r="H181" s="305" t="s">
        <v>2720</v>
      </c>
      <c r="I181" s="305" t="s">
        <v>2758</v>
      </c>
      <c r="J181" s="305">
        <v>10</v>
      </c>
      <c r="K181" s="353"/>
    </row>
    <row r="182" s="1" customFormat="1" ht="15" customHeight="1">
      <c r="B182" s="330"/>
      <c r="C182" s="305" t="s">
        <v>140</v>
      </c>
      <c r="D182" s="305"/>
      <c r="E182" s="305"/>
      <c r="F182" s="328" t="s">
        <v>2756</v>
      </c>
      <c r="G182" s="305"/>
      <c r="H182" s="305" t="s">
        <v>2830</v>
      </c>
      <c r="I182" s="305" t="s">
        <v>2791</v>
      </c>
      <c r="J182" s="305"/>
      <c r="K182" s="353"/>
    </row>
    <row r="183" s="1" customFormat="1" ht="15" customHeight="1">
      <c r="B183" s="330"/>
      <c r="C183" s="305" t="s">
        <v>2831</v>
      </c>
      <c r="D183" s="305"/>
      <c r="E183" s="305"/>
      <c r="F183" s="328" t="s">
        <v>2756</v>
      </c>
      <c r="G183" s="305"/>
      <c r="H183" s="305" t="s">
        <v>2832</v>
      </c>
      <c r="I183" s="305" t="s">
        <v>2791</v>
      </c>
      <c r="J183" s="305"/>
      <c r="K183" s="353"/>
    </row>
    <row r="184" s="1" customFormat="1" ht="15" customHeight="1">
      <c r="B184" s="330"/>
      <c r="C184" s="305" t="s">
        <v>2820</v>
      </c>
      <c r="D184" s="305"/>
      <c r="E184" s="305"/>
      <c r="F184" s="328" t="s">
        <v>2756</v>
      </c>
      <c r="G184" s="305"/>
      <c r="H184" s="305" t="s">
        <v>2833</v>
      </c>
      <c r="I184" s="305" t="s">
        <v>2791</v>
      </c>
      <c r="J184" s="305"/>
      <c r="K184" s="353"/>
    </row>
    <row r="185" s="1" customFormat="1" ht="15" customHeight="1">
      <c r="B185" s="330"/>
      <c r="C185" s="305" t="s">
        <v>142</v>
      </c>
      <c r="D185" s="305"/>
      <c r="E185" s="305"/>
      <c r="F185" s="328" t="s">
        <v>2762</v>
      </c>
      <c r="G185" s="305"/>
      <c r="H185" s="305" t="s">
        <v>2834</v>
      </c>
      <c r="I185" s="305" t="s">
        <v>2758</v>
      </c>
      <c r="J185" s="305">
        <v>50</v>
      </c>
      <c r="K185" s="353"/>
    </row>
    <row r="186" s="1" customFormat="1" ht="15" customHeight="1">
      <c r="B186" s="330"/>
      <c r="C186" s="305" t="s">
        <v>2835</v>
      </c>
      <c r="D186" s="305"/>
      <c r="E186" s="305"/>
      <c r="F186" s="328" t="s">
        <v>2762</v>
      </c>
      <c r="G186" s="305"/>
      <c r="H186" s="305" t="s">
        <v>2836</v>
      </c>
      <c r="I186" s="305" t="s">
        <v>2837</v>
      </c>
      <c r="J186" s="305"/>
      <c r="K186" s="353"/>
    </row>
    <row r="187" s="1" customFormat="1" ht="15" customHeight="1">
      <c r="B187" s="330"/>
      <c r="C187" s="305" t="s">
        <v>2838</v>
      </c>
      <c r="D187" s="305"/>
      <c r="E187" s="305"/>
      <c r="F187" s="328" t="s">
        <v>2762</v>
      </c>
      <c r="G187" s="305"/>
      <c r="H187" s="305" t="s">
        <v>2839</v>
      </c>
      <c r="I187" s="305" t="s">
        <v>2837</v>
      </c>
      <c r="J187" s="305"/>
      <c r="K187" s="353"/>
    </row>
    <row r="188" s="1" customFormat="1" ht="15" customHeight="1">
      <c r="B188" s="330"/>
      <c r="C188" s="305" t="s">
        <v>2840</v>
      </c>
      <c r="D188" s="305"/>
      <c r="E188" s="305"/>
      <c r="F188" s="328" t="s">
        <v>2762</v>
      </c>
      <c r="G188" s="305"/>
      <c r="H188" s="305" t="s">
        <v>2841</v>
      </c>
      <c r="I188" s="305" t="s">
        <v>2837</v>
      </c>
      <c r="J188" s="305"/>
      <c r="K188" s="353"/>
    </row>
    <row r="189" s="1" customFormat="1" ht="15" customHeight="1">
      <c r="B189" s="330"/>
      <c r="C189" s="366" t="s">
        <v>2842</v>
      </c>
      <c r="D189" s="305"/>
      <c r="E189" s="305"/>
      <c r="F189" s="328" t="s">
        <v>2762</v>
      </c>
      <c r="G189" s="305"/>
      <c r="H189" s="305" t="s">
        <v>2843</v>
      </c>
      <c r="I189" s="305" t="s">
        <v>2844</v>
      </c>
      <c r="J189" s="367" t="s">
        <v>2845</v>
      </c>
      <c r="K189" s="353"/>
    </row>
    <row r="190" s="1" customFormat="1" ht="15" customHeight="1">
      <c r="B190" s="330"/>
      <c r="C190" s="366" t="s">
        <v>42</v>
      </c>
      <c r="D190" s="305"/>
      <c r="E190" s="305"/>
      <c r="F190" s="328" t="s">
        <v>2756</v>
      </c>
      <c r="G190" s="305"/>
      <c r="H190" s="302" t="s">
        <v>2846</v>
      </c>
      <c r="I190" s="305" t="s">
        <v>2847</v>
      </c>
      <c r="J190" s="305"/>
      <c r="K190" s="353"/>
    </row>
    <row r="191" s="1" customFormat="1" ht="15" customHeight="1">
      <c r="B191" s="330"/>
      <c r="C191" s="366" t="s">
        <v>2848</v>
      </c>
      <c r="D191" s="305"/>
      <c r="E191" s="305"/>
      <c r="F191" s="328" t="s">
        <v>2756</v>
      </c>
      <c r="G191" s="305"/>
      <c r="H191" s="305" t="s">
        <v>2849</v>
      </c>
      <c r="I191" s="305" t="s">
        <v>2791</v>
      </c>
      <c r="J191" s="305"/>
      <c r="K191" s="353"/>
    </row>
    <row r="192" s="1" customFormat="1" ht="15" customHeight="1">
      <c r="B192" s="330"/>
      <c r="C192" s="366" t="s">
        <v>2850</v>
      </c>
      <c r="D192" s="305"/>
      <c r="E192" s="305"/>
      <c r="F192" s="328" t="s">
        <v>2756</v>
      </c>
      <c r="G192" s="305"/>
      <c r="H192" s="305" t="s">
        <v>2851</v>
      </c>
      <c r="I192" s="305" t="s">
        <v>2791</v>
      </c>
      <c r="J192" s="305"/>
      <c r="K192" s="353"/>
    </row>
    <row r="193" s="1" customFormat="1" ht="15" customHeight="1">
      <c r="B193" s="330"/>
      <c r="C193" s="366" t="s">
        <v>2852</v>
      </c>
      <c r="D193" s="305"/>
      <c r="E193" s="305"/>
      <c r="F193" s="328" t="s">
        <v>2762</v>
      </c>
      <c r="G193" s="305"/>
      <c r="H193" s="305" t="s">
        <v>2853</v>
      </c>
      <c r="I193" s="305" t="s">
        <v>2791</v>
      </c>
      <c r="J193" s="305"/>
      <c r="K193" s="353"/>
    </row>
    <row r="194" s="1" customFormat="1" ht="15" customHeight="1">
      <c r="B194" s="359"/>
      <c r="C194" s="368"/>
      <c r="D194" s="339"/>
      <c r="E194" s="339"/>
      <c r="F194" s="339"/>
      <c r="G194" s="339"/>
      <c r="H194" s="339"/>
      <c r="I194" s="339"/>
      <c r="J194" s="339"/>
      <c r="K194" s="360"/>
    </row>
    <row r="195" s="1" customFormat="1" ht="18.75" customHeight="1">
      <c r="B195" s="341"/>
      <c r="C195" s="351"/>
      <c r="D195" s="351"/>
      <c r="E195" s="351"/>
      <c r="F195" s="361"/>
      <c r="G195" s="351"/>
      <c r="H195" s="351"/>
      <c r="I195" s="351"/>
      <c r="J195" s="351"/>
      <c r="K195" s="341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13"/>
      <c r="C197" s="313"/>
      <c r="D197" s="313"/>
      <c r="E197" s="313"/>
      <c r="F197" s="313"/>
      <c r="G197" s="313"/>
      <c r="H197" s="313"/>
      <c r="I197" s="313"/>
      <c r="J197" s="313"/>
      <c r="K197" s="313"/>
    </row>
    <row r="198" s="1" customFormat="1" ht="13.5">
      <c r="B198" s="292"/>
      <c r="C198" s="293"/>
      <c r="D198" s="293"/>
      <c r="E198" s="293"/>
      <c r="F198" s="293"/>
      <c r="G198" s="293"/>
      <c r="H198" s="293"/>
      <c r="I198" s="293"/>
      <c r="J198" s="293"/>
      <c r="K198" s="294"/>
    </row>
    <row r="199" s="1" customFormat="1" ht="21">
      <c r="B199" s="295"/>
      <c r="C199" s="296" t="s">
        <v>2854</v>
      </c>
      <c r="D199" s="296"/>
      <c r="E199" s="296"/>
      <c r="F199" s="296"/>
      <c r="G199" s="296"/>
      <c r="H199" s="296"/>
      <c r="I199" s="296"/>
      <c r="J199" s="296"/>
      <c r="K199" s="297"/>
    </row>
    <row r="200" s="1" customFormat="1" ht="25.5" customHeight="1">
      <c r="B200" s="295"/>
      <c r="C200" s="369" t="s">
        <v>2855</v>
      </c>
      <c r="D200" s="369"/>
      <c r="E200" s="369"/>
      <c r="F200" s="369" t="s">
        <v>2856</v>
      </c>
      <c r="G200" s="370"/>
      <c r="H200" s="369" t="s">
        <v>2857</v>
      </c>
      <c r="I200" s="369"/>
      <c r="J200" s="369"/>
      <c r="K200" s="297"/>
    </row>
    <row r="201" s="1" customFormat="1" ht="5.25" customHeight="1">
      <c r="B201" s="330"/>
      <c r="C201" s="325"/>
      <c r="D201" s="325"/>
      <c r="E201" s="325"/>
      <c r="F201" s="325"/>
      <c r="G201" s="351"/>
      <c r="H201" s="325"/>
      <c r="I201" s="325"/>
      <c r="J201" s="325"/>
      <c r="K201" s="353"/>
    </row>
    <row r="202" s="1" customFormat="1" ht="15" customHeight="1">
      <c r="B202" s="330"/>
      <c r="C202" s="305" t="s">
        <v>2847</v>
      </c>
      <c r="D202" s="305"/>
      <c r="E202" s="305"/>
      <c r="F202" s="328" t="s">
        <v>43</v>
      </c>
      <c r="G202" s="305"/>
      <c r="H202" s="305" t="s">
        <v>2858</v>
      </c>
      <c r="I202" s="305"/>
      <c r="J202" s="305"/>
      <c r="K202" s="353"/>
    </row>
    <row r="203" s="1" customFormat="1" ht="15" customHeight="1">
      <c r="B203" s="330"/>
      <c r="C203" s="305"/>
      <c r="D203" s="305"/>
      <c r="E203" s="305"/>
      <c r="F203" s="328" t="s">
        <v>44</v>
      </c>
      <c r="G203" s="305"/>
      <c r="H203" s="305" t="s">
        <v>2859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47</v>
      </c>
      <c r="G204" s="305"/>
      <c r="H204" s="305" t="s">
        <v>2860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45</v>
      </c>
      <c r="G205" s="305"/>
      <c r="H205" s="305" t="s">
        <v>2861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46</v>
      </c>
      <c r="G206" s="305"/>
      <c r="H206" s="305" t="s">
        <v>2862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/>
      <c r="G207" s="305"/>
      <c r="H207" s="305"/>
      <c r="I207" s="305"/>
      <c r="J207" s="305"/>
      <c r="K207" s="353"/>
    </row>
    <row r="208" s="1" customFormat="1" ht="15" customHeight="1">
      <c r="B208" s="330"/>
      <c r="C208" s="305" t="s">
        <v>2803</v>
      </c>
      <c r="D208" s="305"/>
      <c r="E208" s="305"/>
      <c r="F208" s="328" t="s">
        <v>78</v>
      </c>
      <c r="G208" s="305"/>
      <c r="H208" s="305" t="s">
        <v>2863</v>
      </c>
      <c r="I208" s="305"/>
      <c r="J208" s="305"/>
      <c r="K208" s="353"/>
    </row>
    <row r="209" s="1" customFormat="1" ht="15" customHeight="1">
      <c r="B209" s="330"/>
      <c r="C209" s="305"/>
      <c r="D209" s="305"/>
      <c r="E209" s="305"/>
      <c r="F209" s="328" t="s">
        <v>2701</v>
      </c>
      <c r="G209" s="305"/>
      <c r="H209" s="305" t="s">
        <v>2702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2699</v>
      </c>
      <c r="G210" s="305"/>
      <c r="H210" s="305" t="s">
        <v>2864</v>
      </c>
      <c r="I210" s="305"/>
      <c r="J210" s="305"/>
      <c r="K210" s="353"/>
    </row>
    <row r="211" s="1" customFormat="1" ht="15" customHeight="1">
      <c r="B211" s="371"/>
      <c r="C211" s="305"/>
      <c r="D211" s="305"/>
      <c r="E211" s="305"/>
      <c r="F211" s="328" t="s">
        <v>96</v>
      </c>
      <c r="G211" s="366"/>
      <c r="H211" s="357" t="s">
        <v>97</v>
      </c>
      <c r="I211" s="357"/>
      <c r="J211" s="357"/>
      <c r="K211" s="372"/>
    </row>
    <row r="212" s="1" customFormat="1" ht="15" customHeight="1">
      <c r="B212" s="371"/>
      <c r="C212" s="305"/>
      <c r="D212" s="305"/>
      <c r="E212" s="305"/>
      <c r="F212" s="328" t="s">
        <v>2703</v>
      </c>
      <c r="G212" s="366"/>
      <c r="H212" s="357" t="s">
        <v>2865</v>
      </c>
      <c r="I212" s="357"/>
      <c r="J212" s="357"/>
      <c r="K212" s="372"/>
    </row>
    <row r="213" s="1" customFormat="1" ht="15" customHeight="1">
      <c r="B213" s="371"/>
      <c r="C213" s="305"/>
      <c r="D213" s="305"/>
      <c r="E213" s="305"/>
      <c r="F213" s="328"/>
      <c r="G213" s="366"/>
      <c r="H213" s="357"/>
      <c r="I213" s="357"/>
      <c r="J213" s="357"/>
      <c r="K213" s="372"/>
    </row>
    <row r="214" s="1" customFormat="1" ht="15" customHeight="1">
      <c r="B214" s="371"/>
      <c r="C214" s="305" t="s">
        <v>2827</v>
      </c>
      <c r="D214" s="305"/>
      <c r="E214" s="305"/>
      <c r="F214" s="328">
        <v>1</v>
      </c>
      <c r="G214" s="366"/>
      <c r="H214" s="357" t="s">
        <v>2866</v>
      </c>
      <c r="I214" s="357"/>
      <c r="J214" s="357"/>
      <c r="K214" s="372"/>
    </row>
    <row r="215" s="1" customFormat="1" ht="15" customHeight="1">
      <c r="B215" s="371"/>
      <c r="C215" s="305"/>
      <c r="D215" s="305"/>
      <c r="E215" s="305"/>
      <c r="F215" s="328">
        <v>2</v>
      </c>
      <c r="G215" s="366"/>
      <c r="H215" s="357" t="s">
        <v>2867</v>
      </c>
      <c r="I215" s="357"/>
      <c r="J215" s="357"/>
      <c r="K215" s="372"/>
    </row>
    <row r="216" s="1" customFormat="1" ht="15" customHeight="1">
      <c r="B216" s="371"/>
      <c r="C216" s="305"/>
      <c r="D216" s="305"/>
      <c r="E216" s="305"/>
      <c r="F216" s="328">
        <v>3</v>
      </c>
      <c r="G216" s="366"/>
      <c r="H216" s="357" t="s">
        <v>2868</v>
      </c>
      <c r="I216" s="357"/>
      <c r="J216" s="357"/>
      <c r="K216" s="372"/>
    </row>
    <row r="217" s="1" customFormat="1" ht="15" customHeight="1">
      <c r="B217" s="371"/>
      <c r="C217" s="305"/>
      <c r="D217" s="305"/>
      <c r="E217" s="305"/>
      <c r="F217" s="328">
        <v>4</v>
      </c>
      <c r="G217" s="366"/>
      <c r="H217" s="357" t="s">
        <v>2869</v>
      </c>
      <c r="I217" s="357"/>
      <c r="J217" s="357"/>
      <c r="K217" s="372"/>
    </row>
    <row r="218" s="1" customFormat="1" ht="12.75" customHeight="1">
      <c r="B218" s="373"/>
      <c r="C218" s="374"/>
      <c r="D218" s="374"/>
      <c r="E218" s="374"/>
      <c r="F218" s="374"/>
      <c r="G218" s="374"/>
      <c r="H218" s="374"/>
      <c r="I218" s="374"/>
      <c r="J218" s="374"/>
      <c r="K218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2021-02-02T13:25:56Z</dcterms:created>
  <dcterms:modified xsi:type="dcterms:W3CDTF">2021-02-02T13:26:12Z</dcterms:modified>
</cp:coreProperties>
</file>