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Archiv\Pracný\Bransouze\export\"/>
    </mc:Choice>
  </mc:AlternateContent>
  <bookViews>
    <workbookView xWindow="240" yWindow="120" windowWidth="14940" windowHeight="9225"/>
  </bookViews>
  <sheets>
    <sheet name="Rekapitulace" sheetId="1" r:id="rId1"/>
    <sheet name="000_1" sheetId="2" r:id="rId2"/>
    <sheet name="151_1" sheetId="3" r:id="rId3"/>
    <sheet name="201_1" sheetId="4" r:id="rId4"/>
  </sheets>
  <definedNames>
    <definedName name="_xlnm.Print_Titles" localSheetId="1">'000_1'!$6:$8</definedName>
    <definedName name="_xlnm.Print_Titles" localSheetId="2">'151_1'!$6:$8</definedName>
    <definedName name="_xlnm.Print_Titles" localSheetId="3">'201_1'!$6:$8</definedName>
  </definedNames>
  <calcPr calcId="162913"/>
  <webPublishing codePage="0"/>
</workbook>
</file>

<file path=xl/calcChain.xml><?xml version="1.0" encoding="utf-8"?>
<calcChain xmlns="http://schemas.openxmlformats.org/spreadsheetml/2006/main">
  <c r="I515" i="4" l="1"/>
  <c r="O515" i="4" s="1"/>
  <c r="I511" i="4"/>
  <c r="O511" i="4" s="1"/>
  <c r="I507" i="4"/>
  <c r="O507" i="4" s="1"/>
  <c r="I503" i="4"/>
  <c r="O503" i="4" s="1"/>
  <c r="I499" i="4"/>
  <c r="O499" i="4" s="1"/>
  <c r="I495" i="4"/>
  <c r="O495" i="4" s="1"/>
  <c r="I491" i="4"/>
  <c r="O491" i="4" s="1"/>
  <c r="I487" i="4"/>
  <c r="O487" i="4" s="1"/>
  <c r="I483" i="4"/>
  <c r="O483" i="4" s="1"/>
  <c r="I479" i="4"/>
  <c r="O479" i="4" s="1"/>
  <c r="I475" i="4"/>
  <c r="O475" i="4" s="1"/>
  <c r="I471" i="4"/>
  <c r="O471" i="4" s="1"/>
  <c r="I467" i="4"/>
  <c r="O467" i="4" s="1"/>
  <c r="I463" i="4"/>
  <c r="O463" i="4" s="1"/>
  <c r="I459" i="4"/>
  <c r="O459" i="4" s="1"/>
  <c r="I455" i="4"/>
  <c r="O455" i="4" s="1"/>
  <c r="I451" i="4"/>
  <c r="O451" i="4" s="1"/>
  <c r="I447" i="4"/>
  <c r="O447" i="4" s="1"/>
  <c r="I443" i="4"/>
  <c r="O443" i="4" s="1"/>
  <c r="I439" i="4"/>
  <c r="O439" i="4" s="1"/>
  <c r="I435" i="4"/>
  <c r="O435" i="4" s="1"/>
  <c r="I431" i="4"/>
  <c r="O431" i="4" s="1"/>
  <c r="I427" i="4"/>
  <c r="O427" i="4" s="1"/>
  <c r="I423" i="4"/>
  <c r="O423" i="4" s="1"/>
  <c r="I419" i="4"/>
  <c r="O419" i="4" s="1"/>
  <c r="I415" i="4"/>
  <c r="O415" i="4" s="1"/>
  <c r="I411" i="4"/>
  <c r="O411" i="4" s="1"/>
  <c r="I407" i="4"/>
  <c r="O407" i="4" s="1"/>
  <c r="I403" i="4"/>
  <c r="O403" i="4" s="1"/>
  <c r="I399" i="4"/>
  <c r="O399" i="4" s="1"/>
  <c r="I395" i="4"/>
  <c r="O395" i="4" s="1"/>
  <c r="I391" i="4"/>
  <c r="O391" i="4" s="1"/>
  <c r="I387" i="4"/>
  <c r="O387" i="4" s="1"/>
  <c r="I383" i="4"/>
  <c r="O383" i="4" s="1"/>
  <c r="I379" i="4"/>
  <c r="O379" i="4" s="1"/>
  <c r="I375" i="4"/>
  <c r="I370" i="4"/>
  <c r="O370" i="4" s="1"/>
  <c r="R369" i="4" s="1"/>
  <c r="O369" i="4" s="1"/>
  <c r="Q369" i="4"/>
  <c r="I369" i="4" s="1"/>
  <c r="I365" i="4"/>
  <c r="O365" i="4" s="1"/>
  <c r="I361" i="4"/>
  <c r="O361" i="4" s="1"/>
  <c r="I357" i="4"/>
  <c r="O357" i="4" s="1"/>
  <c r="I353" i="4"/>
  <c r="O353" i="4" s="1"/>
  <c r="I349" i="4"/>
  <c r="O349" i="4" s="1"/>
  <c r="I345" i="4"/>
  <c r="O345" i="4" s="1"/>
  <c r="I340" i="4"/>
  <c r="O340" i="4" s="1"/>
  <c r="I336" i="4"/>
  <c r="O336" i="4" s="1"/>
  <c r="I332" i="4"/>
  <c r="I327" i="4"/>
  <c r="O327" i="4" s="1"/>
  <c r="I323" i="4"/>
  <c r="O323" i="4" s="1"/>
  <c r="I319" i="4"/>
  <c r="O319" i="4" s="1"/>
  <c r="I315" i="4"/>
  <c r="O315" i="4" s="1"/>
  <c r="I311" i="4"/>
  <c r="O311" i="4" s="1"/>
  <c r="I307" i="4"/>
  <c r="O307" i="4" s="1"/>
  <c r="I303" i="4"/>
  <c r="O303" i="4" s="1"/>
  <c r="I299" i="4"/>
  <c r="O299" i="4" s="1"/>
  <c r="I295" i="4"/>
  <c r="O295" i="4" s="1"/>
  <c r="I291" i="4"/>
  <c r="O291" i="4" s="1"/>
  <c r="I287" i="4"/>
  <c r="O287" i="4" s="1"/>
  <c r="I283" i="4"/>
  <c r="O283" i="4" s="1"/>
  <c r="I279" i="4"/>
  <c r="O279" i="4" s="1"/>
  <c r="I274" i="4"/>
  <c r="O274" i="4" s="1"/>
  <c r="I270" i="4"/>
  <c r="O270" i="4" s="1"/>
  <c r="I266" i="4"/>
  <c r="O266" i="4" s="1"/>
  <c r="I262" i="4"/>
  <c r="O262" i="4" s="1"/>
  <c r="I258" i="4"/>
  <c r="O258" i="4" s="1"/>
  <c r="I254" i="4"/>
  <c r="O254" i="4" s="1"/>
  <c r="I250" i="4"/>
  <c r="I246" i="4"/>
  <c r="O246" i="4" s="1"/>
  <c r="I241" i="4"/>
  <c r="O241" i="4" s="1"/>
  <c r="I237" i="4"/>
  <c r="O237" i="4" s="1"/>
  <c r="I233" i="4"/>
  <c r="O233" i="4" s="1"/>
  <c r="I229" i="4"/>
  <c r="O229" i="4" s="1"/>
  <c r="I225" i="4"/>
  <c r="O225" i="4" s="1"/>
  <c r="I221" i="4"/>
  <c r="O221" i="4" s="1"/>
  <c r="I217" i="4"/>
  <c r="O217" i="4" s="1"/>
  <c r="I213" i="4"/>
  <c r="O213" i="4" s="1"/>
  <c r="I208" i="4"/>
  <c r="O208" i="4" s="1"/>
  <c r="I204" i="4"/>
  <c r="O204" i="4" s="1"/>
  <c r="I200" i="4"/>
  <c r="O200" i="4" s="1"/>
  <c r="I196" i="4"/>
  <c r="O196" i="4" s="1"/>
  <c r="I192" i="4"/>
  <c r="O192" i="4" s="1"/>
  <c r="I188" i="4"/>
  <c r="O188" i="4" s="1"/>
  <c r="I184" i="4"/>
  <c r="O184" i="4" s="1"/>
  <c r="I180" i="4"/>
  <c r="O180" i="4" s="1"/>
  <c r="I175" i="4"/>
  <c r="O175" i="4" s="1"/>
  <c r="I171" i="4"/>
  <c r="O171" i="4" s="1"/>
  <c r="I167" i="4"/>
  <c r="O167" i="4" s="1"/>
  <c r="I163" i="4"/>
  <c r="O163" i="4" s="1"/>
  <c r="I159" i="4"/>
  <c r="O159" i="4" s="1"/>
  <c r="I155" i="4"/>
  <c r="O155" i="4" s="1"/>
  <c r="I151" i="4"/>
  <c r="O151" i="4" s="1"/>
  <c r="I147" i="4"/>
  <c r="O147" i="4" s="1"/>
  <c r="I143" i="4"/>
  <c r="O143" i="4" s="1"/>
  <c r="I139" i="4"/>
  <c r="O139" i="4" s="1"/>
  <c r="I135" i="4"/>
  <c r="O135" i="4" s="1"/>
  <c r="I131" i="4"/>
  <c r="O131" i="4" s="1"/>
  <c r="I127" i="4"/>
  <c r="O127" i="4" s="1"/>
  <c r="I123" i="4"/>
  <c r="O123" i="4" s="1"/>
  <c r="I119" i="4"/>
  <c r="O119" i="4" s="1"/>
  <c r="I115" i="4"/>
  <c r="O115" i="4" s="1"/>
  <c r="I111" i="4"/>
  <c r="O111" i="4" s="1"/>
  <c r="I107" i="4"/>
  <c r="O107" i="4" s="1"/>
  <c r="I103" i="4"/>
  <c r="O103" i="4" s="1"/>
  <c r="I99" i="4"/>
  <c r="O99" i="4" s="1"/>
  <c r="I95" i="4"/>
  <c r="O95" i="4" s="1"/>
  <c r="I91" i="4"/>
  <c r="O91" i="4" s="1"/>
  <c r="I87" i="4"/>
  <c r="O87" i="4" s="1"/>
  <c r="I83" i="4"/>
  <c r="O83" i="4" s="1"/>
  <c r="I79" i="4"/>
  <c r="O79" i="4" s="1"/>
  <c r="I75" i="4"/>
  <c r="O75" i="4" s="1"/>
  <c r="I71" i="4"/>
  <c r="O71" i="4" s="1"/>
  <c r="I67" i="4"/>
  <c r="O67" i="4" s="1"/>
  <c r="I63" i="4"/>
  <c r="O63" i="4" s="1"/>
  <c r="I59" i="4"/>
  <c r="O59" i="4" s="1"/>
  <c r="I55" i="4"/>
  <c r="O55" i="4" s="1"/>
  <c r="I51" i="4"/>
  <c r="O51" i="4" s="1"/>
  <c r="I47" i="4"/>
  <c r="O47" i="4" s="1"/>
  <c r="I43" i="4"/>
  <c r="O43" i="4" s="1"/>
  <c r="I39" i="4"/>
  <c r="O39" i="4" s="1"/>
  <c r="I35" i="4"/>
  <c r="O35" i="4" s="1"/>
  <c r="I31" i="4"/>
  <c r="I26" i="4"/>
  <c r="O26" i="4" s="1"/>
  <c r="I22" i="4"/>
  <c r="O22" i="4" s="1"/>
  <c r="I18" i="4"/>
  <c r="O18" i="4" s="1"/>
  <c r="I14" i="4"/>
  <c r="O14" i="4" s="1"/>
  <c r="I10" i="4"/>
  <c r="O10" i="4" s="1"/>
  <c r="I34" i="3"/>
  <c r="O34" i="3" s="1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s="1"/>
  <c r="I91" i="2"/>
  <c r="O91" i="2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O19" i="2" s="1"/>
  <c r="I15" i="2"/>
  <c r="I10" i="2"/>
  <c r="O10" i="2" s="1"/>
  <c r="R9" i="2" s="1"/>
  <c r="O9" i="2" s="1"/>
  <c r="Q9" i="2"/>
  <c r="I9" i="2" s="1"/>
  <c r="Q331" i="4" l="1"/>
  <c r="I331" i="4" s="1"/>
  <c r="Q212" i="4"/>
  <c r="I212" i="4" s="1"/>
  <c r="Q278" i="4"/>
  <c r="I278" i="4" s="1"/>
  <c r="Q245" i="4"/>
  <c r="I245" i="4" s="1"/>
  <c r="Q344" i="4"/>
  <c r="I344" i="4" s="1"/>
  <c r="Q30" i="4"/>
  <c r="I30" i="4" s="1"/>
  <c r="Q374" i="4"/>
  <c r="I374" i="4" s="1"/>
  <c r="R9" i="3"/>
  <c r="O9" i="3" s="1"/>
  <c r="O2" i="3" s="1"/>
  <c r="D11" i="1" s="1"/>
  <c r="Q14" i="2"/>
  <c r="I14" i="2" s="1"/>
  <c r="I3" i="2" s="1"/>
  <c r="C10" i="1" s="1"/>
  <c r="R179" i="4"/>
  <c r="O179" i="4" s="1"/>
  <c r="R278" i="4"/>
  <c r="O278" i="4" s="1"/>
  <c r="R344" i="4"/>
  <c r="O344" i="4" s="1"/>
  <c r="R212" i="4"/>
  <c r="O212" i="4" s="1"/>
  <c r="R9" i="4"/>
  <c r="O9" i="4" s="1"/>
  <c r="Q9" i="4"/>
  <c r="I9" i="4" s="1"/>
  <c r="O15" i="2"/>
  <c r="R14" i="2" s="1"/>
  <c r="O14" i="2" s="1"/>
  <c r="O2" i="2" s="1"/>
  <c r="D10" i="1" s="1"/>
  <c r="O31" i="4"/>
  <c r="R30" i="4" s="1"/>
  <c r="O30" i="4" s="1"/>
  <c r="O250" i="4"/>
  <c r="R245" i="4" s="1"/>
  <c r="O245" i="4" s="1"/>
  <c r="O332" i="4"/>
  <c r="R331" i="4" s="1"/>
  <c r="O331" i="4" s="1"/>
  <c r="O375" i="4"/>
  <c r="R374" i="4" s="1"/>
  <c r="O374" i="4" s="1"/>
  <c r="Q9" i="3"/>
  <c r="I9" i="3" s="1"/>
  <c r="I3" i="3" s="1"/>
  <c r="C11" i="1" s="1"/>
  <c r="E11" i="1" s="1"/>
  <c r="Q179" i="4"/>
  <c r="I179" i="4" s="1"/>
  <c r="E10" i="1" l="1"/>
  <c r="I3" i="4"/>
  <c r="C12" i="1" s="1"/>
  <c r="E12" i="1" s="1"/>
  <c r="C7" i="1" s="1"/>
  <c r="O2" i="4"/>
  <c r="D12" i="1" s="1"/>
  <c r="C6" i="1" l="1"/>
</calcChain>
</file>

<file path=xl/sharedStrings.xml><?xml version="1.0" encoding="utf-8"?>
<sst xmlns="http://schemas.openxmlformats.org/spreadsheetml/2006/main" count="2326" uniqueCount="795">
  <si>
    <t>Rekapitulace ceny</t>
  </si>
  <si>
    <t>Stavba: II/403 - Bransouze, most ev. č. 403-002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</si>
  <si>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</si>
  <si>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</si>
  <si>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</si>
  <si>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</si>
  <si>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</si>
  <si>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</si>
  <si>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</si>
  <si>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</si>
  <si>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</si>
  <si>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</si>
  <si>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</si>
  <si>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</si>
  <si>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II/403</t>
  </si>
  <si>
    <t>Bransouze, most ev. č. 403-002</t>
  </si>
  <si>
    <t>O</t>
  </si>
  <si>
    <t>Objekt:</t>
  </si>
  <si>
    <t>000</t>
  </si>
  <si>
    <t>Soupis vedlejších a ostatních nákladů</t>
  </si>
  <si>
    <t>O1</t>
  </si>
  <si>
    <t>Rozpočet:</t>
  </si>
  <si>
    <t>0.00</t>
  </si>
  <si>
    <t>15.00</t>
  </si>
  <si>
    <t>21.00</t>
  </si>
  <si>
    <t>3</t>
  </si>
  <si>
    <t>2</t>
  </si>
  <si>
    <t>1</t>
  </si>
  <si>
    <t>Základní rozpočet CÚ 2021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</si>
  <si>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</si>
  <si>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</si>
  <si>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</si>
  <si>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</si>
  <si>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</si>
  <si>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</si>
  <si>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</si>
  <si>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</si>
  <si>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</si>
  <si>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</si>
  <si>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</si>
  <si>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</si>
  <si>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</si>
  <si>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</si>
  <si>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</si>
  <si>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</si>
  <si>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</si>
  <si>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</si>
  <si>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</si>
  <si>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01-ZS</t>
  </si>
  <si>
    <t>Zařízení staveniště</t>
  </si>
  <si>
    <t>P</t>
  </si>
  <si>
    <t>03110</t>
  </si>
  <si>
    <t/>
  </si>
  <si>
    <t>ZAŘÍZENÍ STAVENIŠTĚ</t>
  </si>
  <si>
    <t>KPL</t>
  </si>
  <si>
    <t>2021_OTSKP</t>
  </si>
  <si>
    <t>PP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</si>
  <si>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dl. 157 m a osvětlení, náklady na provoz, údržbu, opravy a odstranění objektů ZS, náklady na úpravu povrchů po odstranění staveniště a úklid ploch, na kterých bylo ZS provozováno, náklady na energie spotřebované v rámci provozu ZS, vč.zřízení a odstranění mezideponií, vč.vytýčení ostatních IS</t>
  </si>
  <si>
    <t>VV</t>
  </si>
  <si>
    <t>TS</t>
  </si>
  <si>
    <t>zahrnuje objednatelem povolené náklady na pořízení (event. pronájem), provozování, udržování a likvidaci zhotovitelova zařízení</t>
  </si>
  <si>
    <t>03-R</t>
  </si>
  <si>
    <t>Různé</t>
  </si>
  <si>
    <t>02520</t>
  </si>
  <si>
    <t>ZKOUŠENÍ MATERIÁLŮ NEZÁVISLOU ZKUŠEBNOU</t>
  </si>
  <si>
    <t>KČ</t>
  </si>
  <si>
    <t>zajištění zkoušek všech materiálů dle ČSN, ČSN EN, TP a TKP 
ČERPÁNÍ PODMÍNĚNO SOUHLASEM INVESTORA</t>
  </si>
  <si>
    <t>zahrnuje veškeré náklady spojené s objednatelem požadovanými zkouškami</t>
  </si>
  <si>
    <t>02620</t>
  </si>
  <si>
    <t>ZKOUŠENÍ KONSTRUKCÍ A PRACÍ NEZÁVISLOU ZKUŠEBNOU</t>
  </si>
  <si>
    <t>zajištění zkoušek všech konstrukcí a prací dle ČSN, ČSN EN, TP a TKP 
ČERPÁNÍ PODMÍNĚNO SOUHLASEM INVESTORA</t>
  </si>
  <si>
    <t>02730</t>
  </si>
  <si>
    <t>A</t>
  </si>
  <si>
    <t>POMOC PRÁCE ZŘÍZ NEBO ZAJIŠŤ OCHRANU INŽENÝRSKÝCH SÍTÍ</t>
  </si>
  <si>
    <t>součinnost se správcem NN přípojky limnigrafu (ČHMÚ), včetně veškerých prací na přelože polohy přípojky (demontáž stávající přípojky v dl. 17,5 m, vč. likvidace; ruční výkop stávající přípojky, dl. 4,80 m, objem 0,6 m3, včetně odvozu na skládku 35 km a skládkovného; 0.6 m3 na meziskládku; nová přípojka, dl. 20 m; chránička HDPE DN 110, dl. 20 m, signální fólie; obsyp pískem 3 m3;  výkop rýhy v dl. 19 m, objem 4,75 m3, včetně odvozu na skládku 35 km a skládkovného; 4,75 m3 na meziskládku 3 km; zpětný zásyp včetně dovozu z meziskládky a zásyp novým materiálem v objemu 1,75 m3; včetně přepojení, naspojkování, kontroly funkčnosti a předání správci; včetně záložního zdroje elektrické energie po dobu vypnutí)</t>
  </si>
  <si>
    <t>zahrnuje veškeré náklady spojené s objednatelem požadovanými zařízeními</t>
  </si>
  <si>
    <t>B</t>
  </si>
  <si>
    <t>součinnost se správcem optického kabelu (CETIN), předpoklad bez dotčení, příp. ochrana</t>
  </si>
  <si>
    <t>C</t>
  </si>
  <si>
    <t>součinnost se správcem nadzemního VN (E. GD), předpoklad bez dotčení, příp. ochrana</t>
  </si>
  <si>
    <t>7</t>
  </si>
  <si>
    <t>D</t>
  </si>
  <si>
    <t>součinnost se správcem silového kabelu a SSZ přejezdu včetně přívodů (SŽ, SSZT), předpoklad bez dotčení, příp. ochrana</t>
  </si>
  <si>
    <t>8</t>
  </si>
  <si>
    <t>E</t>
  </si>
  <si>
    <t>součinnost se správcem sdělovacího kabelu a trativodu (SŽ, ST), předpoklad bez dotčení, příp. ochrana</t>
  </si>
  <si>
    <t>F</t>
  </si>
  <si>
    <t>součinnost se správcem sdělovacího kabelu (ČD Telematika), předpoklad bez dotčení, příp. ochrana</t>
  </si>
  <si>
    <t>02851</t>
  </si>
  <si>
    <t>PRŮZKUMNÉ PRÁCE DIAGNOSTIKY KONSTRUKCÍ NA POVRCHU</t>
  </si>
  <si>
    <t>pasportizace ploch dočasného záboru</t>
  </si>
  <si>
    <t>zahrnuje veškeré náklady spojené s objednatelem požadovanými pracemi</t>
  </si>
  <si>
    <t>029112</t>
  </si>
  <si>
    <t>OSTATNÍ POŽADAVKY - GEODETICKÉ ZAMĚŘENÍ - PLOŠNÉ</t>
  </si>
  <si>
    <t>HA</t>
  </si>
  <si>
    <t>Vytýčení staveniště, zaměření skutečného provedení stavby, potřebné geodetické doměření během výstavby v případě ZBV, zaměření povrchu odkrytých konstrukcí</t>
  </si>
  <si>
    <t>1333/10000=0,133 [A]</t>
  </si>
  <si>
    <t>12</t>
  </si>
  <si>
    <t>02920</t>
  </si>
  <si>
    <t>OSTATNÍ POŽADAVKY - OCHRANA ŽIVOTNÍHO PROSTŘEDÍ</t>
  </si>
  <si>
    <t>Zajištění ochrany životního prostředí, norná stěna v korytě, vč. vybavení staveniště pro ochranu znečištění vodního toku pod mostem</t>
  </si>
  <si>
    <t>13</t>
  </si>
  <si>
    <t>029412</t>
  </si>
  <si>
    <t>OSTATNÍ POŽADAVKY - VYPRACOVÁNÍ MOSTNÍHO LISTU</t>
  </si>
  <si>
    <t>KUS</t>
  </si>
  <si>
    <t>Zajištění mostního listu (vyhotovení ve 3 kopiích), včetně zápisu do BMS</t>
  </si>
  <si>
    <t>14</t>
  </si>
  <si>
    <t>02943</t>
  </si>
  <si>
    <t>OSTATNÍ POŽADAVKY - VYPRACOVÁNÍ RDS</t>
  </si>
  <si>
    <t>Vypracování kompletní realizační dokumentace stavby (RDS) - v počtu 4 vytištěných paré + 1xCD, vč. požadavků SOD; vč. TePř bouracích prací</t>
  </si>
  <si>
    <t>15</t>
  </si>
  <si>
    <t>02944</t>
  </si>
  <si>
    <t>OSTAT POŽADAVKY - DOKUMENTACE SKUTEČ PROVEDENÍ V DIGIT FORMĚ</t>
  </si>
  <si>
    <t>Vypracování dokumentace skutečného provedení stavby (DSPS) včetně tištěné formy v počtu  4 paré + 1xCD, vč. dalších požadavků SOD</t>
  </si>
  <si>
    <t>16</t>
  </si>
  <si>
    <t>02946</t>
  </si>
  <si>
    <t>OSTAT POŽADAVKY - FOTODOKUMENTACE</t>
  </si>
  <si>
    <t>Fotodokumentace průběhu stavby - týdenní vč. zprávy postupu prací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</si>
  <si>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</si>
  <si>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17</t>
  </si>
  <si>
    <t>029511</t>
  </si>
  <si>
    <t>OSTATNÍ POŽADAVKY - POVODŇOVÝ A HAVARIJNÍ PLÁN</t>
  </si>
  <si>
    <t>Povodňový a havarijní plán - aktualizace</t>
  </si>
  <si>
    <t>18</t>
  </si>
  <si>
    <t>02953</t>
  </si>
  <si>
    <t>OSTATNÍ POŽADAVKY - HLAVNÍ MOSTNÍ PROHLÍDKA</t>
  </si>
  <si>
    <t>Zajištění 1. hlavní prohlídky, v počtu 4 vytištěných paré + 1xCD, vč zápisu do BMS</t>
  </si>
  <si>
    <t>položka zahrnuje :  
- úkony dle ČSN 73 6221  
- provedení hlavní mostní prohlídky oprávněnou fyzickou nebo právnickou osobou  
- vyhotovení záznamu (protokolu), který jednoznačně definuje stav mostu</t>
  </si>
  <si>
    <t>19</t>
  </si>
  <si>
    <t>02960</t>
  </si>
  <si>
    <t>OSTATNÍ POŽADAVKY - ODBORNÝ DOZOR</t>
  </si>
  <si>
    <t>veškerá opatření pro zajištění BOZP v průběhu výstavby v rozsahu požadavků Plánu BOZP</t>
  </si>
  <si>
    <t>zahrnuje veškeré náklady spojené s objednatelem požadovaným dozorem</t>
  </si>
  <si>
    <t>20</t>
  </si>
  <si>
    <t>02971</t>
  </si>
  <si>
    <t>OSTAT POŽADAVKY - GEOTECHNICKÝ MONITORING NA POVRCHU</t>
  </si>
  <si>
    <t>zajištění geotechnika - přetřídění zemin z výkopů (posouzení pro zpětné použití); zahrnuje veškeré náklady spojené s objednatelem požadovanými pracemi</t>
  </si>
  <si>
    <t>21</t>
  </si>
  <si>
    <t>02990</t>
  </si>
  <si>
    <t>OSTATNÍ POŽADAVKY - INFORMAČNÍ TABULE</t>
  </si>
  <si>
    <t>billboard, včetně odstranění, rozměr 2,50x1,75m dle metodiky kraje Vysočina (http://m.kr-vysocina.cz/assets/File.ashx?id_org=450008&amp;id_dokumenty=4026814)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</si>
  <si>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</si>
  <si>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151</t>
  </si>
  <si>
    <t>DIO</t>
  </si>
  <si>
    <t>Všeobecné konstrukce a práce</t>
  </si>
  <si>
    <t>014102</t>
  </si>
  <si>
    <t>POPLATKY ZA SKLÁDKU</t>
  </si>
  <si>
    <t>T</t>
  </si>
  <si>
    <t>oprava objízdné trasy, nebezpečný odpad s obsahem PAU - ČERPÁNÍ PODMÍNĚNO SOUHLASEM INVESTORA</t>
  </si>
  <si>
    <t>zahrnuje veškeré poplatky provozovateli skládky související s uložením odpadu na skládce.</t>
  </si>
  <si>
    <t>02710</t>
  </si>
  <si>
    <t>POMOC PRÁCE ZŘÍZ NEBO ZAJIŠŤ OBJÍŽĎKY A PŘÍSTUP CESTY</t>
  </si>
  <si>
    <t>oprava objízdných tras - ČERPÁNO PODMÍNĚNO SOUHLASEM INVESTORA; předpoklad oprava cca 0,5% plochy objízdné trasy, tj. 1050 m2 (frézování v tl. 50 mm, předpoklad 50% odvoz na skládku NO 50 km, 50% odvoz na sklíádku KSÚSV 20 km; spojovací postřik, nová obrusná vrstva ACO11+ tl. 50 mm)</t>
  </si>
  <si>
    <t>027121</t>
  </si>
  <si>
    <t>PROVIZORNÍ PŘÍSTUPOVÉ CESTY - ZŘÍZENÍ</t>
  </si>
  <si>
    <t>M2</t>
  </si>
  <si>
    <t>přechodná komunikace pro pěší šířky 2,0 m po dobu výstavby v celkové délce 360 m (stavebně upravovaný úsek mimo stávající zpevnění délky 112 m - 47 m provizorní chodník, 30 m lávka (viz pol. 02742), 35 m rampa): 
provizorní chodník - odhumusování 141,0 m2, vč. odvozu na meziskládku 3 km (21,2 m3), podsyp ze ŠD, tl. 150 mm (21,15 m3), vč. geotextilie (188,0 m2) pro odtěžení ŠD, ŽB panely (48,9 t) 
rampa z řeziva - tesařská konstrukce v délce cca 35,0 m (objem řeziva 7,0 m3); 
včetně vyznačení a ohrazení úseku po stávajícím zpevnění (vč. případných přesunů v průběhu stavby)</t>
  </si>
  <si>
    <t>027123</t>
  </si>
  <si>
    <t>PROVIZORNÍ PŘÍSTUPOVÉ CESTY - ZRUŠENÍ</t>
  </si>
  <si>
    <t>odstranění veškerých konstrukcí přechodné komunikace pro pěší, vč. likvidace v režii zhotovitele; včetně zpětného ohumusování (vč. dovozu z meziskládky), vč. uvedení pozemků do původního stavu a protokolární předání vlastníkům pozemků</t>
  </si>
  <si>
    <t>02742</t>
  </si>
  <si>
    <t>PROVIZORNÍ LÁVKY</t>
  </si>
  <si>
    <t>zřízení typové modulové lávky pro pěší dle TP254 - dl.30,0 m, volné š. min.2,0 m, volná výška min. 2,5 m, oboustranné zábradlí se spodní zarážkou a pletivem, výška zábradlí min. 1,30 m, vč. opěr ze sil. panelů (37,5 t), vč. podsypu ŠD (5,3 m3), vč. výkopu, odvozu na meziskládku 3 km a zpětného zásypu (13,0 m3), vč. odhumusování, odvozu na meziskládku 3 km a zpětného ohumusování (2,9 m3); viz schéma (vč. dopravy, pronájmu 22 týdnů, montáže a demontáže, odstranění)</t>
  </si>
  <si>
    <t>03710</t>
  </si>
  <si>
    <t>POMOC PRÁCE ZAJIŠŤ NEBO ZŘÍZ OBJÍŽĎKY A PŘÍSTUP CESTY</t>
  </si>
  <si>
    <t>Přechodné DZ po dobu výstavby, dodávka, montáž, demontáž, pronájem vč.pravidelné údržby po dobu  od převedení dopravy na objízdné trasy do doby předčasného užívání na plnou uzavírku a v době předčasného užívání a částečné uzavírky, dle návrhu DZ</t>
  </si>
  <si>
    <t>zahrnuje objednatelem povolené náklady na požadovaná zařízení zhotovitele</t>
  </si>
  <si>
    <t>03720</t>
  </si>
  <si>
    <t>POMOC PRÁCE ZAJIŠŤ NEBO ZŘÍZ REGULACI A OCHRANU DOPRAVY</t>
  </si>
  <si>
    <t>Veškeré práce a činnosti spojené se zajištěním povolení a úhrada poplatků vzniklých na základě HMG zhotovitele v souladu s POV</t>
  </si>
  <si>
    <t>201</t>
  </si>
  <si>
    <t>Most ev. č. 403-002</t>
  </si>
  <si>
    <t>zemina</t>
  </si>
  <si>
    <t>materiál dle položek: 
02730.A: 4,750=4,750 [A] 
12273A.A: 2,341=2,341 [B] 
12273A.B: 12,062=12,062 [C] 
12273A.C: 63,070=63,070 [D] 
13173A: 28,427=28,427 [E] 
13283A: 10,320=10,320 [F] 
17750: 88,066=88,066 [G] 
917224: 7,500=7,500 [H] 
Celkem: 1,9*(A+B+C+D+E+F+G+H)=411,418 [I]</t>
  </si>
  <si>
    <t>podkladní vozovkové vrstvy</t>
  </si>
  <si>
    <t>materiál dle položek: 
11332B: 23,588 m3 =23,588 [A] 
Celkem: 2,0*A=47,176 [B]</t>
  </si>
  <si>
    <t>kámen, beton a železobeton</t>
  </si>
  <si>
    <t>materiál dle položek: 
96615A: 6,945 m3=6,945 [A] 
96616A: 65,481=65,481 [B] 
Celkem: 2,5*A+2,6*B=187,613 [C]</t>
  </si>
  <si>
    <t>vrstvy s asfaltem s obsahem PAU v třídě ZAS-T3 nebo ZAS-T4, izolace, ložiska</t>
  </si>
  <si>
    <t>11372A  2,2*20,313=44,689 [A] 
11333A  2,2*12,977=28,549 [B] 
97817: 2,2*135,203*0,04+2,2*3,90*0,005=11,941 [C] 
Celkem: A+B+C=85,179 [D]</t>
  </si>
  <si>
    <t>Stanovení obsahu PAU (zejména dehet) ve stávajících konstrukcích asf. vrstvy, mostní izolace (nevyhovující obsahy dehtu PAU podle vyhlášky č. 294/2005 Sb. a č. 130/2019 Sb.)   
Zkouška je rozhodující pro určení jaké položky pro odstranění krytu budou čerpány ve fakturaci!!    
V případě přítomnosti dehtu bude pro skládkovné uplatněna položka 014102D, v případě, že dehet nebude ve vzorcích zjištěn bude uplatněna pro skládkovné izolace položka 014102C a asfalt. vrstvy budou uloženy na skládku KSÚSV (vč. odvozu do 20 km)</t>
  </si>
  <si>
    <t>Zemní práce</t>
  </si>
  <si>
    <t>113323</t>
  </si>
  <si>
    <t>ODSTRAN PODKL ZPEVNĚNÝCH PLOCH Z KAMENIVA NESTMEL, ODVOZ DO 3KM</t>
  </si>
  <si>
    <t>M3</t>
  </si>
  <si>
    <t>podkladní vozovkové vrstvy v tl. 330 mm, 50% bude uloženo na mezideponii pro další použití, množství, vhodnost, podmínečná vhodnost a případná úprava pro další použití posouzena geotechnikem viz. SO 000 pol. 02971; ČERPÁNO SE SOUHLASEM INVESTORA</t>
  </si>
  <si>
    <t>0,50*142,956*0,330=23,588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</si>
  <si>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</si>
  <si>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</si>
  <si>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</si>
  <si>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>podkladní vozovkové vrstvy v tl. 330 mm, 50% celkového množství dále nevyužitelné, bude uloženo na skládku; množství a nevhodnost pro následné použití do zásypu posouzena geotechnikem viz. SO 000 pol. 02971; ČERPÁNO SE SOUHLASEM INVESTORA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</si>
  <si>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</si>
  <si>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</si>
  <si>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</si>
  <si>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</si>
  <si>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odvoz na skládku - 35 km; ČERPÁNO SE SOUHLASEM INVESTORA</t>
  </si>
  <si>
    <t>35*2,0*23,588=1 651,160 [A]</t>
  </si>
  <si>
    <t>Položka zahrnuje samostatnou dopravu suti a vybouraných hmot. Množství se určí jako součin hmotnosti [t] a požadované vzdálenosti [km].</t>
  </si>
  <si>
    <t>113333</t>
  </si>
  <si>
    <t>ODSTRAN PODKL ZPEVNĚNÝCH PLOCH S ASFALT POJIVEM, ODVOZ DO 3KM</t>
  </si>
  <si>
    <t>odstranění podkladu vozovky s obsahem asfaltu v tl. 80 mm na mostě a 110 mm mimo most, za předpokladu zařazení vzorku ze zkoušky (pol. 02520) do ZAS-T1 nebo ZAS-T2; vč. odvozu na meziskládku do 3 km pro pozdější využití; předpoklad 50% objemu - ČERPÁNO SE SOUHLASEM INVESTORA</t>
  </si>
  <si>
    <t>0,50*(127,871*0,080+142,956*0,110)=12,977 [A]</t>
  </si>
  <si>
    <t>11333A</t>
  </si>
  <si>
    <t>ODSTRANĚNÍ PODKLADU ZPEVNĚNÝCH PLOCH S ASFALT POJIVEM - BEZ DOPRAVY</t>
  </si>
  <si>
    <t>odstranění podkladu vozovky s obsahem asfaltu v tl. 80 mm na mostě a 110 mm mimo most, za předpokladu zařazení vzorku ze zkoušky (pol. 02520) do ZAS-T3 nebo ZAS-T4; vč. uložení na skládku NO; předpoklad 50% objemu - ČERPÁNO SE SOUHLASEM INVESTORA</t>
  </si>
  <si>
    <t>11333B</t>
  </si>
  <si>
    <t>ODSTRANĚNÍ PODKLADU ZPEVNĚNÝCH PLOCH S ASFALT POJIVEM - DOPRAVA</t>
  </si>
  <si>
    <t>odvoz na skládku NO  - 50 km; ČERPÁNO SE SOUHLASEM INVESTORA</t>
  </si>
  <si>
    <t>50*2,2*12,977=1 427,470 [A]</t>
  </si>
  <si>
    <t>113728</t>
  </si>
  <si>
    <t>FRÉZOVÁNÍ ZPEVNĚNÝCH PLOCH ASFALTOVÝCH, ODVOZ DO 20KM</t>
  </si>
  <si>
    <t>frézování stávající obrusné asfaltové vrstvy, tl. 150 mm, za předpokladu zařazení vzorku ze zkoušky (pol. 02520) do ZAS-T1 nebo ZAS-T2; vč. odvozu na skládku KSÚSV do 20 km; předpoklad 50% objemu - ČERPÁNO SE SOUHLASEM INVESTORA</t>
  </si>
  <si>
    <t>0,50*270,83*0,150=20,312 [A]</t>
  </si>
  <si>
    <t>11372A</t>
  </si>
  <si>
    <t>FRÉZOVÁNÍ ZPEVNĚNÝCH PLOCH ASFALTOVÝCH - BEZ DOPRAVY</t>
  </si>
  <si>
    <t>frézování stávající obrusné asfaltové vrstvy, tl. 150 mm, za předpokladu zařazení vzorku ze zkoušky (pol. 02520) do ZAS-T3 nebo ZAS-T4; vč. uložení na skládku NO; předpoklad 50% objemu - ČERPÁNO SE SOUHLASEM INVESTORA</t>
  </si>
  <si>
    <t>11372B</t>
  </si>
  <si>
    <t>FRÉZOVÁNÍ ZPEVNĚNÝCH PLOCH ASFALTOVÝCH - DOPRAVA</t>
  </si>
  <si>
    <t>50*2,2*20,313=2 234,430 [A]</t>
  </si>
  <si>
    <t>11511</t>
  </si>
  <si>
    <t>ČERPÁNÍ VODY DO 500 L/MIN</t>
  </si>
  <si>
    <t>po dobu trvání prací pod úrovní hladiny vody ve výkopech a provádění opevnění břehů pod mostem</t>
  </si>
  <si>
    <t>Položka čerpání vody na povrchu zahrnuje i potrubí, pohotovost záložní čerpací soupravy a zřízení čerpací jímky. Součástí položky je také následná demontáž a likvidace těchto zařízení</t>
  </si>
  <si>
    <t>121103</t>
  </si>
  <si>
    <t>SEJMUTÍ ORNICE NEBO LESNÍ PŮDY S ODVOZEM DO 3KM</t>
  </si>
  <si>
    <t>tl. 150 mm, dotčené zelené plochy, vč. odvozu a uložení na mezideponii</t>
  </si>
  <si>
    <t>155,749*0,150=23,362 [A]</t>
  </si>
  <si>
    <t>položka zahrnuje sejmutí ornice bez ohledu na tloušťku vrstvy a její vodorovnou dopravu nezahrnuje uložení na trvalou skládku</t>
  </si>
  <si>
    <t>122733</t>
  </si>
  <si>
    <t>ODKOPÁVKY A PROKOPÁVKY OBECNÉ TŘ. I, ODVOZ DO 3KM</t>
  </si>
  <si>
    <t>odkop stávajících krajnic a odkop pro vozovku mimo stávající zpevnění, 50% bude uloženo na mezideponii pro další použití, množství, vhodnost, podmínečná vhodnost a případná úprava pro další použití posouzena geotechnikem viz. SO 000 pol. 02971; ČERPÁNO SE SOUHLASEM INVESTORA</t>
  </si>
  <si>
    <t>0,50*(13,118*0,150+4,935*0,550)=2,341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</si>
  <si>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</si>
  <si>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12273A</t>
  </si>
  <si>
    <t>ODKOPÁVKY A PROKOPÁVKY OBECNÉ TŘ. I - BEZ DOPRAVY</t>
  </si>
  <si>
    <t>odkop stávajících krajnic a odkop pro vozovku mimo stávající zpevnění, 50% celkového množství dále nevyužitelné, bude uloženo na skládku; množství a nevhodnost pro následné použití do zásypu posouzena geotechnikem viz. SO 000 pol. 02971; ČERPÁNO SE SOUHLASEM INVESTORA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</si>
  <si>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</si>
  <si>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odtěžení případných přebytků z meziskládky; ČERPÁNO SE SOUHLASEM INVESTORA</t>
  </si>
  <si>
    <t>(12,977+23,588+2,341+28,427)-(1,260+17,425+1,502+18,349+16,735)=12,062 [A]</t>
  </si>
  <si>
    <t>odkop pro opevnění svahů a ploch pod mostem</t>
  </si>
  <si>
    <t>37,255+19,067+6,748=63,070 [A]</t>
  </si>
  <si>
    <t>12273B</t>
  </si>
  <si>
    <t>ODKOPÁVKY A PROKOPÁVKY OBECNÉ TŘ. I - DOPRAVA</t>
  </si>
  <si>
    <t>M3KM</t>
  </si>
  <si>
    <t>35*2,341=81,935 [A]</t>
  </si>
  <si>
    <t>Položka zahrnuje samostatnou dopravu zeminy. Množství se určí jako součin kubatutry [m3] a požadované vzdálenosti [km].</t>
  </si>
  <si>
    <t>22</t>
  </si>
  <si>
    <t>35*12,062=422,170 [A]</t>
  </si>
  <si>
    <t>23</t>
  </si>
  <si>
    <t>35*63,070=2 207,450 [A]</t>
  </si>
  <si>
    <t>24</t>
  </si>
  <si>
    <t>131733</t>
  </si>
  <si>
    <t>HLOUBENÍ JAM ZAPAŽ I NEPAŽ TŘ. I, ODVOZ DO 3KM</t>
  </si>
  <si>
    <t>výkopová jáma v přechodových oblastech, 50% bude uloženo na mezideponii pro další použití, množství, vhodnost, podmínečná vhodnost a případná úprava pro další použití posouzena geotechnikem viz. SO 000 pol. 02971; ČERPÁNO SE SOUHLASEM INVESTORA</t>
  </si>
  <si>
    <t>0,50*(26,405+30,448)=28,427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</si>
  <si>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</si>
  <si>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25</t>
  </si>
  <si>
    <t>13173A</t>
  </si>
  <si>
    <t>HLOUBENÍ JAM ZAPAŽ I NEPAŽ TŘ. I - BEZ DOPRAVY</t>
  </si>
  <si>
    <t>výkopová jáma v přechodových oblastech, 50% celkového množství dále nevyužitelné, bude uloženo na skládku; množství a nevhodnost pro následné použití do zásypu posouzena geotechnikem viz. SO 000 pol. 02971; ČERPÁNO SE SOUHLASEM INVESTORA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</si>
  <si>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</si>
  <si>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26</t>
  </si>
  <si>
    <t>13173B</t>
  </si>
  <si>
    <t>HLOUBENÍ JAM ZAPAŽ I NEPAŽ TŘ. I - DOPRAVA</t>
  </si>
  <si>
    <t>35*28,427=994,945 [A]</t>
  </si>
  <si>
    <t>27</t>
  </si>
  <si>
    <t>13283A</t>
  </si>
  <si>
    <t>HLOUBENÍ RÝH ŠÍŘ DO 2M PAŽ I NEPAŽ TŘ. II - BEZ DOPRAVY</t>
  </si>
  <si>
    <t>hloubení rýh pro ukončovací prahy dlažby v korytě, vč. uložení na skládku</t>
  </si>
  <si>
    <t>17,200*0,600=10,320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</si>
  <si>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</si>
  <si>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28</t>
  </si>
  <si>
    <t>13283B</t>
  </si>
  <si>
    <t>HLOUBENÍ RÝH ŠÍŘ DO 2M PAŽ I NEPAŽ TŘ. II - DOPRAVA</t>
  </si>
  <si>
    <t>hloubení rýh pro ukončovací prahy dlažby v korytě, odvoz na skládku 35 km</t>
  </si>
  <si>
    <t>35*10,320=361,200 [A]</t>
  </si>
  <si>
    <t>29</t>
  </si>
  <si>
    <t>17110</t>
  </si>
  <si>
    <t>ULOŽENÍ SYPANINY DO NÁSYPŮ SE ZHUTNĚNÍM</t>
  </si>
  <si>
    <t>dosypání násypu komunikace, včetně dovozu z meziskládky 3 km; (50% celkového množství, ČERPÁNO SE SOUHLASEM INVESTORA)</t>
  </si>
  <si>
    <t>0,50*(2,003*1,500)=1,502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</si>
  <si>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</si>
  <si>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30</t>
  </si>
  <si>
    <t>17120</t>
  </si>
  <si>
    <t>ULOŽENÍ SYPANINY DO NÁSYPŮ A NA SKLÁDKY BEZ ZHUTNĚNÍ</t>
  </si>
  <si>
    <t>uložení zeminy z odhumusování a výkopů na mezideponii pro zpětné použití</t>
  </si>
  <si>
    <t>12,977+23,588+23,362+2,341+28,427=90,695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</si>
  <si>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</si>
  <si>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31</t>
  </si>
  <si>
    <t>17180</t>
  </si>
  <si>
    <t>ULOŽENÍ SYPANINY DO NÁSYPŮ Z NAKUPOVANÝCH MATERIÁLŮ</t>
  </si>
  <si>
    <t>dosypání svahů komunikace, zemina vhodná pro stavbu zemního tělesa dle ČSN 73 6133, hutněná na  Id&gt;0,9, po vrstvách max. tl. 0,30 m, vč. dopravy (50% celkového množství, ČERPÁNO SE SOUHLASEM INVESTORA)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</si>
  <si>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</si>
  <si>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32</t>
  </si>
  <si>
    <t>17310</t>
  </si>
  <si>
    <t>ZEMNÍ KRAJNICE A DOSYPÁVKY SE ZHUTNĚNÍM</t>
  </si>
  <si>
    <t>vytvoření hutněných zemních krajnic, vč. dovozu z meziskládky (50% celkového množství, ČERPÁNO SE SOUHLASEM INVESTORA)</t>
  </si>
  <si>
    <t>0,50*16,790*0,15=1,259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</si>
  <si>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</si>
  <si>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</si>
  <si>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17380</t>
  </si>
  <si>
    <t>ZEMNÍ KRAJNICE A DOSYPÁVKY Z NAKUPOVANÝCH MATERIÁLŮ</t>
  </si>
  <si>
    <t>vytvoření hutněných zemních krajnic, vč. nákupu s dovozem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</si>
  <si>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</si>
  <si>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34</t>
  </si>
  <si>
    <t>17411</t>
  </si>
  <si>
    <t>ZÁSYP JAM A RÝH ZEMINOU SE ZHUTNĚNÍM</t>
  </si>
  <si>
    <t>přechodová oblast za opěrami, materiál vhodný do přechodových oblastí dle ČSN 73 6244, hutněný na  Id&gt;0.9, zpětný zásyp materiálem z mezideponie, vč. dopravy (50% celkového množství, ČERPÁNO SE SOUHLASEM INVESTORA)</t>
  </si>
  <si>
    <t>0,50*(6,246*5,000+0,724*5,000)=17,425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</si>
  <si>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</si>
  <si>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35</t>
  </si>
  <si>
    <t>17481</t>
  </si>
  <si>
    <t>ZÁSYP JAM A RÝH Z NAKUPOVANÝCH MATERIÁLŮ</t>
  </si>
  <si>
    <t>přechodová oblast za opěrami, materiál vhodný do přechodových oblastí dle ČSN 73 6244, hutněný na  Id&gt;0.9, zásyp nakupovaným materiálem, vč. dopravy (50% celkového množství, ČERPÁNO SE SOUHLASEM INVESTORA)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</si>
  <si>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</si>
  <si>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36</t>
  </si>
  <si>
    <t>17581</t>
  </si>
  <si>
    <t>OBSYP POTRUBÍ A OBJEKTŮ Z NAKUPOVANÝCH MATERIÁLŮ</t>
  </si>
  <si>
    <t>ochranný obsyp s drenážní funkcí, ŠD A (0-32), dle ČSN EN 13285, vč. pořízení, dovozu</t>
  </si>
  <si>
    <t>1,591*5,000=7,955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</si>
  <si>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</si>
  <si>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37</t>
  </si>
  <si>
    <t>17750</t>
  </si>
  <si>
    <t>ZEMNÍ HRÁZKY ZE ZEMIN NEPROPUSTNÝCH</t>
  </si>
  <si>
    <t>ruční zřízení a následné odstranění hrázek (h=až 1,8 m) pro realizaci opevnění svahu, hrázka  z pytlovaného materiálu pro sklon svahu 2:1, včetně těsnící fólie (190 m2); včetně odstranění a odvozu na skládku do 35 km a uložení</t>
  </si>
  <si>
    <t>2,20*40,030=88,066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</si>
  <si>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</si>
  <si>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38</t>
  </si>
  <si>
    <t>18090</t>
  </si>
  <si>
    <t>VŠEOBECNÉ ÚPRAVY OSTATNÍCH PLOCH</t>
  </si>
  <si>
    <t>vyčištění dočasných záborů v obvodu stavby, uvedení pozemků do původního stavu a protokolární předání vlastníkům pozemků</t>
  </si>
  <si>
    <t>Všeobecné úpravy musí zahrnovat úpravu území po uskutečnění stavby, tak jak je požadováno v zadávací dokumentaci s výjimkou těch prací, pro které jsou uvedeny samostatné položky.</t>
  </si>
  <si>
    <t>39</t>
  </si>
  <si>
    <t>18110</t>
  </si>
  <si>
    <t>ÚPRAVA PLÁNĚ SE ZHUTNĚNÍM V HORNINĚ TŘ. I</t>
  </si>
  <si>
    <t>zemní pláň pod vozovkou, pod násypovým tělesem</t>
  </si>
  <si>
    <t>2,003+117,000+66,491=185,494 [A]</t>
  </si>
  <si>
    <t>položka zahrnuje úpravu pláně včetně vyrovnání výškových rozdílů. Míru zhutnění určuje projekt.</t>
  </si>
  <si>
    <t>40</t>
  </si>
  <si>
    <t>18130</t>
  </si>
  <si>
    <t>ÚPRAVA PLÁNĚ BEZ ZHUTNĚNÍ</t>
  </si>
  <si>
    <t>svahování svahu násypu a pod odlážděním svahů</t>
  </si>
  <si>
    <t>87,226+22,493+2,404=112,123 [A]</t>
  </si>
  <si>
    <t>položka zahrnuje úpravu pláně včetně vyrovnání výškových rozdílů</t>
  </si>
  <si>
    <t>41</t>
  </si>
  <si>
    <t>18224</t>
  </si>
  <si>
    <t>ROZPROSTŘENÍ ORNICE VE SVAHU V TL DO 0,25M</t>
  </si>
  <si>
    <t>rozprostření humózní vrstvy v tl. 150 mm, vč. dovozu z meziskládky z 3 km</t>
  </si>
  <si>
    <t>2,422+37,532+37,909+39,082+11,282+27,522=155,749 [A]</t>
  </si>
  <si>
    <t>položka zahrnuje: 
nutné přemístění ornice z dočasných skládek vzdálených do 50m 
rozprostření ornice v předepsané tloušťce ve svahu přes 1:5</t>
  </si>
  <si>
    <t>42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</si>
  <si>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</si>
  <si>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</si>
  <si>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</si>
  <si>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</si>
  <si>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43</t>
  </si>
  <si>
    <t>21264</t>
  </si>
  <si>
    <t>TRATIVODY KOMPLET Z TRUB Z PLAST HMOT DN DO 200MM</t>
  </si>
  <si>
    <t>M</t>
  </si>
  <si>
    <t>za rubem opěr, DN160, vč. spádovaného podkladu (podkladní beton 1,0 m3), obetonování mezerovitým betonem (1,0 m3), včetně vyústění prostupy v křídlech, nástavců, zatmelení atp.; včetně průvrtů křídly min. 205 mm + prostup v nové části křídla opěry 1 v dl. 0,30 m</t>
  </si>
  <si>
    <t>2*5,75=11,500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</si>
  <si>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</si>
  <si>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44</t>
  </si>
  <si>
    <t>21341</t>
  </si>
  <si>
    <t>DRENÁŽNÍ VRSTVY Z PLASTBETONU (PLASTMALTY)</t>
  </si>
  <si>
    <t>odvodnění izolace, pásek na NK z polymerního betonu, pásek kolem odvodňovačů</t>
  </si>
  <si>
    <t>0,284+0,076+0,020=0,380 [A]</t>
  </si>
  <si>
    <t>Položka zahrnuje: 
- dodávku předepsaného materiálu pro drenážní vrstvu, včetně mimostaveništní a vnitrostaveništní dopravy 
- provedení drenážní vrstvy předepsaných rozměrů a předepsaného tvaru</t>
  </si>
  <si>
    <t>45</t>
  </si>
  <si>
    <t>285392</t>
  </si>
  <si>
    <t>DODATEČNÉ KOTVENÍ VLEPENÍM BETONÁŘSKÉ VÝZTUŽE D DO 16MM DO VRTŮ</t>
  </si>
  <si>
    <t>kotvení úložných prahů a dobetonávek křídel - vlepení výztuže prům. 16 mm do vrtů prům. 20 mm, hloubka vrtu min. 300 mm, včetně tmelu</t>
  </si>
  <si>
    <t>2*4*22+2*66=308,000 [A]</t>
  </si>
  <si>
    <t>Položka zahrnuje: 
dodání výztuže předepsaného profilu a předepsané délky (do 600mm) 
provedení vrtu předepsaného profilu a předepsané délky (do 300mm) 
vsunutí výztuže do vyvrtaného profilu a její zalepení předepsaným pojivem 
případně nutné lešení</t>
  </si>
  <si>
    <t>46</t>
  </si>
  <si>
    <t>kotvení betonářské výztuže stojek - vlepení výztuže prům. 14 mm do vrtů prům. 20 mm, hloubka vrtu min. 200 mm, včetně tmelu; včetně antikorozní úpravy výztuže</t>
  </si>
  <si>
    <t>8*2*45=720,000 [A]</t>
  </si>
  <si>
    <t>47</t>
  </si>
  <si>
    <t>285394</t>
  </si>
  <si>
    <t>DODATEČNÉ KOTVENÍ VLEPENÍM BETONÁŘSKÉ VÝZTUŽE D DO 25MM DO VRTŮ</t>
  </si>
  <si>
    <t>vlepení výztuže vrubovývh kloubů stojek - vlepení výztuže prům. 25 mm do vrtů prům. 32 mm, hloubka vrtu min. 250 mm, včetně tmelu; včetně antikorozní úpravy výztuže</t>
  </si>
  <si>
    <t>8*23=184,000 [A]</t>
  </si>
  <si>
    <t>48</t>
  </si>
  <si>
    <t>28997</t>
  </si>
  <si>
    <t>OPLÁŠTĚNÍ (ZPEVNĚNÍ) Z GEOTEXTILIE A GEOMŘÍŽOVIN</t>
  </si>
  <si>
    <t>oboustranná ochrana těsnící PE fólie (viz položka 28999), geotextilie hm. min. 600 g/m2</t>
  </si>
  <si>
    <t>2*21,310=42,620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</si>
  <si>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</si>
  <si>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49</t>
  </si>
  <si>
    <t>geomřížovina ve vozovce nad spárou NK x klín</t>
  </si>
  <si>
    <t>11,041+11,001=22,042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</si>
  <si>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</si>
  <si>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50</t>
  </si>
  <si>
    <t>28999</t>
  </si>
  <si>
    <t>OPLÁŠTĚNÍ (ZPEVNĚNÍ) Z FÓLIE</t>
  </si>
  <si>
    <t>PE těsnící fólie (těsnící geomembrána tl.min 1mm) s pevností min. 20 kN/m a s protažením min. 20% (v obou směrech)</t>
  </si>
  <si>
    <t>4,262*5,000=21,310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</si>
  <si>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</si>
  <si>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</si>
  <si>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51</t>
  </si>
  <si>
    <t>311325</t>
  </si>
  <si>
    <t>ZDI A STĚNY PODP A VOL ZE ŽELEZOBET DO C30/37</t>
  </si>
  <si>
    <t>stojky C 30/37 XC4, XF2, XD2, vč. bednění a úpravy pracovních spar</t>
  </si>
  <si>
    <t>11,032+1,680=12,712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</si>
  <si>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</si>
  <si>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52</t>
  </si>
  <si>
    <t>311365</t>
  </si>
  <si>
    <t>VÝZTUŽ ZDÍ A STĚN PODP A VOL Z OCELI 10505, B500B</t>
  </si>
  <si>
    <t>stojky 220 kg/m3, vč. opatření PKO, ošetření výztuže vrubových kloubů</t>
  </si>
  <si>
    <t>12,712*0,220=2,797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</si>
  <si>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</si>
  <si>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53</t>
  </si>
  <si>
    <t>31717</t>
  </si>
  <si>
    <t>KOVOVÉ KONSTRUKCE PRO KOTVENÍ ŘÍMSY</t>
  </si>
  <si>
    <t>kotvení říms na mostě do vývrtů na chemické kotvy</t>
  </si>
  <si>
    <t>24+24=48,000 [A]</t>
  </si>
  <si>
    <t>Položka zahrnuje dodávku (výrobu) kotevního prvku předepsaného tvaru a jeho osazení do předepsané polohy včetně nezbytných prací (vrty, zálivky apod.)</t>
  </si>
  <si>
    <t>54</t>
  </si>
  <si>
    <t>317325</t>
  </si>
  <si>
    <t>ŘÍMSY ZE ŽELEZOBETONU DO C30/37</t>
  </si>
  <si>
    <t>C 30/37 XC4, XF4, XD3, vč. bednění, úpravy prac. spar</t>
  </si>
  <si>
    <t>0,320*60,010=19,203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</si>
  <si>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</si>
  <si>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55</t>
  </si>
  <si>
    <t>317365</t>
  </si>
  <si>
    <t>VÝZTUŽ ŘÍMS Z OCELI 10505, B500B</t>
  </si>
  <si>
    <t>200 kg/m3, vč. opatření PKO a kotvení říms na křídlech</t>
  </si>
  <si>
    <t>19,203*0,200=3,841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</si>
  <si>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</si>
  <si>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56</t>
  </si>
  <si>
    <t>333213</t>
  </si>
  <si>
    <t>OBKLAD MOST OPĚR A KŘÍDEL Z LOM KAMENE</t>
  </si>
  <si>
    <t>sanace kamenného obkladu líců opěr a křídel, dočištění po otryskání, doplnění případného materiálu, vyspárování cementovou maltou, předpoklad 20% objemu obkladu -  ČERPÁNO SE SOUHLASEM INVESTORA</t>
  </si>
  <si>
    <t>57,600*0,40*0,20=4,608 [A]</t>
  </si>
  <si>
    <t>položka zahrnuje dodávku a osazení lomového kamene, jeho výběr a případnou úpravu, jeho případné kotvení se všemi souvisejícími materiály a pracemi, dodávku předepsané malty, spárování.</t>
  </si>
  <si>
    <t>57</t>
  </si>
  <si>
    <t>333325</t>
  </si>
  <si>
    <t>MOSTNÍ OPĚRY A KŘÍDLA ZE ŽELEZOVÉHO BETONU DO C30/37</t>
  </si>
  <si>
    <t>nové úložné prahy opěr, dobetonávky křídel, včetně nové konzolovité části, C 30/37 XC4, XF2, XD2, vč. bednění, úpravy pracovních spar</t>
  </si>
  <si>
    <t>2,041+1,977+2,060+1,196+2,001=9,275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</si>
  <si>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</si>
  <si>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58</t>
  </si>
  <si>
    <t>333365</t>
  </si>
  <si>
    <t>VÝZTUŽ MOSTNÍCH OPĚR A KŘÍDEL Z OCELI 10505, B500B</t>
  </si>
  <si>
    <t>výztuž úložných prahů opěr a dobetonávek křídel 220 kg/m3, vč. opatření PKO</t>
  </si>
  <si>
    <t>9,275*0,220=2,041 [A]</t>
  </si>
  <si>
    <t>Vodorovné konstrukce</t>
  </si>
  <si>
    <t>59</t>
  </si>
  <si>
    <t>421325</t>
  </si>
  <si>
    <t>MOSTNÍ NOSNÉ DESKOVÉ KONSTRUKCE ZE ŽELEZOBETONU C30/37</t>
  </si>
  <si>
    <t>nová deska mostu, C 30/37 XC4, XF2, XD2, včetně bednění, prostupů apod.</t>
  </si>
  <si>
    <t>36,778+5,583=42,361 [A]</t>
  </si>
  <si>
    <t>60</t>
  </si>
  <si>
    <t>421365</t>
  </si>
  <si>
    <t>VÝZTUŽ MOSTNÍ DESKOVÉ KONSTRUKCE Z OCELI 10505, B500B</t>
  </si>
  <si>
    <t>deska NK 200 kg/m3, vč. opatření PKO</t>
  </si>
  <si>
    <t>42,361*0,200=8,472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</si>
  <si>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</si>
  <si>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61</t>
  </si>
  <si>
    <t>42815</t>
  </si>
  <si>
    <t>MOSTNÍ LOŽISKA Z ASFALT PÁSŮ</t>
  </si>
  <si>
    <t>uložení desky na opěrách, dvojitá vrstva izolačního pásu</t>
  </si>
  <si>
    <t>2*0,200*(2*6,500)=5,200 [A]</t>
  </si>
  <si>
    <t>- výrobní dokumentaci, jde-li o ložisko individuálně vyráběné 
- dodání kompletních ložisek požadované kvality 
- přípravu, očištění a úpravy úložných ploch 
- osazení ložisek podle předepsaného technologického předpisu bez ohledu na způsob uložení a kotvení 
- uložení do malty jakéhokoliv druhu včetně dodávky této malty 
- uložení na plastické vložky nebo maltu včetně dodávky této vložky nebo malty 
- uložení na vrstvu plastbetonové malty nebo podobné vrstvy jako ochranu proti průchodu bludných proudů 
- vyplnění kotevních otvorů 
- lešení a podpěrné konstrukce 
- tmelení, těsnění a výplně spar 
- nastavení ložisek a odborná prohlídka 
- dočasné zpevnění nebo naopak dočasné uvolnění ložisek 
- opatření ložisek znakem výrobce a typovým číslem 
- úpravy, očištění a ošetření okolí ložisek 
- přiměřeným způsobem je nutné zahrnout ustanovení pro TMCH 94 pro kovové konstrukce.</t>
  </si>
  <si>
    <t>62</t>
  </si>
  <si>
    <t>431125</t>
  </si>
  <si>
    <t>SCHODIŠŤ KONSTR Z DÍLCŮ ŽELEZOBETON DO C30/37 (B37)</t>
  </si>
  <si>
    <t>schodiště z prefabrikovaných bet. stupňů, vč. výztuže, bet. lože C25/30 XC2, XF2, vč. podkladního betonu, vč. podsypu ze ŠD</t>
  </si>
  <si>
    <t>3,505*0,950=3,330 [A]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</si>
  <si>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</si>
  <si>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63</t>
  </si>
  <si>
    <t>45831</t>
  </si>
  <si>
    <t>VÝPLŇ ZA OPĚRAMI A ZDMI Z PROSTÉHO BETONU</t>
  </si>
  <si>
    <t>beton C 25/30 XF2, přechodový klín</t>
  </si>
  <si>
    <t>3,312*5,500=18,216 [A]</t>
  </si>
  <si>
    <t>64</t>
  </si>
  <si>
    <t>465512</t>
  </si>
  <si>
    <t>DLAŽBY Z LOMOVÉHO KAMENE NA MC</t>
  </si>
  <si>
    <t>odláždění kolem křídel do betonového lože, celková tloušťka 300 mm, včetně podsypu štěrkodrtí (2,25 m3)</t>
  </si>
  <si>
    <t>22,493*0,300=6,748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</si>
  <si>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</si>
  <si>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65</t>
  </si>
  <si>
    <t>odláždění pod mostem do betonového lože, celková tloušťka 450 mm</t>
  </si>
  <si>
    <t>87,226*0,450=39,252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</si>
  <si>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</si>
  <si>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66</t>
  </si>
  <si>
    <t>46731</t>
  </si>
  <si>
    <t>STUPNĚ A PRAHY VODNÍCH KORYT Z PROSTÉHO BETONU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</si>
  <si>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</si>
  <si>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Komunikace</t>
  </si>
  <si>
    <t>67</t>
  </si>
  <si>
    <t>56334</t>
  </si>
  <si>
    <t>VOZOVKOVÉ VRSTVY ZE ŠTĚRKODRTI TL. DO 200MM</t>
  </si>
  <si>
    <t>vrstva ŠDA na celou plochu úpravy komunikace, tl. 200 mm; vč. dovozu z meziskládky (50% celkového množství, ČERPÁNO SE SOUHLASEM INVESTORA)</t>
  </si>
  <si>
    <t>0,50*(107,336+60,015)=83,676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</si>
  <si>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</si>
  <si>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68</t>
  </si>
  <si>
    <t>vrstva ŠDA na celou plochu úpravy komunikace, tl. 200 mm; nakupovaný materiál (50% celkového množství, ČERPÁNO SE SOUHLASEM INVESTORA)</t>
  </si>
  <si>
    <t>69</t>
  </si>
  <si>
    <t>56354</t>
  </si>
  <si>
    <t>VOZOVKOVÉ VRSTVY Z MECH ZPEV ZEMINY TL. DO 200MM</t>
  </si>
  <si>
    <t>dolní vrstva konstrukce vozovky MZ, min. tl. 200 mm;  vč. dovozu z meziskládky (50% celkového množství, ČERPÁNO SE SOUHLASEM INVESTORA)</t>
  </si>
  <si>
    <t>0,50*(117,000+66,491)=91,746 [A]</t>
  </si>
  <si>
    <t>70</t>
  </si>
  <si>
    <t>dolní vrstva konstrukce vozovky MZ, min. tl. 200 mm;  nakupovaný materiál (50% celkového množství, ČERPÁNO SE SOUHLASEM INVESTORA)</t>
  </si>
  <si>
    <t>71</t>
  </si>
  <si>
    <t>56930</t>
  </si>
  <si>
    <t>ZPEVNĚNÍ KRAJNIC ZE ŠTĚRKODRTI</t>
  </si>
  <si>
    <t>nové krajnice (tl. 15 cm),  ŠD 0-32, vč. dovozu, nakupovaný materiál</t>
  </si>
  <si>
    <t>0,15*(4,282+5,482+3,337)=1,965 [A]</t>
  </si>
  <si>
    <t>- dodání kameniva předepsané kvality a zrnitosti 
- rozprostření a zhutnění vrstvy v předepsané tloušťce 
- zřízení vrstvy bez rozlišení šířky, pokládání vrstvy po etapách</t>
  </si>
  <si>
    <t>72</t>
  </si>
  <si>
    <t>572121</t>
  </si>
  <si>
    <t>INFILTRAČNÍ POSTŘIK ASFALTOVÝ DO 1,0KG/M2</t>
  </si>
  <si>
    <t>na ŠDA, vč. podrcení drobným kamenivem; PI-A dle ČSN 73 6129, množství zbytkového pojiva 0,25 kg/m2</t>
  </si>
  <si>
    <t>107,336+60,015=167,351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</si>
  <si>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</si>
  <si>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73</t>
  </si>
  <si>
    <t>572211</t>
  </si>
  <si>
    <t>SPOJOVACÍ POSTŘIK Z ASFALTU DO 0,5KG/M2</t>
  </si>
  <si>
    <t>2 vrstvy, na ACL 16+, na ACP 16+; PS-A dle ČSN 73 6129, množství zbytkového pojiva 0,25 kg/m2</t>
  </si>
  <si>
    <t>124,360+95,755+52,371+98,027+53,860+124,305=548,678 [A]</t>
  </si>
  <si>
    <t>74</t>
  </si>
  <si>
    <t>572741</t>
  </si>
  <si>
    <t>ASFALTOVÝ NÁTĚR VOZOVKY</t>
  </si>
  <si>
    <t>vodonepropustný nátěr vozovky š. 500 mm podél obrubníků (asfaltová suspenze)</t>
  </si>
  <si>
    <t>64,510*0,50=32,255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</si>
  <si>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</si>
  <si>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75</t>
  </si>
  <si>
    <t>574A34</t>
  </si>
  <si>
    <t>ASFALTOVÝ BETON PRO OBRUSNÉ VRSTVY ACO 11+, 11S TL. 40MM</t>
  </si>
  <si>
    <t>asf. beton ACO 11+, tl. 40 mm, 50/70, v celém úseku, dle ČSN 73 6121 a ČSN EN 13108-1 ed.2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</si>
  <si>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</si>
  <si>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76</t>
  </si>
  <si>
    <t>574C46</t>
  </si>
  <si>
    <t>ASFALTOVÝ BETON PRO LOŽNÍ VRSTVY ACL 16+, 16S TL. 50MM</t>
  </si>
  <si>
    <t>na mostě, asf. beton ACL 16+, 50/70, tl. 50 mm, dle ČSN 73 6121 a ČSN EN 13108-1 ed.2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</si>
  <si>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</si>
  <si>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77</t>
  </si>
  <si>
    <t>574C56</t>
  </si>
  <si>
    <t>ASFALTOVÝ BETON PRO LOŽNÍ VRSTVY ACL 16+, 16S TL. 60MM</t>
  </si>
  <si>
    <t>mimo most, asf. beton ACL 16+, 50/70, tl. 60 mm, dle ČSN 73 6121 a ČSN EN 13108-1 ed.2</t>
  </si>
  <si>
    <t>95,755+52,371=148,126 [A]</t>
  </si>
  <si>
    <t>78</t>
  </si>
  <si>
    <t>574E46</t>
  </si>
  <si>
    <t>ASFALTOVÝ BETON PRO PODKLADNÍ VRSTVY ACP 16+, 16S TL. 50MM</t>
  </si>
  <si>
    <t>podkladní vrstva, asf. beton ACP 16+, 50/70, tl. 50 mm, dle ČSN 73 6121 a ČSN EN 13108-1 ed.2</t>
  </si>
  <si>
    <t>98,027+53,860=151,887 [A]</t>
  </si>
  <si>
    <t>79</t>
  </si>
  <si>
    <t>575C43</t>
  </si>
  <si>
    <t>LITÝ ASFALT MA IV (OCHRANA MOSTNÍ IZOLACE) 11 TL. 35MM</t>
  </si>
  <si>
    <t>litý asfalt na mostě s přesahem na přech. klíny, litý asfalt MA 11 IV tl. 35 mm</t>
  </si>
  <si>
    <t>Úpravy povrchů, podlahy, výplně otvorů</t>
  </si>
  <si>
    <t>80</t>
  </si>
  <si>
    <t>626111</t>
  </si>
  <si>
    <t>REPROFILACE PODHLEDŮ, SVISLÝCH PLOCH SANAČNÍ MALTOU JEDNOVRST TL 10MM</t>
  </si>
  <si>
    <t>sanace oblouku NK (60% plochy) a rubů opěr a křídel (10% plochy), vč. adhezního můstku, vč. očištění a pasivace případné odhalené výztuže, vč. reprofilace povrchu sanační maltou tl. do 10 mm</t>
  </si>
  <si>
    <t>0,60*242,077+0,10*66,300=151,876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</si>
  <si>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</si>
  <si>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81</t>
  </si>
  <si>
    <t>626121</t>
  </si>
  <si>
    <t>REPROFIL PODHL, SVIS PLOCH SANAČ MALTOU DVOUVRST TL DO 40MM</t>
  </si>
  <si>
    <t>sanace oblouku NK (40% plochy) a rubů opěr a křídel (90% plochy), vč. adhezního můstku, vč. očištění a pasivace případné odhalené výztuže, vč. reprofilace povrchu sanační maltou celk. tl. do 40 mm</t>
  </si>
  <si>
    <t>0,40*242,077+0,90*66,300=156,501 [A]</t>
  </si>
  <si>
    <t>82</t>
  </si>
  <si>
    <t>62662</t>
  </si>
  <si>
    <t>INJEKTÁŽ TRHLIN TĚSNÍCÍ</t>
  </si>
  <si>
    <t>sanace případných trhliny na rubu opěr a křídel - hloubková injektáž, vč. injektážní hmoty (0,150 m3), vč. injektáže, vč. dopravy, instalace a demontáž injektážního zařízení, vč. stabilizace trhliny nerezovými ocelovými kotvami (80,0 m), vč.vývrtů (80,0 m), vč. vlepení - , ČERPÁNO SE SOUHLASEM INVESTORA</t>
  </si>
  <si>
    <t>5+5=10,000 [A]</t>
  </si>
  <si>
    <t>položka zahrnuje: 
dodávku veškerého materiálu potřebného pro předepsanou úpravu v předepsané kvalitě 
vyčištění trhliny 
provedení vlastní injektáže 
potřebná lešení a podpěrné konstrukce</t>
  </si>
  <si>
    <t>Přidružená stavební výroba</t>
  </si>
  <si>
    <t>83</t>
  </si>
  <si>
    <t>711432</t>
  </si>
  <si>
    <t>IZOLACE MOSTOVEK POD ŘÍMSOU ASFALTOVÝMI PÁSY</t>
  </si>
  <si>
    <t>ochrana izolace pod římsami, asf. pás s hliníkovou vložkou</t>
  </si>
  <si>
    <t>22,635*1,200=27,162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</si>
  <si>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</si>
  <si>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84</t>
  </si>
  <si>
    <t>711442</t>
  </si>
  <si>
    <t>IZOLACE MOSTOVEK CELOPLOŠNÁ ASFALTOVÝMI PÁSY S PEČETÍCÍ VRSTVOU</t>
  </si>
  <si>
    <t>izolace NK, rubu opěr a křídel, vč. pečetící vrstvy (152,4 m2) a kotevního nátěru (68,6 m2)</t>
  </si>
  <si>
    <t>152,431+68,638=221,069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</si>
  <si>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</si>
  <si>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85</t>
  </si>
  <si>
    <t>711509</t>
  </si>
  <si>
    <t>OCHRANA IZOLACE NA POVRCHU TEXTILIÍ</t>
  </si>
  <si>
    <t>vrstva geotextilie jako ochrana proti poškození izolace, hmotnost min. 600 g/m2</t>
  </si>
  <si>
    <t>položka zahrnuje: 
- dodání  předepsaného ochranného materiálu 
- zřízení ochrany izolace</t>
  </si>
  <si>
    <t>86</t>
  </si>
  <si>
    <t>78382</t>
  </si>
  <si>
    <t>NÁTĚRY BETON KONSTR TYP S2 (OS-B)</t>
  </si>
  <si>
    <t>sanovaný povrch oblouku NK, sjednocující ochranný nátěr</t>
  </si>
  <si>
    <t>141,490+78,439+22,148=242,077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</si>
  <si>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</si>
  <si>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</t>
  </si>
  <si>
    <t>78383</t>
  </si>
  <si>
    <t>NÁTĚRY BETON KONSTR TYP S4 (OS-C)</t>
  </si>
  <si>
    <t>římsy a betonové zábradlí, sekundární ochrana proti CH.R.P.</t>
  </si>
  <si>
    <t>118,940+30,580=149,520 [A]</t>
  </si>
  <si>
    <t>88</t>
  </si>
  <si>
    <t>7838D</t>
  </si>
  <si>
    <t>NÁTĚRY BETON KONSTR TYP S10</t>
  </si>
  <si>
    <t>dolní část stojek - impregnační nátěr s migrujícími inhibitory koroze</t>
  </si>
  <si>
    <t>0,336+17,920=18,256 [A]</t>
  </si>
  <si>
    <t>Potrubí</t>
  </si>
  <si>
    <t>89</t>
  </si>
  <si>
    <t>86334</t>
  </si>
  <si>
    <t>POTRUBÍ Z TRUB OCELOVÝCH DN DO 200MM</t>
  </si>
  <si>
    <t>svody od odvodňovačů, DN200, TiZn 0,6 mm; vč. kotvení vyčnívajícíh částí do opěr (kamenný líc), vč. objímek, spojek, kolen a patních kolen vč. jejich zabetonování</t>
  </si>
  <si>
    <t>3,95*2=7,900 [A]</t>
  </si>
  <si>
    <t>položky pro zhotovení potrubí platí bez ohledu na sklon.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- opláštění dle dokumentace a nutné opravy opláštění při jeho poškození 
nezahrnuje tlakovou zkoušku ani proplacha dezinfekci</t>
  </si>
  <si>
    <t>Ostatní konstrukce a práce</t>
  </si>
  <si>
    <t>90</t>
  </si>
  <si>
    <t>9111A3</t>
  </si>
  <si>
    <t>ZÁBRADLÍ SILNIČNÍ S VODOR MADLY - DEMONTÁŽ S PŘESUNEM</t>
  </si>
  <si>
    <t>stávající dvoumadlové zábradlí na mostě, vč.uložení do výkupu s předáním finančního výzisku objednateli nebo protokolární předání kovového materiálu investorovi - ČERPÁNO SE SOUHLASEM TDI A OBJEDNATELE</t>
  </si>
  <si>
    <t>22,035+22,007=44,042 [A]</t>
  </si>
  <si>
    <t>položka zahrnuje: 
- demontáž a odstranění zařízení 
- jeho odvoz na předepsané místo</t>
  </si>
  <si>
    <t>91</t>
  </si>
  <si>
    <t>9112A1</t>
  </si>
  <si>
    <t>ZÁBRADLÍ MOSTNÍ S VODOR MADLY - DODÁVKA A MONTÁŽ</t>
  </si>
  <si>
    <t>zábradlí na křídlech - betonové zídky (beton C30/37, XC4, XF4, XD3 - 2,9 m3, výztuž 0,6 t) s ocelovým trubkovým madlem, vč. kotvení a PKO (nátěrový systém), vč. VTD</t>
  </si>
  <si>
    <t>3,650+3,650+3,700+3,700=14,700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</si>
  <si>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</si>
  <si>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92</t>
  </si>
  <si>
    <t>9112B1</t>
  </si>
  <si>
    <t>ZÁBRADLÍ MOSTNÍ SE SVISLOU VÝPLNÍ - DODÁVKA A MONTÁŽ</t>
  </si>
  <si>
    <t>zábradlí na mostě, vč. kotvení a PKO (nátěrový systém), nové mostní trubkové zábradlí se svislou výplní, vč. VTD</t>
  </si>
  <si>
    <t>22,45+22,45=44,900 [A]</t>
  </si>
  <si>
    <t>93</t>
  </si>
  <si>
    <t>91345</t>
  </si>
  <si>
    <t>NIVELAČNÍ ZNAČKY KOVOVÉ</t>
  </si>
  <si>
    <t>hřebové dle VL4, 509.01, vč. prvního geodetického zaměření v třídě přesnosti dle požadavku investora</t>
  </si>
  <si>
    <t>položka zahrnuje: 
- dodání a osazení nivelační značky včetně nutných zemních prací 
- vnitrostaveništní a mimostaveništní dopravu</t>
  </si>
  <si>
    <t>94</t>
  </si>
  <si>
    <t>91355</t>
  </si>
  <si>
    <t>EVIDENČNÍ ČÍSLO MOSTU</t>
  </si>
  <si>
    <t>ev. č. mostu "403-002", na společný sloupek s IS 15a</t>
  </si>
  <si>
    <t>položka zahrnuje štítek s evidenčním číslem mostu, sloupek dopravní značky včetně osazení a nutných zemních prací a zabetonování</t>
  </si>
  <si>
    <t>95</t>
  </si>
  <si>
    <t>914111</t>
  </si>
  <si>
    <t>DOPRAVNÍ ZNAČKY ZÁKLADNÍ VELIKOSTI OCELOVÉ NEREFLEXNÍ - DOD A MONTÁŽ</t>
  </si>
  <si>
    <t>značky s názvem vodoteče "Jihlava" (IS15a), vč. sloupku a patky</t>
  </si>
  <si>
    <t>položka zahrnuje: 
- dodávku a montáž značek v požadovaném provedení</t>
  </si>
  <si>
    <t>96</t>
  </si>
  <si>
    <t>914163</t>
  </si>
  <si>
    <t>DOPRAVNÍ ZNAČKY ZÁKLADNÍ VELIKOSTI HLINÍKOVÉ FÓLIE TŘ 1 - DEMONTÁŽ</t>
  </si>
  <si>
    <t>stávající, demontáž a odvoz do depozitu investora</t>
  </si>
  <si>
    <t>Položka zahrnuje odstranění, demontáž a odklizení materiálu s odvozem na předepsané místo</t>
  </si>
  <si>
    <t>97</t>
  </si>
  <si>
    <t>915111</t>
  </si>
  <si>
    <t>VODOROVNÉ DOPRAVNÍ ZNAČENÍ BARVOU HLADKÉ - DODÁVKA A POKLÁDKA</t>
  </si>
  <si>
    <t>trvalé DZ, vodící čáry V4, bílá barva - 1. značení</t>
  </si>
  <si>
    <t>2*2*45,00*0,125=22,500 [A]</t>
  </si>
  <si>
    <t>položka zahrnuje: 
- dodání a pokládku nátěrového materiálu (měří se pouze natíraná plocha) 
- předznačení a reflexní úpravu</t>
  </si>
  <si>
    <t>98</t>
  </si>
  <si>
    <t>915211</t>
  </si>
  <si>
    <t>VODOROVNÉ DOPRAVNÍ ZNAČENÍ PLASTEM HLADKÉ - DODÁVKA A POKLÁDKA</t>
  </si>
  <si>
    <t>trvalé DZ, vodící čáry V4, strukturovaný plast, bílá barva - 2. značení</t>
  </si>
  <si>
    <t>99</t>
  </si>
  <si>
    <t>91710</t>
  </si>
  <si>
    <t>OBRUBY Z BETONOVÝCH PALISÁD</t>
  </si>
  <si>
    <t>palisádová zídky u křídel opěry 1, vč. výkopů pro základovou patku</t>
  </si>
  <si>
    <t>5,663+2,601+2,571=10,835 [A]</t>
  </si>
  <si>
    <t>Položka zahrnuje: 
dodání a pokládku betonových palisád o rozměrech předepsaných zadávací dokumentací 
betonové lože i boční betonovou opěrku.</t>
  </si>
  <si>
    <t>100</t>
  </si>
  <si>
    <t>917224</t>
  </si>
  <si>
    <t>SILNIČNÍ A CHODNÍKOVÉ OBRUBY Z BETONOVÝCH OBRUBNÍKŮ ŠÍŘ 150MM</t>
  </si>
  <si>
    <t>silniční obrubníky standardní, přechodové a chodníkové obrubníky; včetně rýhy (7,50 m3 - vč. odvozu a uložení na skládku 35 km) a betonového lože (6,25 m3)</t>
  </si>
  <si>
    <t>11,50+8,00+43,00=62,500 [A]</t>
  </si>
  <si>
    <t>Položka zahrnuje: 
dodání a pokládku betonových obrubníků o rozměrech předepsaných zadávací dokumentací 
betonové lože i boční betonovou opěrku.</t>
  </si>
  <si>
    <t>101</t>
  </si>
  <si>
    <t>919111</t>
  </si>
  <si>
    <t>ŘEZÁNÍ ASFALTOVÉHO KRYTU VOZOVEK TL DO 50MM</t>
  </si>
  <si>
    <t>nad podpovrchovými MZ hl. řezu 40 mm</t>
  </si>
  <si>
    <t>5,500+5,540=11,040 [A]</t>
  </si>
  <si>
    <t>položka zahrnuje řezání vozovkové vrstvy v předepsané tloušťce, včetně spotřeby vody</t>
  </si>
  <si>
    <t>102</t>
  </si>
  <si>
    <t>919112</t>
  </si>
  <si>
    <t>ŘEZÁNÍ ASFALTOVÉHO KRYTU VOZOVEK TL DO 100MM</t>
  </si>
  <si>
    <t>příčně na začátku a konci úseku, hl. řezu 100 mm</t>
  </si>
  <si>
    <t>5,070+4,760+2,750=12,580 [A]</t>
  </si>
  <si>
    <t>103</t>
  </si>
  <si>
    <t>91914</t>
  </si>
  <si>
    <t>ŘEZÁNÍ ŽELEZOBETONOVÝCH KONSTRUKCÍ</t>
  </si>
  <si>
    <t>odřezání stojek od oblouku, horizontální řezy diamantovým lanem</t>
  </si>
  <si>
    <t>10,304+5,040=15,344 [A]</t>
  </si>
  <si>
    <t>položka zahrnuje řezání železobetonových konstrukcí bez ohledu na tloušťku, včetně spotřeby vody</t>
  </si>
  <si>
    <t>104</t>
  </si>
  <si>
    <t>931182</t>
  </si>
  <si>
    <t>VÝPLŇ DILATAČNÍCH SPAR Z POLYSTYRENU TL 20MM</t>
  </si>
  <si>
    <t>dilatační spáry říms, spára mezi NK a přechodovým klínem, spáry ve vrubových kloubech</t>
  </si>
  <si>
    <t>1,92+8,84+10,75=21,510 [A]</t>
  </si>
  <si>
    <t>položka zahrnuje dodávku a osazení předepsaného materiálu, očištění ploch spáry před úpravou, očištění okolí spáry po úpravě</t>
  </si>
  <si>
    <t>105</t>
  </si>
  <si>
    <t>931314</t>
  </si>
  <si>
    <t>TĚSNĚNÍ DILATAČ SPAR ASF ZÁLIVKOU PRŮŘ DO 400MM2</t>
  </si>
  <si>
    <t>příčně na začátku a konci úseku</t>
  </si>
  <si>
    <t>položka zahrnuje dodávku a osazení předepsaného materiálu, očištění ploch spáry před úpravou, očištění okolí spáry po úpravě  
nezahrnuje těsnící profil</t>
  </si>
  <si>
    <t>106</t>
  </si>
  <si>
    <t>nad podpovrchovými MZ</t>
  </si>
  <si>
    <t>položka zahrnuje dodávku a osazení předepsaného materiálu, očištění ploch spáry před úpravou, očištění okolí spáry po úpravě 
nezahrnuje těsnící profil</t>
  </si>
  <si>
    <t>107</t>
  </si>
  <si>
    <t>pod obrubou, vč. předtěsnění a penetračního nátěru (10,6 m2)</t>
  </si>
  <si>
    <t>60,010+4,500=64,510 [A]</t>
  </si>
  <si>
    <t>108</t>
  </si>
  <si>
    <t>nad opěrami (klín x opěra), vč. předtěsnění</t>
  </si>
  <si>
    <t>109</t>
  </si>
  <si>
    <t>931333</t>
  </si>
  <si>
    <t>TĚSNĚNÍ DILATAČNÍCH SPAR POLYURETANOVÝM TMELEM PRŮŘEZU DO 300MM2</t>
  </si>
  <si>
    <t>těsnění pracovních spár říms, s předtěsněním</t>
  </si>
  <si>
    <t>13,874+13,874=27,748 [A]</t>
  </si>
  <si>
    <t>110</t>
  </si>
  <si>
    <t>těsnění pracovních spár stojek</t>
  </si>
  <si>
    <t>5,600*8*2=89,600 [A]</t>
  </si>
  <si>
    <t>111</t>
  </si>
  <si>
    <t>těsnění spar vrubových kloubů</t>
  </si>
  <si>
    <t>4*8*5,60=179,200 [A]</t>
  </si>
  <si>
    <t>112</t>
  </si>
  <si>
    <t>93136</t>
  </si>
  <si>
    <t>PŘEKRYTÍ DILATAČNÍCH SPAR ASFALTOVOU LEPENKOU</t>
  </si>
  <si>
    <t>přelep spáry NK x přech. klín, š. pásu 1,0 m;  pás s vysokou průtažností</t>
  </si>
  <si>
    <t>1,000*11,040=11,040 [A]</t>
  </si>
  <si>
    <t>položka zahrnuje dodávku a připevnění předepsané lepenky, včetně nutných přesahů</t>
  </si>
  <si>
    <t>113</t>
  </si>
  <si>
    <t>93140</t>
  </si>
  <si>
    <t>MOSTNÍ ZÁVĚRY PODPOVRCHOVÉ</t>
  </si>
  <si>
    <t>MZ na opěrách</t>
  </si>
  <si>
    <t>2*7,100=14,200 [A]</t>
  </si>
  <si>
    <t>- výrobní dokumentace (vč. technologického předpisu) 
- dodání kompletního dil. zařízení vč. všech přepravních a montážních úprav a zařízení 
- řezání a sváření na staveništi a eventuelní nutnou opravu nátěrů po těchto úkonech 
- bednění a dodatečné zabetonování dilatačního zařízení 
- pro kovové součásti je nutné užít ustanovení pro TMCH.94 
- dodání spojovacího, kotevního a těsnícího materiálu 
- úprava a příprava prostoru, včetně kotevních prvků, jejich ošetření a očištění 
- zřízení kompletního mostního závěru podle příslušného technolog. předpisu, včetně předepsaného nastavení 
- zřízení mostního závěru po etapách, včetně pracovních spar a spojů 
- úprava  most. závěru  ve styku  s ostatními konstrukcemi  a zařízeními (u obrubníků a podél vozovek, na chodnících, na římsách, napojení izolací a pod.) 
- ochrana mostního závěru proti bludným proudům a vývody pro jejich měření 
- ochrana mostního závěru do doby provedení definitivního stavu, veškeré provizorní úpravy a opatření 
- konečné  úpravy most. závěru jako  povrchové  povlaky, zálivky, které  nejsou součástí jiných konstrukcí, vyčištění, osaz. krytek šroubů, tmelení, těsnění, výplň spar a pod. 
- úprava, očištění a ošetření prostoru kolem mostního závěru 
- opatření mostního závěru znakem výrobce a typovým číslem 
- provedení odborné prohlídky, je-li požadována</t>
  </si>
  <si>
    <t>114</t>
  </si>
  <si>
    <t>93631</t>
  </si>
  <si>
    <t>DROBNÉ DOPLŇK KONSTR BETON MONOLIT</t>
  </si>
  <si>
    <t>letopočet výstavby vlisem v římse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</si>
  <si>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</si>
  <si>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115</t>
  </si>
  <si>
    <t>93650</t>
  </si>
  <si>
    <t>DROBNÉ DOPLŇK KONSTR KOVOVÉ</t>
  </si>
  <si>
    <t>drenážní hliníkový profil 30/20 - odvodnění izolace podélné</t>
  </si>
  <si>
    <t>22,635*2+4*0,50=47,270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</si>
  <si>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</si>
  <si>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116</t>
  </si>
  <si>
    <t>936532</t>
  </si>
  <si>
    <t>MOSTNÍ ODVODŇOVACÍ SOUPRAVA 300/500</t>
  </si>
  <si>
    <t>odvodňovače 300/500, vč. kompletace; s přímým odtokem DN150; včetně průchodky deskou NK (DN200), těsnění kolem rámu, litého asfaltu, těsnícího pásku</t>
  </si>
  <si>
    <t>položka zahrnuje: 
- výrobní dokumentaci (včetně technologického předpisu) 
- dodání kompletní odvodňovací soupravy,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</si>
  <si>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117</t>
  </si>
  <si>
    <t>936541</t>
  </si>
  <si>
    <t>MOSTNÍ ODVODŇOVACÍ TRUBKA (POVRCHŮ IZOLACE) Z NEREZ OCELI</t>
  </si>
  <si>
    <t>odvodňovací trubička izolace z nerezové oceli (1.4404 nebo 1.4571), komplet, vč. průchodek, vč. vyvedení mimo půdorys NK, vč. kotvení vyčnívajících částí do stojek (celk. délka 12,10 m), včetně vrtání prostupu v vrcholu oblouku (prům. 60 mm, délka 0,80 m)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</si>
  <si>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</si>
  <si>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118</t>
  </si>
  <si>
    <t>938443</t>
  </si>
  <si>
    <t>OČIŠTĚNÍ ZDIVA OTRYSKÁNÍM TLAKOVOU VODOU DO 1000 BARŮ</t>
  </si>
  <si>
    <t>otrýskání sanovaných povrchu s kamenným zdivem (lícní plochy opěr a křídel)</t>
  </si>
  <si>
    <t>2,00*28,800=57,600 [A]</t>
  </si>
  <si>
    <t>položka zahrnuje očištění předepsaným způsobem včetně odklizení vzniklého odpadu</t>
  </si>
  <si>
    <t>119</t>
  </si>
  <si>
    <t>938544</t>
  </si>
  <si>
    <t>OČIŠTĚNÍ BETON KONSTR OTRYSKÁNÍM TLAK VODOU PŘES 1000 BARŮ</t>
  </si>
  <si>
    <t>otrýskání sanovaných povrchu NK (oblouk), spodní stavby (rubové plochy opěr a křídel)</t>
  </si>
  <si>
    <t>242,100+66,300=308,400 [A]</t>
  </si>
  <si>
    <t>120</t>
  </si>
  <si>
    <t>94390</t>
  </si>
  <si>
    <t>PROSTOROVÉ PRACOVNÍ LEŠENÍ PŘES 3 KPA</t>
  </si>
  <si>
    <t>M3OP</t>
  </si>
  <si>
    <t>pracovní plošina pod mostem</t>
  </si>
  <si>
    <t>683,265+91,675=774,940 [A]</t>
  </si>
  <si>
    <t>Položka zahrnuje dovoz, montáž, údržbu, opotřebení (nájemné), demontáž, konzervaci, odvoz.</t>
  </si>
  <si>
    <t>121</t>
  </si>
  <si>
    <t>96615A</t>
  </si>
  <si>
    <t>BOURÁNÍ KONSTRUKCÍ Z PROSTÉHO BETONU - BEZ DOPRAVY</t>
  </si>
  <si>
    <t>části křídel a opěr, prostý beton s lícem z kamene, vč. uložení na skládku</t>
  </si>
  <si>
    <t>3,726+3,222=6,948 [A]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</si>
  <si>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</si>
  <si>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122</t>
  </si>
  <si>
    <t>96615B</t>
  </si>
  <si>
    <t>BOURÁNÍ KONSTRUKCÍ Z PROSTÉHO BETONU - DOPRAVA</t>
  </si>
  <si>
    <t>odvoz na skládku 35 km</t>
  </si>
  <si>
    <t>35*2,5*6,945=607,688 [A]</t>
  </si>
  <si>
    <t>123</t>
  </si>
  <si>
    <t>96616A</t>
  </si>
  <si>
    <t>BOURÁNÍ KONSTRUKCÍ ZE ŽELEZOBETONU - BEZ DOPRAVY</t>
  </si>
  <si>
    <t>římsy, zábradlí na křídlech, deska, stojky, vč. uložení na skládku</t>
  </si>
  <si>
    <t>6,533+9,474+38,338+11,136=65,481 [A]</t>
  </si>
  <si>
    <t>124</t>
  </si>
  <si>
    <t>96616B</t>
  </si>
  <si>
    <t>BOURÁNÍ KONSTRUKCÍ ZE ŽELEZOBETONU - DOPRAVA</t>
  </si>
  <si>
    <t>35*2,6*65,481=5 958,771 [A]</t>
  </si>
  <si>
    <t>125</t>
  </si>
  <si>
    <t>97817</t>
  </si>
  <si>
    <t>ODSTRANĚNÍ MOSTNÍ IZOLACE</t>
  </si>
  <si>
    <t>odstranění stávající izolace z asfaltové plsti a uložení (ložisek) mostu z asfaltové lepenky, včetně odvozu na skládku NO 50 km, uložení na skládku, účtováno podle skutečnosti se souhlasem investora</t>
  </si>
  <si>
    <t>22,02*6,14+3,900=139,103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</si>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</sst>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4" customWidth="1"/>
    <col min="2" max="2" width="64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SUM(C10:C12)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SUM(E10:E12)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42" t="s">
        <v>18</v>
      </c>
      <c r="B10" s="23" t="s">
        <v>19</v>
      </c>
      <c r="C10" s="24">
        <f>'000_1'!I3</f>
        <v>0</v>
      </c>
      <c r="D10" s="24">
        <f>'000_1'!O2</f>
        <v>0</v>
      </c>
      <c r="E10" s="24">
        <f>C10+D10</f>
        <v>0</v>
      </c>
    </row>
    <row r="11" spans="1:5" ht="12.75" customHeight="1" x14ac:dyDescent="0.2">
      <c r="A11" s="42" t="s">
        <v>142</v>
      </c>
      <c r="B11" s="23" t="s">
        <v>143</v>
      </c>
      <c r="C11" s="24">
        <f>'151_1'!I3</f>
        <v>0</v>
      </c>
      <c r="D11" s="24">
        <f>'151_1'!O2</f>
        <v>0</v>
      </c>
      <c r="E11" s="24">
        <f>C11+D11</f>
        <v>0</v>
      </c>
    </row>
    <row r="12" spans="1:5" ht="12.75" customHeight="1" x14ac:dyDescent="0.2">
      <c r="A12" s="42" t="s">
        <v>170</v>
      </c>
      <c r="B12" s="23" t="s">
        <v>171</v>
      </c>
      <c r="C12" s="24">
        <f>'201_1'!I3</f>
        <v>0</v>
      </c>
      <c r="D12" s="24">
        <f>'201_1'!O2</f>
        <v>0</v>
      </c>
      <c r="E12" s="24">
        <f>C12+D12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8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4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0+O9+O14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41">
        <f>0+I9+I14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18</v>
      </c>
      <c r="D4" s="7"/>
      <c r="E4" s="19" t="s">
        <v>19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26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48</v>
      </c>
      <c r="D9" s="26"/>
      <c r="E9" s="28" t="s">
        <v>49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25" t="s">
        <v>50</v>
      </c>
      <c r="B10" s="30" t="s">
        <v>27</v>
      </c>
      <c r="C10" s="30" t="s">
        <v>51</v>
      </c>
      <c r="D10" s="25" t="s">
        <v>52</v>
      </c>
      <c r="E10" s="31" t="s">
        <v>53</v>
      </c>
      <c r="F10" s="32" t="s">
        <v>54</v>
      </c>
      <c r="G10" s="33">
        <v>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ht="102" x14ac:dyDescent="0.2">
      <c r="A11" s="35" t="s">
        <v>56</v>
      </c>
      <c r="E11" s="36" t="s">
        <v>57</v>
      </c>
    </row>
    <row r="12" spans="1:18" x14ac:dyDescent="0.2">
      <c r="A12" s="37" t="s">
        <v>58</v>
      </c>
      <c r="E12" s="38" t="s">
        <v>52</v>
      </c>
    </row>
    <row r="13" spans="1:18" ht="25.5" x14ac:dyDescent="0.2">
      <c r="A13" t="s">
        <v>59</v>
      </c>
      <c r="E13" s="36" t="s">
        <v>60</v>
      </c>
    </row>
    <row r="14" spans="1:18" ht="12.75" customHeight="1" x14ac:dyDescent="0.2">
      <c r="A14" s="12" t="s">
        <v>47</v>
      </c>
      <c r="B14" s="12"/>
      <c r="C14" s="39" t="s">
        <v>61</v>
      </c>
      <c r="D14" s="12"/>
      <c r="E14" s="28" t="s">
        <v>62</v>
      </c>
      <c r="F14" s="12"/>
      <c r="G14" s="12"/>
      <c r="H14" s="12"/>
      <c r="I14" s="40">
        <f>0+Q14</f>
        <v>0</v>
      </c>
      <c r="J14" s="12"/>
      <c r="O14">
        <f>0+R14</f>
        <v>0</v>
      </c>
      <c r="Q14">
        <f>0+I15+I19+I23+I27+I31+I35+I39+I43+I47+I51+I55+I59+I63+I67+I71+I75+I79+I83+I87+I91</f>
        <v>0</v>
      </c>
      <c r="R14">
        <f>0+O15+O19+O23+O27+O31+O35+O39+O43+O47+O51+O55+O59+O63+O67+O71+O75+O79+O83+O87+O91</f>
        <v>0</v>
      </c>
    </row>
    <row r="15" spans="1:18" x14ac:dyDescent="0.2">
      <c r="A15" s="25" t="s">
        <v>50</v>
      </c>
      <c r="B15" s="30" t="s">
        <v>26</v>
      </c>
      <c r="C15" s="30" t="s">
        <v>63</v>
      </c>
      <c r="D15" s="25" t="s">
        <v>52</v>
      </c>
      <c r="E15" s="31" t="s">
        <v>64</v>
      </c>
      <c r="F15" s="32" t="s">
        <v>65</v>
      </c>
      <c r="G15" s="33">
        <v>1</v>
      </c>
      <c r="H15" s="34"/>
      <c r="I15" s="34">
        <f>ROUND(ROUND(H15,2)*ROUND(G15,3),2)</f>
        <v>0</v>
      </c>
      <c r="J15" s="32" t="s">
        <v>55</v>
      </c>
      <c r="O15">
        <f>(I15*21)/100</f>
        <v>0</v>
      </c>
      <c r="P15" t="s">
        <v>26</v>
      </c>
    </row>
    <row r="16" spans="1:18" ht="25.5" x14ac:dyDescent="0.2">
      <c r="A16" s="35" t="s">
        <v>56</v>
      </c>
      <c r="E16" s="36" t="s">
        <v>66</v>
      </c>
    </row>
    <row r="17" spans="1:16" x14ac:dyDescent="0.2">
      <c r="A17" s="37" t="s">
        <v>58</v>
      </c>
      <c r="E17" s="38" t="s">
        <v>52</v>
      </c>
    </row>
    <row r="18" spans="1:16" x14ac:dyDescent="0.2">
      <c r="A18" t="s">
        <v>59</v>
      </c>
      <c r="E18" s="36" t="s">
        <v>67</v>
      </c>
    </row>
    <row r="19" spans="1:16" x14ac:dyDescent="0.2">
      <c r="A19" s="25" t="s">
        <v>50</v>
      </c>
      <c r="B19" s="30" t="s">
        <v>25</v>
      </c>
      <c r="C19" s="30" t="s">
        <v>68</v>
      </c>
      <c r="D19" s="25" t="s">
        <v>52</v>
      </c>
      <c r="E19" s="31" t="s">
        <v>69</v>
      </c>
      <c r="F19" s="32" t="s">
        <v>65</v>
      </c>
      <c r="G19" s="33">
        <v>1</v>
      </c>
      <c r="H19" s="34"/>
      <c r="I19" s="34">
        <f>ROUND(ROUND(H19,2)*ROUND(G19,3),2)</f>
        <v>0</v>
      </c>
      <c r="J19" s="32" t="s">
        <v>55</v>
      </c>
      <c r="O19">
        <f>(I19*21)/100</f>
        <v>0</v>
      </c>
      <c r="P19" t="s">
        <v>26</v>
      </c>
    </row>
    <row r="20" spans="1:16" ht="25.5" x14ac:dyDescent="0.2">
      <c r="A20" s="35" t="s">
        <v>56</v>
      </c>
      <c r="E20" s="36" t="s">
        <v>70</v>
      </c>
    </row>
    <row r="21" spans="1:16" x14ac:dyDescent="0.2">
      <c r="A21" s="37" t="s">
        <v>58</v>
      </c>
      <c r="E21" s="38" t="s">
        <v>52</v>
      </c>
    </row>
    <row r="22" spans="1:16" x14ac:dyDescent="0.2">
      <c r="A22" t="s">
        <v>59</v>
      </c>
      <c r="E22" s="36" t="s">
        <v>67</v>
      </c>
    </row>
    <row r="23" spans="1:16" x14ac:dyDescent="0.2">
      <c r="A23" s="25" t="s">
        <v>50</v>
      </c>
      <c r="B23" s="30" t="s">
        <v>35</v>
      </c>
      <c r="C23" s="30" t="s">
        <v>71</v>
      </c>
      <c r="D23" s="25" t="s">
        <v>72</v>
      </c>
      <c r="E23" s="31" t="s">
        <v>73</v>
      </c>
      <c r="F23" s="32" t="s">
        <v>54</v>
      </c>
      <c r="G23" s="33">
        <v>1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26</v>
      </c>
    </row>
    <row r="24" spans="1:16" ht="114.75" x14ac:dyDescent="0.2">
      <c r="A24" s="35" t="s">
        <v>56</v>
      </c>
      <c r="E24" s="36" t="s">
        <v>74</v>
      </c>
    </row>
    <row r="25" spans="1:16" x14ac:dyDescent="0.2">
      <c r="A25" s="37" t="s">
        <v>58</v>
      </c>
      <c r="E25" s="38" t="s">
        <v>52</v>
      </c>
    </row>
    <row r="26" spans="1:16" x14ac:dyDescent="0.2">
      <c r="A26" t="s">
        <v>59</v>
      </c>
      <c r="E26" s="36" t="s">
        <v>75</v>
      </c>
    </row>
    <row r="27" spans="1:16" x14ac:dyDescent="0.2">
      <c r="A27" s="25" t="s">
        <v>50</v>
      </c>
      <c r="B27" s="30" t="s">
        <v>37</v>
      </c>
      <c r="C27" s="30" t="s">
        <v>71</v>
      </c>
      <c r="D27" s="25" t="s">
        <v>76</v>
      </c>
      <c r="E27" s="31" t="s">
        <v>73</v>
      </c>
      <c r="F27" s="32" t="s">
        <v>54</v>
      </c>
      <c r="G27" s="33">
        <v>1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26</v>
      </c>
    </row>
    <row r="28" spans="1:16" ht="25.5" x14ac:dyDescent="0.2">
      <c r="A28" s="35" t="s">
        <v>56</v>
      </c>
      <c r="E28" s="36" t="s">
        <v>77</v>
      </c>
    </row>
    <row r="29" spans="1:16" x14ac:dyDescent="0.2">
      <c r="A29" s="37" t="s">
        <v>58</v>
      </c>
      <c r="E29" s="38" t="s">
        <v>52</v>
      </c>
    </row>
    <row r="30" spans="1:16" x14ac:dyDescent="0.2">
      <c r="A30" t="s">
        <v>59</v>
      </c>
      <c r="E30" s="36" t="s">
        <v>75</v>
      </c>
    </row>
    <row r="31" spans="1:16" x14ac:dyDescent="0.2">
      <c r="A31" s="25" t="s">
        <v>50</v>
      </c>
      <c r="B31" s="30" t="s">
        <v>39</v>
      </c>
      <c r="C31" s="30" t="s">
        <v>71</v>
      </c>
      <c r="D31" s="25" t="s">
        <v>78</v>
      </c>
      <c r="E31" s="31" t="s">
        <v>73</v>
      </c>
      <c r="F31" s="32" t="s">
        <v>54</v>
      </c>
      <c r="G31" s="33">
        <v>1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26</v>
      </c>
    </row>
    <row r="32" spans="1:16" ht="25.5" x14ac:dyDescent="0.2">
      <c r="A32" s="35" t="s">
        <v>56</v>
      </c>
      <c r="E32" s="36" t="s">
        <v>79</v>
      </c>
    </row>
    <row r="33" spans="1:16" x14ac:dyDescent="0.2">
      <c r="A33" s="37" t="s">
        <v>58</v>
      </c>
      <c r="E33" s="38" t="s">
        <v>52</v>
      </c>
    </row>
    <row r="34" spans="1:16" x14ac:dyDescent="0.2">
      <c r="A34" t="s">
        <v>59</v>
      </c>
      <c r="E34" s="36" t="s">
        <v>75</v>
      </c>
    </row>
    <row r="35" spans="1:16" x14ac:dyDescent="0.2">
      <c r="A35" s="25" t="s">
        <v>50</v>
      </c>
      <c r="B35" s="30" t="s">
        <v>80</v>
      </c>
      <c r="C35" s="30" t="s">
        <v>71</v>
      </c>
      <c r="D35" s="25" t="s">
        <v>81</v>
      </c>
      <c r="E35" s="31" t="s">
        <v>73</v>
      </c>
      <c r="F35" s="32" t="s">
        <v>54</v>
      </c>
      <c r="G35" s="33">
        <v>1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26</v>
      </c>
    </row>
    <row r="36" spans="1:16" ht="25.5" x14ac:dyDescent="0.2">
      <c r="A36" s="35" t="s">
        <v>56</v>
      </c>
      <c r="E36" s="36" t="s">
        <v>82</v>
      </c>
    </row>
    <row r="37" spans="1:16" x14ac:dyDescent="0.2">
      <c r="A37" s="37" t="s">
        <v>58</v>
      </c>
      <c r="E37" s="38" t="s">
        <v>52</v>
      </c>
    </row>
    <row r="38" spans="1:16" x14ac:dyDescent="0.2">
      <c r="A38" t="s">
        <v>59</v>
      </c>
      <c r="E38" s="36" t="s">
        <v>75</v>
      </c>
    </row>
    <row r="39" spans="1:16" x14ac:dyDescent="0.2">
      <c r="A39" s="25" t="s">
        <v>50</v>
      </c>
      <c r="B39" s="30" t="s">
        <v>83</v>
      </c>
      <c r="C39" s="30" t="s">
        <v>71</v>
      </c>
      <c r="D39" s="25" t="s">
        <v>84</v>
      </c>
      <c r="E39" s="31" t="s">
        <v>73</v>
      </c>
      <c r="F39" s="32" t="s">
        <v>54</v>
      </c>
      <c r="G39" s="33">
        <v>1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26</v>
      </c>
    </row>
    <row r="40" spans="1:16" ht="25.5" x14ac:dyDescent="0.2">
      <c r="A40" s="35" t="s">
        <v>56</v>
      </c>
      <c r="E40" s="36" t="s">
        <v>85</v>
      </c>
    </row>
    <row r="41" spans="1:16" x14ac:dyDescent="0.2">
      <c r="A41" s="37" t="s">
        <v>58</v>
      </c>
      <c r="E41" s="38" t="s">
        <v>52</v>
      </c>
    </row>
    <row r="42" spans="1:16" x14ac:dyDescent="0.2">
      <c r="A42" t="s">
        <v>59</v>
      </c>
      <c r="E42" s="36" t="s">
        <v>75</v>
      </c>
    </row>
    <row r="43" spans="1:16" x14ac:dyDescent="0.2">
      <c r="A43" s="25" t="s">
        <v>50</v>
      </c>
      <c r="B43" s="30" t="s">
        <v>42</v>
      </c>
      <c r="C43" s="30" t="s">
        <v>71</v>
      </c>
      <c r="D43" s="25" t="s">
        <v>86</v>
      </c>
      <c r="E43" s="31" t="s">
        <v>73</v>
      </c>
      <c r="F43" s="32" t="s">
        <v>54</v>
      </c>
      <c r="G43" s="33">
        <v>1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26</v>
      </c>
    </row>
    <row r="44" spans="1:16" ht="25.5" x14ac:dyDescent="0.2">
      <c r="A44" s="35" t="s">
        <v>56</v>
      </c>
      <c r="E44" s="36" t="s">
        <v>87</v>
      </c>
    </row>
    <row r="45" spans="1:16" x14ac:dyDescent="0.2">
      <c r="A45" s="37" t="s">
        <v>58</v>
      </c>
      <c r="E45" s="38" t="s">
        <v>52</v>
      </c>
    </row>
    <row r="46" spans="1:16" x14ac:dyDescent="0.2">
      <c r="A46" t="s">
        <v>59</v>
      </c>
      <c r="E46" s="36" t="s">
        <v>75</v>
      </c>
    </row>
    <row r="47" spans="1:16" x14ac:dyDescent="0.2">
      <c r="A47" s="25" t="s">
        <v>50</v>
      </c>
      <c r="B47" s="30" t="s">
        <v>44</v>
      </c>
      <c r="C47" s="30" t="s">
        <v>88</v>
      </c>
      <c r="D47" s="25" t="s">
        <v>52</v>
      </c>
      <c r="E47" s="31" t="s">
        <v>89</v>
      </c>
      <c r="F47" s="32" t="s">
        <v>54</v>
      </c>
      <c r="G47" s="33">
        <v>1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26</v>
      </c>
    </row>
    <row r="48" spans="1:16" x14ac:dyDescent="0.2">
      <c r="A48" s="35" t="s">
        <v>56</v>
      </c>
      <c r="E48" s="36" t="s">
        <v>90</v>
      </c>
    </row>
    <row r="49" spans="1:16" x14ac:dyDescent="0.2">
      <c r="A49" s="37" t="s">
        <v>58</v>
      </c>
      <c r="E49" s="38" t="s">
        <v>52</v>
      </c>
    </row>
    <row r="50" spans="1:16" x14ac:dyDescent="0.2">
      <c r="A50" t="s">
        <v>59</v>
      </c>
      <c r="E50" s="36" t="s">
        <v>91</v>
      </c>
    </row>
    <row r="51" spans="1:16" x14ac:dyDescent="0.2">
      <c r="A51" s="25" t="s">
        <v>50</v>
      </c>
      <c r="B51" s="30" t="s">
        <v>46</v>
      </c>
      <c r="C51" s="30" t="s">
        <v>92</v>
      </c>
      <c r="D51" s="25" t="s">
        <v>52</v>
      </c>
      <c r="E51" s="31" t="s">
        <v>93</v>
      </c>
      <c r="F51" s="32" t="s">
        <v>94</v>
      </c>
      <c r="G51" s="33">
        <v>0.13300000000000001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26</v>
      </c>
    </row>
    <row r="52" spans="1:16" ht="25.5" x14ac:dyDescent="0.2">
      <c r="A52" s="35" t="s">
        <v>56</v>
      </c>
      <c r="E52" s="36" t="s">
        <v>95</v>
      </c>
    </row>
    <row r="53" spans="1:16" x14ac:dyDescent="0.2">
      <c r="A53" s="37" t="s">
        <v>58</v>
      </c>
      <c r="E53" s="38" t="s">
        <v>96</v>
      </c>
    </row>
    <row r="54" spans="1:16" x14ac:dyDescent="0.2">
      <c r="A54" t="s">
        <v>59</v>
      </c>
      <c r="E54" s="36" t="s">
        <v>91</v>
      </c>
    </row>
    <row r="55" spans="1:16" x14ac:dyDescent="0.2">
      <c r="A55" s="25" t="s">
        <v>50</v>
      </c>
      <c r="B55" s="30" t="s">
        <v>97</v>
      </c>
      <c r="C55" s="30" t="s">
        <v>98</v>
      </c>
      <c r="D55" s="25" t="s">
        <v>52</v>
      </c>
      <c r="E55" s="31" t="s">
        <v>99</v>
      </c>
      <c r="F55" s="32" t="s">
        <v>54</v>
      </c>
      <c r="G55" s="33">
        <v>1</v>
      </c>
      <c r="H55" s="34"/>
      <c r="I55" s="34">
        <f>ROUND(ROUND(H55,2)*ROUND(G55,3),2)</f>
        <v>0</v>
      </c>
      <c r="J55" s="32" t="s">
        <v>55</v>
      </c>
      <c r="O55">
        <f>(I55*21)/100</f>
        <v>0</v>
      </c>
      <c r="P55" t="s">
        <v>26</v>
      </c>
    </row>
    <row r="56" spans="1:16" ht="25.5" x14ac:dyDescent="0.2">
      <c r="A56" s="35" t="s">
        <v>56</v>
      </c>
      <c r="E56" s="36" t="s">
        <v>100</v>
      </c>
    </row>
    <row r="57" spans="1:16" x14ac:dyDescent="0.2">
      <c r="A57" s="37" t="s">
        <v>58</v>
      </c>
      <c r="E57" s="38" t="s">
        <v>52</v>
      </c>
    </row>
    <row r="58" spans="1:16" x14ac:dyDescent="0.2">
      <c r="A58" t="s">
        <v>59</v>
      </c>
      <c r="E58" s="36" t="s">
        <v>91</v>
      </c>
    </row>
    <row r="59" spans="1:16" x14ac:dyDescent="0.2">
      <c r="A59" s="25" t="s">
        <v>50</v>
      </c>
      <c r="B59" s="30" t="s">
        <v>101</v>
      </c>
      <c r="C59" s="30" t="s">
        <v>102</v>
      </c>
      <c r="D59" s="25" t="s">
        <v>52</v>
      </c>
      <c r="E59" s="31" t="s">
        <v>103</v>
      </c>
      <c r="F59" s="32" t="s">
        <v>104</v>
      </c>
      <c r="G59" s="33">
        <v>1</v>
      </c>
      <c r="H59" s="34"/>
      <c r="I59" s="34">
        <f>ROUND(ROUND(H59,2)*ROUND(G59,3),2)</f>
        <v>0</v>
      </c>
      <c r="J59" s="32" t="s">
        <v>55</v>
      </c>
      <c r="O59">
        <f>(I59*21)/100</f>
        <v>0</v>
      </c>
      <c r="P59" t="s">
        <v>26</v>
      </c>
    </row>
    <row r="60" spans="1:16" x14ac:dyDescent="0.2">
      <c r="A60" s="35" t="s">
        <v>56</v>
      </c>
      <c r="E60" s="36" t="s">
        <v>105</v>
      </c>
    </row>
    <row r="61" spans="1:16" x14ac:dyDescent="0.2">
      <c r="A61" s="37" t="s">
        <v>58</v>
      </c>
      <c r="E61" s="38" t="s">
        <v>52</v>
      </c>
    </row>
    <row r="62" spans="1:16" x14ac:dyDescent="0.2">
      <c r="A62" t="s">
        <v>59</v>
      </c>
      <c r="E62" s="36" t="s">
        <v>91</v>
      </c>
    </row>
    <row r="63" spans="1:16" x14ac:dyDescent="0.2">
      <c r="A63" s="25" t="s">
        <v>50</v>
      </c>
      <c r="B63" s="30" t="s">
        <v>106</v>
      </c>
      <c r="C63" s="30" t="s">
        <v>107</v>
      </c>
      <c r="D63" s="25" t="s">
        <v>52</v>
      </c>
      <c r="E63" s="31" t="s">
        <v>108</v>
      </c>
      <c r="F63" s="32" t="s">
        <v>54</v>
      </c>
      <c r="G63" s="33">
        <v>1</v>
      </c>
      <c r="H63" s="34"/>
      <c r="I63" s="34">
        <f>ROUND(ROUND(H63,2)*ROUND(G63,3),2)</f>
        <v>0</v>
      </c>
      <c r="J63" s="32" t="s">
        <v>55</v>
      </c>
      <c r="O63">
        <f>(I63*21)/100</f>
        <v>0</v>
      </c>
      <c r="P63" t="s">
        <v>26</v>
      </c>
    </row>
    <row r="64" spans="1:16" ht="25.5" x14ac:dyDescent="0.2">
      <c r="A64" s="35" t="s">
        <v>56</v>
      </c>
      <c r="E64" s="36" t="s">
        <v>109</v>
      </c>
    </row>
    <row r="65" spans="1:16" x14ac:dyDescent="0.2">
      <c r="A65" s="37" t="s">
        <v>58</v>
      </c>
      <c r="E65" s="38" t="s">
        <v>52</v>
      </c>
    </row>
    <row r="66" spans="1:16" x14ac:dyDescent="0.2">
      <c r="A66" t="s">
        <v>59</v>
      </c>
      <c r="E66" s="36" t="s">
        <v>91</v>
      </c>
    </row>
    <row r="67" spans="1:16" x14ac:dyDescent="0.2">
      <c r="A67" s="25" t="s">
        <v>50</v>
      </c>
      <c r="B67" s="30" t="s">
        <v>110</v>
      </c>
      <c r="C67" s="30" t="s">
        <v>111</v>
      </c>
      <c r="D67" s="25" t="s">
        <v>52</v>
      </c>
      <c r="E67" s="31" t="s">
        <v>112</v>
      </c>
      <c r="F67" s="32" t="s">
        <v>54</v>
      </c>
      <c r="G67" s="33">
        <v>1</v>
      </c>
      <c r="H67" s="34"/>
      <c r="I67" s="34">
        <f>ROUND(ROUND(H67,2)*ROUND(G67,3),2)</f>
        <v>0</v>
      </c>
      <c r="J67" s="32" t="s">
        <v>55</v>
      </c>
      <c r="O67">
        <f>(I67*21)/100</f>
        <v>0</v>
      </c>
      <c r="P67" t="s">
        <v>26</v>
      </c>
    </row>
    <row r="68" spans="1:16" ht="25.5" x14ac:dyDescent="0.2">
      <c r="A68" s="35" t="s">
        <v>56</v>
      </c>
      <c r="E68" s="36" t="s">
        <v>113</v>
      </c>
    </row>
    <row r="69" spans="1:16" x14ac:dyDescent="0.2">
      <c r="A69" s="37" t="s">
        <v>58</v>
      </c>
      <c r="E69" s="38" t="s">
        <v>52</v>
      </c>
    </row>
    <row r="70" spans="1:16" x14ac:dyDescent="0.2">
      <c r="A70" t="s">
        <v>59</v>
      </c>
      <c r="E70" s="36" t="s">
        <v>91</v>
      </c>
    </row>
    <row r="71" spans="1:16" x14ac:dyDescent="0.2">
      <c r="A71" s="25" t="s">
        <v>50</v>
      </c>
      <c r="B71" s="30" t="s">
        <v>114</v>
      </c>
      <c r="C71" s="30" t="s">
        <v>115</v>
      </c>
      <c r="D71" s="25" t="s">
        <v>52</v>
      </c>
      <c r="E71" s="31" t="s">
        <v>116</v>
      </c>
      <c r="F71" s="32" t="s">
        <v>54</v>
      </c>
      <c r="G71" s="33">
        <v>1</v>
      </c>
      <c r="H71" s="34"/>
      <c r="I71" s="34">
        <f>ROUND(ROUND(H71,2)*ROUND(G71,3),2)</f>
        <v>0</v>
      </c>
      <c r="J71" s="32" t="s">
        <v>55</v>
      </c>
      <c r="O71">
        <f>(I71*21)/100</f>
        <v>0</v>
      </c>
      <c r="P71" t="s">
        <v>26</v>
      </c>
    </row>
    <row r="72" spans="1:16" x14ac:dyDescent="0.2">
      <c r="A72" s="35" t="s">
        <v>56</v>
      </c>
      <c r="E72" s="36" t="s">
        <v>117</v>
      </c>
    </row>
    <row r="73" spans="1:16" x14ac:dyDescent="0.2">
      <c r="A73" s="37" t="s">
        <v>58</v>
      </c>
      <c r="E73" s="38" t="s">
        <v>52</v>
      </c>
    </row>
    <row r="74" spans="1:16" ht="63.75" x14ac:dyDescent="0.2">
      <c r="A74" t="s">
        <v>59</v>
      </c>
      <c r="E74" s="36" t="s">
        <v>118</v>
      </c>
    </row>
    <row r="75" spans="1:16" x14ac:dyDescent="0.2">
      <c r="A75" s="25" t="s">
        <v>50</v>
      </c>
      <c r="B75" s="30" t="s">
        <v>119</v>
      </c>
      <c r="C75" s="30" t="s">
        <v>120</v>
      </c>
      <c r="D75" s="25" t="s">
        <v>52</v>
      </c>
      <c r="E75" s="31" t="s">
        <v>121</v>
      </c>
      <c r="F75" s="32" t="s">
        <v>104</v>
      </c>
      <c r="G75" s="33">
        <v>1</v>
      </c>
      <c r="H75" s="34"/>
      <c r="I75" s="34">
        <f>ROUND(ROUND(H75,2)*ROUND(G75,3),2)</f>
        <v>0</v>
      </c>
      <c r="J75" s="32" t="s">
        <v>55</v>
      </c>
      <c r="O75">
        <f>(I75*21)/100</f>
        <v>0</v>
      </c>
      <c r="P75" t="s">
        <v>26</v>
      </c>
    </row>
    <row r="76" spans="1:16" x14ac:dyDescent="0.2">
      <c r="A76" s="35" t="s">
        <v>56</v>
      </c>
      <c r="E76" s="36" t="s">
        <v>122</v>
      </c>
    </row>
    <row r="77" spans="1:16" x14ac:dyDescent="0.2">
      <c r="A77" s="37" t="s">
        <v>58</v>
      </c>
      <c r="E77" s="38" t="s">
        <v>52</v>
      </c>
    </row>
    <row r="78" spans="1:16" x14ac:dyDescent="0.2">
      <c r="A78" t="s">
        <v>59</v>
      </c>
      <c r="E78" s="36" t="s">
        <v>91</v>
      </c>
    </row>
    <row r="79" spans="1:16" x14ac:dyDescent="0.2">
      <c r="A79" s="25" t="s">
        <v>50</v>
      </c>
      <c r="B79" s="30" t="s">
        <v>123</v>
      </c>
      <c r="C79" s="30" t="s">
        <v>124</v>
      </c>
      <c r="D79" s="25" t="s">
        <v>52</v>
      </c>
      <c r="E79" s="31" t="s">
        <v>125</v>
      </c>
      <c r="F79" s="32" t="s">
        <v>104</v>
      </c>
      <c r="G79" s="33">
        <v>1</v>
      </c>
      <c r="H79" s="34"/>
      <c r="I79" s="34">
        <f>ROUND(ROUND(H79,2)*ROUND(G79,3),2)</f>
        <v>0</v>
      </c>
      <c r="J79" s="32" t="s">
        <v>55</v>
      </c>
      <c r="O79">
        <f>(I79*21)/100</f>
        <v>0</v>
      </c>
      <c r="P79" t="s">
        <v>26</v>
      </c>
    </row>
    <row r="80" spans="1:16" x14ac:dyDescent="0.2">
      <c r="A80" s="35" t="s">
        <v>56</v>
      </c>
      <c r="E80" s="36" t="s">
        <v>126</v>
      </c>
    </row>
    <row r="81" spans="1:16" x14ac:dyDescent="0.2">
      <c r="A81" s="37" t="s">
        <v>58</v>
      </c>
      <c r="E81" s="38" t="s">
        <v>52</v>
      </c>
    </row>
    <row r="82" spans="1:16" ht="51" x14ac:dyDescent="0.2">
      <c r="A82" t="s">
        <v>59</v>
      </c>
      <c r="E82" s="36" t="s">
        <v>127</v>
      </c>
    </row>
    <row r="83" spans="1:16" x14ac:dyDescent="0.2">
      <c r="A83" s="25" t="s">
        <v>50</v>
      </c>
      <c r="B83" s="30" t="s">
        <v>128</v>
      </c>
      <c r="C83" s="30" t="s">
        <v>129</v>
      </c>
      <c r="D83" s="25" t="s">
        <v>52</v>
      </c>
      <c r="E83" s="31" t="s">
        <v>130</v>
      </c>
      <c r="F83" s="32" t="s">
        <v>54</v>
      </c>
      <c r="G83" s="33">
        <v>1</v>
      </c>
      <c r="H83" s="34"/>
      <c r="I83" s="34">
        <f>ROUND(ROUND(H83,2)*ROUND(G83,3),2)</f>
        <v>0</v>
      </c>
      <c r="J83" s="32" t="s">
        <v>55</v>
      </c>
      <c r="O83">
        <f>(I83*21)/100</f>
        <v>0</v>
      </c>
      <c r="P83" t="s">
        <v>26</v>
      </c>
    </row>
    <row r="84" spans="1:16" ht="25.5" x14ac:dyDescent="0.2">
      <c r="A84" s="35" t="s">
        <v>56</v>
      </c>
      <c r="E84" s="36" t="s">
        <v>131</v>
      </c>
    </row>
    <row r="85" spans="1:16" x14ac:dyDescent="0.2">
      <c r="A85" s="37" t="s">
        <v>58</v>
      </c>
      <c r="E85" s="38" t="s">
        <v>52</v>
      </c>
    </row>
    <row r="86" spans="1:16" x14ac:dyDescent="0.2">
      <c r="A86" t="s">
        <v>59</v>
      </c>
      <c r="E86" s="36" t="s">
        <v>132</v>
      </c>
    </row>
    <row r="87" spans="1:16" x14ac:dyDescent="0.2">
      <c r="A87" s="25" t="s">
        <v>50</v>
      </c>
      <c r="B87" s="30" t="s">
        <v>133</v>
      </c>
      <c r="C87" s="30" t="s">
        <v>134</v>
      </c>
      <c r="D87" s="25" t="s">
        <v>52</v>
      </c>
      <c r="E87" s="31" t="s">
        <v>135</v>
      </c>
      <c r="F87" s="32" t="s">
        <v>54</v>
      </c>
      <c r="G87" s="33">
        <v>1</v>
      </c>
      <c r="H87" s="34"/>
      <c r="I87" s="34">
        <f>ROUND(ROUND(H87,2)*ROUND(G87,3),2)</f>
        <v>0</v>
      </c>
      <c r="J87" s="32" t="s">
        <v>55</v>
      </c>
      <c r="O87">
        <f>(I87*21)/100</f>
        <v>0</v>
      </c>
      <c r="P87" t="s">
        <v>26</v>
      </c>
    </row>
    <row r="88" spans="1:16" ht="25.5" x14ac:dyDescent="0.2">
      <c r="A88" s="35" t="s">
        <v>56</v>
      </c>
      <c r="E88" s="36" t="s">
        <v>136</v>
      </c>
    </row>
    <row r="89" spans="1:16" x14ac:dyDescent="0.2">
      <c r="A89" s="37" t="s">
        <v>58</v>
      </c>
      <c r="E89" s="38" t="s">
        <v>52</v>
      </c>
    </row>
    <row r="90" spans="1:16" x14ac:dyDescent="0.2">
      <c r="A90" t="s">
        <v>59</v>
      </c>
      <c r="E90" s="36" t="s">
        <v>91</v>
      </c>
    </row>
    <row r="91" spans="1:16" x14ac:dyDescent="0.2">
      <c r="A91" s="25" t="s">
        <v>50</v>
      </c>
      <c r="B91" s="30" t="s">
        <v>137</v>
      </c>
      <c r="C91" s="30" t="s">
        <v>138</v>
      </c>
      <c r="D91" s="25" t="s">
        <v>52</v>
      </c>
      <c r="E91" s="31" t="s">
        <v>139</v>
      </c>
      <c r="F91" s="32" t="s">
        <v>54</v>
      </c>
      <c r="G91" s="33">
        <v>1</v>
      </c>
      <c r="H91" s="34"/>
      <c r="I91" s="34">
        <f>ROUND(ROUND(H91,2)*ROUND(G91,3),2)</f>
        <v>0</v>
      </c>
      <c r="J91" s="32" t="s">
        <v>55</v>
      </c>
      <c r="O91">
        <f>(I91*21)/100</f>
        <v>0</v>
      </c>
      <c r="P91" t="s">
        <v>26</v>
      </c>
    </row>
    <row r="92" spans="1:16" ht="38.25" x14ac:dyDescent="0.2">
      <c r="A92" s="35" t="s">
        <v>56</v>
      </c>
      <c r="E92" s="36" t="s">
        <v>140</v>
      </c>
    </row>
    <row r="93" spans="1:16" x14ac:dyDescent="0.2">
      <c r="A93" s="37" t="s">
        <v>58</v>
      </c>
      <c r="E93" s="38" t="s">
        <v>52</v>
      </c>
    </row>
    <row r="94" spans="1:16" ht="89.25" x14ac:dyDescent="0.2">
      <c r="A94" t="s">
        <v>59</v>
      </c>
      <c r="E94" s="36" t="s">
        <v>141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2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41">
        <f>0+I9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142</v>
      </c>
      <c r="D4" s="7"/>
      <c r="E4" s="19" t="s">
        <v>143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26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30</v>
      </c>
      <c r="D9" s="26"/>
      <c r="E9" s="28" t="s">
        <v>144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0+I10+I14+I18+I22+I26+I30+I34</f>
        <v>0</v>
      </c>
      <c r="R9">
        <f>0+O10+O14+O18+O22+O26+O30+O34</f>
        <v>0</v>
      </c>
    </row>
    <row r="10" spans="1:18" x14ac:dyDescent="0.2">
      <c r="A10" s="25" t="s">
        <v>50</v>
      </c>
      <c r="B10" s="30" t="s">
        <v>27</v>
      </c>
      <c r="C10" s="30" t="s">
        <v>145</v>
      </c>
      <c r="D10" s="25" t="s">
        <v>52</v>
      </c>
      <c r="E10" s="31" t="s">
        <v>146</v>
      </c>
      <c r="F10" s="32" t="s">
        <v>147</v>
      </c>
      <c r="G10" s="33">
        <v>57.75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ht="25.5" x14ac:dyDescent="0.2">
      <c r="A11" s="35" t="s">
        <v>56</v>
      </c>
      <c r="E11" s="36" t="s">
        <v>148</v>
      </c>
    </row>
    <row r="12" spans="1:18" x14ac:dyDescent="0.2">
      <c r="A12" s="37" t="s">
        <v>58</v>
      </c>
      <c r="E12" s="38" t="s">
        <v>52</v>
      </c>
    </row>
    <row r="13" spans="1:18" ht="25.5" x14ac:dyDescent="0.2">
      <c r="A13" t="s">
        <v>59</v>
      </c>
      <c r="E13" s="36" t="s">
        <v>149</v>
      </c>
    </row>
    <row r="14" spans="1:18" x14ac:dyDescent="0.2">
      <c r="A14" s="25" t="s">
        <v>50</v>
      </c>
      <c r="B14" s="30" t="s">
        <v>26</v>
      </c>
      <c r="C14" s="30" t="s">
        <v>150</v>
      </c>
      <c r="D14" s="25" t="s">
        <v>52</v>
      </c>
      <c r="E14" s="31" t="s">
        <v>151</v>
      </c>
      <c r="F14" s="32" t="s">
        <v>54</v>
      </c>
      <c r="G14" s="33">
        <v>1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26</v>
      </c>
    </row>
    <row r="15" spans="1:18" ht="51" x14ac:dyDescent="0.2">
      <c r="A15" s="35" t="s">
        <v>56</v>
      </c>
      <c r="E15" s="36" t="s">
        <v>152</v>
      </c>
    </row>
    <row r="16" spans="1:18" x14ac:dyDescent="0.2">
      <c r="A16" s="37" t="s">
        <v>58</v>
      </c>
      <c r="E16" s="38" t="s">
        <v>52</v>
      </c>
    </row>
    <row r="17" spans="1:16" x14ac:dyDescent="0.2">
      <c r="A17" t="s">
        <v>59</v>
      </c>
      <c r="E17" s="36" t="s">
        <v>75</v>
      </c>
    </row>
    <row r="18" spans="1:16" x14ac:dyDescent="0.2">
      <c r="A18" s="25" t="s">
        <v>50</v>
      </c>
      <c r="B18" s="30" t="s">
        <v>25</v>
      </c>
      <c r="C18" s="30" t="s">
        <v>153</v>
      </c>
      <c r="D18" s="25" t="s">
        <v>52</v>
      </c>
      <c r="E18" s="31" t="s">
        <v>154</v>
      </c>
      <c r="F18" s="32" t="s">
        <v>155</v>
      </c>
      <c r="G18" s="33">
        <v>720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26</v>
      </c>
    </row>
    <row r="19" spans="1:16" ht="114.75" x14ac:dyDescent="0.2">
      <c r="A19" s="35" t="s">
        <v>56</v>
      </c>
      <c r="E19" s="36" t="s">
        <v>156</v>
      </c>
    </row>
    <row r="20" spans="1:16" x14ac:dyDescent="0.2">
      <c r="A20" s="37" t="s">
        <v>58</v>
      </c>
      <c r="E20" s="38" t="s">
        <v>52</v>
      </c>
    </row>
    <row r="21" spans="1:16" x14ac:dyDescent="0.2">
      <c r="A21" t="s">
        <v>59</v>
      </c>
      <c r="E21" s="36" t="s">
        <v>75</v>
      </c>
    </row>
    <row r="22" spans="1:16" x14ac:dyDescent="0.2">
      <c r="A22" s="25" t="s">
        <v>50</v>
      </c>
      <c r="B22" s="30" t="s">
        <v>35</v>
      </c>
      <c r="C22" s="30" t="s">
        <v>157</v>
      </c>
      <c r="D22" s="25" t="s">
        <v>52</v>
      </c>
      <c r="E22" s="31" t="s">
        <v>158</v>
      </c>
      <c r="F22" s="32" t="s">
        <v>155</v>
      </c>
      <c r="G22" s="33">
        <v>720</v>
      </c>
      <c r="H22" s="34"/>
      <c r="I22" s="34">
        <f>ROUND(ROUND(H22,2)*ROUND(G22,3),2)</f>
        <v>0</v>
      </c>
      <c r="J22" s="32" t="s">
        <v>55</v>
      </c>
      <c r="O22">
        <f>(I22*21)/100</f>
        <v>0</v>
      </c>
      <c r="P22" t="s">
        <v>26</v>
      </c>
    </row>
    <row r="23" spans="1:16" ht="38.25" x14ac:dyDescent="0.2">
      <c r="A23" s="35" t="s">
        <v>56</v>
      </c>
      <c r="E23" s="36" t="s">
        <v>159</v>
      </c>
    </row>
    <row r="24" spans="1:16" x14ac:dyDescent="0.2">
      <c r="A24" s="37" t="s">
        <v>58</v>
      </c>
      <c r="E24" s="38" t="s">
        <v>52</v>
      </c>
    </row>
    <row r="25" spans="1:16" x14ac:dyDescent="0.2">
      <c r="A25" t="s">
        <v>59</v>
      </c>
      <c r="E25" s="36" t="s">
        <v>75</v>
      </c>
    </row>
    <row r="26" spans="1:16" x14ac:dyDescent="0.2">
      <c r="A26" s="25" t="s">
        <v>50</v>
      </c>
      <c r="B26" s="30" t="s">
        <v>37</v>
      </c>
      <c r="C26" s="30" t="s">
        <v>160</v>
      </c>
      <c r="D26" s="25" t="s">
        <v>52</v>
      </c>
      <c r="E26" s="31" t="s">
        <v>161</v>
      </c>
      <c r="F26" s="32" t="s">
        <v>104</v>
      </c>
      <c r="G26" s="33">
        <v>1</v>
      </c>
      <c r="H26" s="34"/>
      <c r="I26" s="34">
        <f>ROUND(ROUND(H26,2)*ROUND(G26,3),2)</f>
        <v>0</v>
      </c>
      <c r="J26" s="32" t="s">
        <v>55</v>
      </c>
      <c r="O26">
        <f>(I26*21)/100</f>
        <v>0</v>
      </c>
      <c r="P26" t="s">
        <v>26</v>
      </c>
    </row>
    <row r="27" spans="1:16" ht="76.5" x14ac:dyDescent="0.2">
      <c r="A27" s="35" t="s">
        <v>56</v>
      </c>
      <c r="E27" s="36" t="s">
        <v>162</v>
      </c>
    </row>
    <row r="28" spans="1:16" x14ac:dyDescent="0.2">
      <c r="A28" s="37" t="s">
        <v>58</v>
      </c>
      <c r="E28" s="38" t="s">
        <v>52</v>
      </c>
    </row>
    <row r="29" spans="1:16" x14ac:dyDescent="0.2">
      <c r="A29" t="s">
        <v>59</v>
      </c>
      <c r="E29" s="36" t="s">
        <v>75</v>
      </c>
    </row>
    <row r="30" spans="1:16" x14ac:dyDescent="0.2">
      <c r="A30" s="25" t="s">
        <v>50</v>
      </c>
      <c r="B30" s="30" t="s">
        <v>39</v>
      </c>
      <c r="C30" s="30" t="s">
        <v>163</v>
      </c>
      <c r="D30" s="25" t="s">
        <v>52</v>
      </c>
      <c r="E30" s="31" t="s">
        <v>164</v>
      </c>
      <c r="F30" s="32" t="s">
        <v>54</v>
      </c>
      <c r="G30" s="33">
        <v>1</v>
      </c>
      <c r="H30" s="34"/>
      <c r="I30" s="34">
        <f>ROUND(ROUND(H30,2)*ROUND(G30,3),2)</f>
        <v>0</v>
      </c>
      <c r="J30" s="32" t="s">
        <v>55</v>
      </c>
      <c r="O30">
        <f>(I30*21)/100</f>
        <v>0</v>
      </c>
      <c r="P30" t="s">
        <v>26</v>
      </c>
    </row>
    <row r="31" spans="1:16" ht="51" x14ac:dyDescent="0.2">
      <c r="A31" s="35" t="s">
        <v>56</v>
      </c>
      <c r="E31" s="36" t="s">
        <v>165</v>
      </c>
    </row>
    <row r="32" spans="1:16" x14ac:dyDescent="0.2">
      <c r="A32" s="37" t="s">
        <v>58</v>
      </c>
      <c r="E32" s="38" t="s">
        <v>52</v>
      </c>
    </row>
    <row r="33" spans="1:16" x14ac:dyDescent="0.2">
      <c r="A33" t="s">
        <v>59</v>
      </c>
      <c r="E33" s="36" t="s">
        <v>166</v>
      </c>
    </row>
    <row r="34" spans="1:16" x14ac:dyDescent="0.2">
      <c r="A34" s="25" t="s">
        <v>50</v>
      </c>
      <c r="B34" s="30" t="s">
        <v>80</v>
      </c>
      <c r="C34" s="30" t="s">
        <v>167</v>
      </c>
      <c r="D34" s="25" t="s">
        <v>52</v>
      </c>
      <c r="E34" s="31" t="s">
        <v>168</v>
      </c>
      <c r="F34" s="32" t="s">
        <v>54</v>
      </c>
      <c r="G34" s="33">
        <v>1</v>
      </c>
      <c r="H34" s="34"/>
      <c r="I34" s="34">
        <f>ROUND(ROUND(H34,2)*ROUND(G34,3),2)</f>
        <v>0</v>
      </c>
      <c r="J34" s="32" t="s">
        <v>55</v>
      </c>
      <c r="O34">
        <f>(I34*21)/100</f>
        <v>0</v>
      </c>
      <c r="P34" t="s">
        <v>26</v>
      </c>
    </row>
    <row r="35" spans="1:16" ht="25.5" x14ac:dyDescent="0.2">
      <c r="A35" s="35" t="s">
        <v>56</v>
      </c>
      <c r="E35" s="36" t="s">
        <v>169</v>
      </c>
    </row>
    <row r="36" spans="1:16" x14ac:dyDescent="0.2">
      <c r="A36" s="37" t="s">
        <v>58</v>
      </c>
      <c r="E36" s="38" t="s">
        <v>52</v>
      </c>
    </row>
    <row r="37" spans="1:16" x14ac:dyDescent="0.2">
      <c r="A37" t="s">
        <v>59</v>
      </c>
      <c r="E37" s="36" t="s">
        <v>166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2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8"/>
  <sheetViews>
    <sheetView topLeftCell="B1"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0+O9+O30+O179+O212+O245+O278+O331+O344+O369+O374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41">
        <f>0+I9+I30+I179+I212+I245+I278+I331+I344+I369+I374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170</v>
      </c>
      <c r="D4" s="7"/>
      <c r="E4" s="19" t="s">
        <v>171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26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30</v>
      </c>
      <c r="D9" s="26"/>
      <c r="E9" s="28" t="s">
        <v>144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0+I10+I14+I18+I22+I26</f>
        <v>0</v>
      </c>
      <c r="R9">
        <f>0+O10+O14+O18+O22+O26</f>
        <v>0</v>
      </c>
    </row>
    <row r="10" spans="1:18" x14ac:dyDescent="0.2">
      <c r="A10" s="25" t="s">
        <v>50</v>
      </c>
      <c r="B10" s="30" t="s">
        <v>27</v>
      </c>
      <c r="C10" s="30" t="s">
        <v>145</v>
      </c>
      <c r="D10" s="25" t="s">
        <v>72</v>
      </c>
      <c r="E10" s="31" t="s">
        <v>146</v>
      </c>
      <c r="F10" s="32" t="s">
        <v>147</v>
      </c>
      <c r="G10" s="33">
        <v>411.41800000000001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x14ac:dyDescent="0.2">
      <c r="A11" s="35" t="s">
        <v>56</v>
      </c>
      <c r="E11" s="36" t="s">
        <v>172</v>
      </c>
    </row>
    <row r="12" spans="1:18" ht="140.25" x14ac:dyDescent="0.2">
      <c r="A12" s="37" t="s">
        <v>58</v>
      </c>
      <c r="E12" s="38" t="s">
        <v>173</v>
      </c>
    </row>
    <row r="13" spans="1:18" ht="25.5" x14ac:dyDescent="0.2">
      <c r="A13" t="s">
        <v>59</v>
      </c>
      <c r="E13" s="36" t="s">
        <v>149</v>
      </c>
    </row>
    <row r="14" spans="1:18" x14ac:dyDescent="0.2">
      <c r="A14" s="25" t="s">
        <v>50</v>
      </c>
      <c r="B14" s="30" t="s">
        <v>26</v>
      </c>
      <c r="C14" s="30" t="s">
        <v>145</v>
      </c>
      <c r="D14" s="25" t="s">
        <v>76</v>
      </c>
      <c r="E14" s="31" t="s">
        <v>146</v>
      </c>
      <c r="F14" s="32" t="s">
        <v>147</v>
      </c>
      <c r="G14" s="33">
        <v>47.176000000000002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26</v>
      </c>
    </row>
    <row r="15" spans="1:18" x14ac:dyDescent="0.2">
      <c r="A15" s="35" t="s">
        <v>56</v>
      </c>
      <c r="E15" s="36" t="s">
        <v>174</v>
      </c>
    </row>
    <row r="16" spans="1:18" ht="51" x14ac:dyDescent="0.2">
      <c r="A16" s="37" t="s">
        <v>58</v>
      </c>
      <c r="E16" s="38" t="s">
        <v>175</v>
      </c>
    </row>
    <row r="17" spans="1:18" ht="25.5" x14ac:dyDescent="0.2">
      <c r="A17" t="s">
        <v>59</v>
      </c>
      <c r="E17" s="36" t="s">
        <v>149</v>
      </c>
    </row>
    <row r="18" spans="1:18" x14ac:dyDescent="0.2">
      <c r="A18" s="25" t="s">
        <v>50</v>
      </c>
      <c r="B18" s="30" t="s">
        <v>25</v>
      </c>
      <c r="C18" s="30" t="s">
        <v>145</v>
      </c>
      <c r="D18" s="25" t="s">
        <v>78</v>
      </c>
      <c r="E18" s="31" t="s">
        <v>146</v>
      </c>
      <c r="F18" s="32" t="s">
        <v>147</v>
      </c>
      <c r="G18" s="33">
        <v>187.613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26</v>
      </c>
    </row>
    <row r="19" spans="1:18" x14ac:dyDescent="0.2">
      <c r="A19" s="35" t="s">
        <v>56</v>
      </c>
      <c r="E19" s="36" t="s">
        <v>176</v>
      </c>
    </row>
    <row r="20" spans="1:18" ht="63.75" x14ac:dyDescent="0.2">
      <c r="A20" s="37" t="s">
        <v>58</v>
      </c>
      <c r="E20" s="38" t="s">
        <v>177</v>
      </c>
    </row>
    <row r="21" spans="1:18" ht="25.5" x14ac:dyDescent="0.2">
      <c r="A21" t="s">
        <v>59</v>
      </c>
      <c r="E21" s="36" t="s">
        <v>149</v>
      </c>
    </row>
    <row r="22" spans="1:18" x14ac:dyDescent="0.2">
      <c r="A22" s="25" t="s">
        <v>50</v>
      </c>
      <c r="B22" s="30" t="s">
        <v>35</v>
      </c>
      <c r="C22" s="30" t="s">
        <v>145</v>
      </c>
      <c r="D22" s="25" t="s">
        <v>81</v>
      </c>
      <c r="E22" s="31" t="s">
        <v>146</v>
      </c>
      <c r="F22" s="32" t="s">
        <v>147</v>
      </c>
      <c r="G22" s="33">
        <v>85.179000000000002</v>
      </c>
      <c r="H22" s="34"/>
      <c r="I22" s="34">
        <f>ROUND(ROUND(H22,2)*ROUND(G22,3),2)</f>
        <v>0</v>
      </c>
      <c r="J22" s="32" t="s">
        <v>55</v>
      </c>
      <c r="O22">
        <f>(I22*21)/100</f>
        <v>0</v>
      </c>
      <c r="P22" t="s">
        <v>26</v>
      </c>
    </row>
    <row r="23" spans="1:18" x14ac:dyDescent="0.2">
      <c r="A23" s="35" t="s">
        <v>56</v>
      </c>
      <c r="E23" s="36" t="s">
        <v>178</v>
      </c>
    </row>
    <row r="24" spans="1:18" ht="63.75" x14ac:dyDescent="0.2">
      <c r="A24" s="37" t="s">
        <v>58</v>
      </c>
      <c r="E24" s="38" t="s">
        <v>179</v>
      </c>
    </row>
    <row r="25" spans="1:18" ht="25.5" x14ac:dyDescent="0.2">
      <c r="A25" t="s">
        <v>59</v>
      </c>
      <c r="E25" s="36" t="s">
        <v>149</v>
      </c>
    </row>
    <row r="26" spans="1:18" x14ac:dyDescent="0.2">
      <c r="A26" s="25" t="s">
        <v>50</v>
      </c>
      <c r="B26" s="30" t="s">
        <v>37</v>
      </c>
      <c r="C26" s="30" t="s">
        <v>63</v>
      </c>
      <c r="D26" s="25" t="s">
        <v>52</v>
      </c>
      <c r="E26" s="31" t="s">
        <v>64</v>
      </c>
      <c r="F26" s="32" t="s">
        <v>54</v>
      </c>
      <c r="G26" s="33">
        <v>2</v>
      </c>
      <c r="H26" s="34"/>
      <c r="I26" s="34">
        <f>ROUND(ROUND(H26,2)*ROUND(G26,3),2)</f>
        <v>0</v>
      </c>
      <c r="J26" s="32" t="s">
        <v>55</v>
      </c>
      <c r="O26">
        <f>(I26*21)/100</f>
        <v>0</v>
      </c>
      <c r="P26" t="s">
        <v>26</v>
      </c>
    </row>
    <row r="27" spans="1:18" ht="114.75" x14ac:dyDescent="0.2">
      <c r="A27" s="35" t="s">
        <v>56</v>
      </c>
      <c r="E27" s="36" t="s">
        <v>180</v>
      </c>
    </row>
    <row r="28" spans="1:18" x14ac:dyDescent="0.2">
      <c r="A28" s="37" t="s">
        <v>58</v>
      </c>
      <c r="E28" s="38" t="s">
        <v>52</v>
      </c>
    </row>
    <row r="29" spans="1:18" x14ac:dyDescent="0.2">
      <c r="A29" t="s">
        <v>59</v>
      </c>
      <c r="E29" s="36" t="s">
        <v>67</v>
      </c>
    </row>
    <row r="30" spans="1:18" ht="12.75" customHeight="1" x14ac:dyDescent="0.2">
      <c r="A30" s="12" t="s">
        <v>47</v>
      </c>
      <c r="B30" s="12"/>
      <c r="C30" s="39" t="s">
        <v>27</v>
      </c>
      <c r="D30" s="12"/>
      <c r="E30" s="28" t="s">
        <v>181</v>
      </c>
      <c r="F30" s="12"/>
      <c r="G30" s="12"/>
      <c r="H30" s="12"/>
      <c r="I30" s="40">
        <f>0+Q30</f>
        <v>0</v>
      </c>
      <c r="J30" s="12"/>
      <c r="O30">
        <f>0+R30</f>
        <v>0</v>
      </c>
      <c r="Q30">
        <f>0+I31+I35+I39+I43+I47+I51+I55+I59+I63+I67+I71+I75+I79+I83+I87+I91+I95+I99+I103+I107+I111+I115+I119+I123+I127+I131+I135+I139+I143+I147+I151+I155+I159+I163+I167+I171+I175</f>
        <v>0</v>
      </c>
      <c r="R30">
        <f>0+O31+O35+O39+O43+O47+O51+O55+O59+O63+O67+O71+O75+O79+O83+O87+O91+O95+O99+O103+O107+O111+O115+O119+O123+O127+O131+O135+O139+O143+O147+O151+O155+O159+O163+O167+O171+O175</f>
        <v>0</v>
      </c>
    </row>
    <row r="31" spans="1:18" ht="25.5" x14ac:dyDescent="0.2">
      <c r="A31" s="25" t="s">
        <v>50</v>
      </c>
      <c r="B31" s="30" t="s">
        <v>39</v>
      </c>
      <c r="C31" s="30" t="s">
        <v>182</v>
      </c>
      <c r="D31" s="25" t="s">
        <v>52</v>
      </c>
      <c r="E31" s="31" t="s">
        <v>183</v>
      </c>
      <c r="F31" s="32" t="s">
        <v>184</v>
      </c>
      <c r="G31" s="33">
        <v>23.588000000000001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26</v>
      </c>
    </row>
    <row r="32" spans="1:18" ht="51" x14ac:dyDescent="0.2">
      <c r="A32" s="35" t="s">
        <v>56</v>
      </c>
      <c r="E32" s="36" t="s">
        <v>185</v>
      </c>
    </row>
    <row r="33" spans="1:16" x14ac:dyDescent="0.2">
      <c r="A33" s="37" t="s">
        <v>58</v>
      </c>
      <c r="E33" s="38" t="s">
        <v>186</v>
      </c>
    </row>
    <row r="34" spans="1:16" ht="63.75" x14ac:dyDescent="0.2">
      <c r="A34" t="s">
        <v>59</v>
      </c>
      <c r="E34" s="36" t="s">
        <v>187</v>
      </c>
    </row>
    <row r="35" spans="1:16" ht="25.5" x14ac:dyDescent="0.2">
      <c r="A35" s="25" t="s">
        <v>50</v>
      </c>
      <c r="B35" s="30" t="s">
        <v>80</v>
      </c>
      <c r="C35" s="30" t="s">
        <v>188</v>
      </c>
      <c r="D35" s="25" t="s">
        <v>52</v>
      </c>
      <c r="E35" s="31" t="s">
        <v>189</v>
      </c>
      <c r="F35" s="32" t="s">
        <v>184</v>
      </c>
      <c r="G35" s="33">
        <v>23.588000000000001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26</v>
      </c>
    </row>
    <row r="36" spans="1:16" ht="51" x14ac:dyDescent="0.2">
      <c r="A36" s="35" t="s">
        <v>56</v>
      </c>
      <c r="E36" s="36" t="s">
        <v>190</v>
      </c>
    </row>
    <row r="37" spans="1:16" x14ac:dyDescent="0.2">
      <c r="A37" s="37" t="s">
        <v>58</v>
      </c>
      <c r="E37" s="38" t="s">
        <v>186</v>
      </c>
    </row>
    <row r="38" spans="1:16" ht="63.75" x14ac:dyDescent="0.2">
      <c r="A38" t="s">
        <v>59</v>
      </c>
      <c r="E38" s="36" t="s">
        <v>191</v>
      </c>
    </row>
    <row r="39" spans="1:16" ht="25.5" x14ac:dyDescent="0.2">
      <c r="A39" s="25" t="s">
        <v>50</v>
      </c>
      <c r="B39" s="30" t="s">
        <v>83</v>
      </c>
      <c r="C39" s="30" t="s">
        <v>192</v>
      </c>
      <c r="D39" s="25" t="s">
        <v>52</v>
      </c>
      <c r="E39" s="31" t="s">
        <v>193</v>
      </c>
      <c r="F39" s="32" t="s">
        <v>194</v>
      </c>
      <c r="G39" s="33">
        <v>1651.16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26</v>
      </c>
    </row>
    <row r="40" spans="1:16" x14ac:dyDescent="0.2">
      <c r="A40" s="35" t="s">
        <v>56</v>
      </c>
      <c r="E40" s="36" t="s">
        <v>195</v>
      </c>
    </row>
    <row r="41" spans="1:16" x14ac:dyDescent="0.2">
      <c r="A41" s="37" t="s">
        <v>58</v>
      </c>
      <c r="E41" s="38" t="s">
        <v>196</v>
      </c>
    </row>
    <row r="42" spans="1:16" ht="25.5" x14ac:dyDescent="0.2">
      <c r="A42" t="s">
        <v>59</v>
      </c>
      <c r="E42" s="36" t="s">
        <v>197</v>
      </c>
    </row>
    <row r="43" spans="1:16" ht="25.5" x14ac:dyDescent="0.2">
      <c r="A43" s="25" t="s">
        <v>50</v>
      </c>
      <c r="B43" s="30" t="s">
        <v>42</v>
      </c>
      <c r="C43" s="30" t="s">
        <v>198</v>
      </c>
      <c r="D43" s="25" t="s">
        <v>52</v>
      </c>
      <c r="E43" s="31" t="s">
        <v>199</v>
      </c>
      <c r="F43" s="32" t="s">
        <v>184</v>
      </c>
      <c r="G43" s="33">
        <v>12.977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26</v>
      </c>
    </row>
    <row r="44" spans="1:16" ht="51" x14ac:dyDescent="0.2">
      <c r="A44" s="35" t="s">
        <v>56</v>
      </c>
      <c r="E44" s="36" t="s">
        <v>200</v>
      </c>
    </row>
    <row r="45" spans="1:16" x14ac:dyDescent="0.2">
      <c r="A45" s="37" t="s">
        <v>58</v>
      </c>
      <c r="E45" s="38" t="s">
        <v>201</v>
      </c>
    </row>
    <row r="46" spans="1:16" ht="63.75" x14ac:dyDescent="0.2">
      <c r="A46" t="s">
        <v>59</v>
      </c>
      <c r="E46" s="36" t="s">
        <v>187</v>
      </c>
    </row>
    <row r="47" spans="1:16" ht="25.5" x14ac:dyDescent="0.2">
      <c r="A47" s="25" t="s">
        <v>50</v>
      </c>
      <c r="B47" s="30" t="s">
        <v>44</v>
      </c>
      <c r="C47" s="30" t="s">
        <v>202</v>
      </c>
      <c r="D47" s="25" t="s">
        <v>52</v>
      </c>
      <c r="E47" s="31" t="s">
        <v>203</v>
      </c>
      <c r="F47" s="32" t="s">
        <v>184</v>
      </c>
      <c r="G47" s="33">
        <v>12.977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26</v>
      </c>
    </row>
    <row r="48" spans="1:16" ht="51" x14ac:dyDescent="0.2">
      <c r="A48" s="35" t="s">
        <v>56</v>
      </c>
      <c r="E48" s="36" t="s">
        <v>204</v>
      </c>
    </row>
    <row r="49" spans="1:16" x14ac:dyDescent="0.2">
      <c r="A49" s="37" t="s">
        <v>58</v>
      </c>
      <c r="E49" s="38" t="s">
        <v>201</v>
      </c>
    </row>
    <row r="50" spans="1:16" ht="63.75" x14ac:dyDescent="0.2">
      <c r="A50" t="s">
        <v>59</v>
      </c>
      <c r="E50" s="36" t="s">
        <v>191</v>
      </c>
    </row>
    <row r="51" spans="1:16" ht="25.5" x14ac:dyDescent="0.2">
      <c r="A51" s="25" t="s">
        <v>50</v>
      </c>
      <c r="B51" s="30" t="s">
        <v>46</v>
      </c>
      <c r="C51" s="30" t="s">
        <v>205</v>
      </c>
      <c r="D51" s="25" t="s">
        <v>52</v>
      </c>
      <c r="E51" s="31" t="s">
        <v>206</v>
      </c>
      <c r="F51" s="32" t="s">
        <v>194</v>
      </c>
      <c r="G51" s="33">
        <v>1427.47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26</v>
      </c>
    </row>
    <row r="52" spans="1:16" x14ac:dyDescent="0.2">
      <c r="A52" s="35" t="s">
        <v>56</v>
      </c>
      <c r="E52" s="36" t="s">
        <v>207</v>
      </c>
    </row>
    <row r="53" spans="1:16" x14ac:dyDescent="0.2">
      <c r="A53" s="37" t="s">
        <v>58</v>
      </c>
      <c r="E53" s="38" t="s">
        <v>208</v>
      </c>
    </row>
    <row r="54" spans="1:16" ht="25.5" x14ac:dyDescent="0.2">
      <c r="A54" t="s">
        <v>59</v>
      </c>
      <c r="E54" s="36" t="s">
        <v>197</v>
      </c>
    </row>
    <row r="55" spans="1:16" x14ac:dyDescent="0.2">
      <c r="A55" s="25" t="s">
        <v>50</v>
      </c>
      <c r="B55" s="30" t="s">
        <v>97</v>
      </c>
      <c r="C55" s="30" t="s">
        <v>209</v>
      </c>
      <c r="D55" s="25" t="s">
        <v>52</v>
      </c>
      <c r="E55" s="31" t="s">
        <v>210</v>
      </c>
      <c r="F55" s="32" t="s">
        <v>184</v>
      </c>
      <c r="G55" s="33">
        <v>20.312000000000001</v>
      </c>
      <c r="H55" s="34"/>
      <c r="I55" s="34">
        <f>ROUND(ROUND(H55,2)*ROUND(G55,3),2)</f>
        <v>0</v>
      </c>
      <c r="J55" s="32" t="s">
        <v>55</v>
      </c>
      <c r="O55">
        <f>(I55*21)/100</f>
        <v>0</v>
      </c>
      <c r="P55" t="s">
        <v>26</v>
      </c>
    </row>
    <row r="56" spans="1:16" ht="51" x14ac:dyDescent="0.2">
      <c r="A56" s="35" t="s">
        <v>56</v>
      </c>
      <c r="E56" s="36" t="s">
        <v>211</v>
      </c>
    </row>
    <row r="57" spans="1:16" x14ac:dyDescent="0.2">
      <c r="A57" s="37" t="s">
        <v>58</v>
      </c>
      <c r="E57" s="38" t="s">
        <v>212</v>
      </c>
    </row>
    <row r="58" spans="1:16" ht="63.75" x14ac:dyDescent="0.2">
      <c r="A58" t="s">
        <v>59</v>
      </c>
      <c r="E58" s="36" t="s">
        <v>187</v>
      </c>
    </row>
    <row r="59" spans="1:16" x14ac:dyDescent="0.2">
      <c r="A59" s="25" t="s">
        <v>50</v>
      </c>
      <c r="B59" s="30" t="s">
        <v>101</v>
      </c>
      <c r="C59" s="30" t="s">
        <v>213</v>
      </c>
      <c r="D59" s="25" t="s">
        <v>52</v>
      </c>
      <c r="E59" s="31" t="s">
        <v>214</v>
      </c>
      <c r="F59" s="32" t="s">
        <v>184</v>
      </c>
      <c r="G59" s="33">
        <v>20.312000000000001</v>
      </c>
      <c r="H59" s="34"/>
      <c r="I59" s="34">
        <f>ROUND(ROUND(H59,2)*ROUND(G59,3),2)</f>
        <v>0</v>
      </c>
      <c r="J59" s="32" t="s">
        <v>55</v>
      </c>
      <c r="O59">
        <f>(I59*21)/100</f>
        <v>0</v>
      </c>
      <c r="P59" t="s">
        <v>26</v>
      </c>
    </row>
    <row r="60" spans="1:16" ht="38.25" x14ac:dyDescent="0.2">
      <c r="A60" s="35" t="s">
        <v>56</v>
      </c>
      <c r="E60" s="36" t="s">
        <v>215</v>
      </c>
    </row>
    <row r="61" spans="1:16" x14ac:dyDescent="0.2">
      <c r="A61" s="37" t="s">
        <v>58</v>
      </c>
      <c r="E61" s="38" t="s">
        <v>212</v>
      </c>
    </row>
    <row r="62" spans="1:16" ht="63.75" x14ac:dyDescent="0.2">
      <c r="A62" t="s">
        <v>59</v>
      </c>
      <c r="E62" s="36" t="s">
        <v>191</v>
      </c>
    </row>
    <row r="63" spans="1:16" x14ac:dyDescent="0.2">
      <c r="A63" s="25" t="s">
        <v>50</v>
      </c>
      <c r="B63" s="30" t="s">
        <v>106</v>
      </c>
      <c r="C63" s="30" t="s">
        <v>216</v>
      </c>
      <c r="D63" s="25" t="s">
        <v>52</v>
      </c>
      <c r="E63" s="31" t="s">
        <v>217</v>
      </c>
      <c r="F63" s="32" t="s">
        <v>194</v>
      </c>
      <c r="G63" s="33">
        <v>2234.4299999999998</v>
      </c>
      <c r="H63" s="34"/>
      <c r="I63" s="34">
        <f>ROUND(ROUND(H63,2)*ROUND(G63,3),2)</f>
        <v>0</v>
      </c>
      <c r="J63" s="32" t="s">
        <v>55</v>
      </c>
      <c r="O63">
        <f>(I63*21)/100</f>
        <v>0</v>
      </c>
      <c r="P63" t="s">
        <v>26</v>
      </c>
    </row>
    <row r="64" spans="1:16" x14ac:dyDescent="0.2">
      <c r="A64" s="35" t="s">
        <v>56</v>
      </c>
      <c r="E64" s="36" t="s">
        <v>207</v>
      </c>
    </row>
    <row r="65" spans="1:16" x14ac:dyDescent="0.2">
      <c r="A65" s="37" t="s">
        <v>58</v>
      </c>
      <c r="E65" s="38" t="s">
        <v>218</v>
      </c>
    </row>
    <row r="66" spans="1:16" ht="25.5" x14ac:dyDescent="0.2">
      <c r="A66" t="s">
        <v>59</v>
      </c>
      <c r="E66" s="36" t="s">
        <v>197</v>
      </c>
    </row>
    <row r="67" spans="1:16" x14ac:dyDescent="0.2">
      <c r="A67" s="25" t="s">
        <v>50</v>
      </c>
      <c r="B67" s="30" t="s">
        <v>110</v>
      </c>
      <c r="C67" s="30" t="s">
        <v>219</v>
      </c>
      <c r="D67" s="25" t="s">
        <v>52</v>
      </c>
      <c r="E67" s="31" t="s">
        <v>220</v>
      </c>
      <c r="F67" s="32" t="s">
        <v>54</v>
      </c>
      <c r="G67" s="33">
        <v>1</v>
      </c>
      <c r="H67" s="34"/>
      <c r="I67" s="34">
        <f>ROUND(ROUND(H67,2)*ROUND(G67,3),2)</f>
        <v>0</v>
      </c>
      <c r="J67" s="32" t="s">
        <v>55</v>
      </c>
      <c r="O67">
        <f>(I67*21)/100</f>
        <v>0</v>
      </c>
      <c r="P67" t="s">
        <v>26</v>
      </c>
    </row>
    <row r="68" spans="1:16" ht="25.5" x14ac:dyDescent="0.2">
      <c r="A68" s="35" t="s">
        <v>56</v>
      </c>
      <c r="E68" s="36" t="s">
        <v>221</v>
      </c>
    </row>
    <row r="69" spans="1:16" x14ac:dyDescent="0.2">
      <c r="A69" s="37" t="s">
        <v>58</v>
      </c>
      <c r="E69" s="38" t="s">
        <v>52</v>
      </c>
    </row>
    <row r="70" spans="1:16" ht="38.25" x14ac:dyDescent="0.2">
      <c r="A70" t="s">
        <v>59</v>
      </c>
      <c r="E70" s="36" t="s">
        <v>222</v>
      </c>
    </row>
    <row r="71" spans="1:16" x14ac:dyDescent="0.2">
      <c r="A71" s="25" t="s">
        <v>50</v>
      </c>
      <c r="B71" s="30" t="s">
        <v>114</v>
      </c>
      <c r="C71" s="30" t="s">
        <v>223</v>
      </c>
      <c r="D71" s="25" t="s">
        <v>52</v>
      </c>
      <c r="E71" s="31" t="s">
        <v>224</v>
      </c>
      <c r="F71" s="32" t="s">
        <v>184</v>
      </c>
      <c r="G71" s="33">
        <v>23.361999999999998</v>
      </c>
      <c r="H71" s="34"/>
      <c r="I71" s="34">
        <f>ROUND(ROUND(H71,2)*ROUND(G71,3),2)</f>
        <v>0</v>
      </c>
      <c r="J71" s="32" t="s">
        <v>55</v>
      </c>
      <c r="O71">
        <f>(I71*21)/100</f>
        <v>0</v>
      </c>
      <c r="P71" t="s">
        <v>26</v>
      </c>
    </row>
    <row r="72" spans="1:16" x14ac:dyDescent="0.2">
      <c r="A72" s="35" t="s">
        <v>56</v>
      </c>
      <c r="E72" s="36" t="s">
        <v>225</v>
      </c>
    </row>
    <row r="73" spans="1:16" x14ac:dyDescent="0.2">
      <c r="A73" s="37" t="s">
        <v>58</v>
      </c>
      <c r="E73" s="38" t="s">
        <v>226</v>
      </c>
    </row>
    <row r="74" spans="1:16" ht="25.5" x14ac:dyDescent="0.2">
      <c r="A74" t="s">
        <v>59</v>
      </c>
      <c r="E74" s="36" t="s">
        <v>227</v>
      </c>
    </row>
    <row r="75" spans="1:16" x14ac:dyDescent="0.2">
      <c r="A75" s="25" t="s">
        <v>50</v>
      </c>
      <c r="B75" s="30" t="s">
        <v>119</v>
      </c>
      <c r="C75" s="30" t="s">
        <v>228</v>
      </c>
      <c r="D75" s="25" t="s">
        <v>52</v>
      </c>
      <c r="E75" s="31" t="s">
        <v>229</v>
      </c>
      <c r="F75" s="32" t="s">
        <v>184</v>
      </c>
      <c r="G75" s="33">
        <v>2.3410000000000002</v>
      </c>
      <c r="H75" s="34"/>
      <c r="I75" s="34">
        <f>ROUND(ROUND(H75,2)*ROUND(G75,3),2)</f>
        <v>0</v>
      </c>
      <c r="J75" s="32" t="s">
        <v>55</v>
      </c>
      <c r="O75">
        <f>(I75*21)/100</f>
        <v>0</v>
      </c>
      <c r="P75" t="s">
        <v>26</v>
      </c>
    </row>
    <row r="76" spans="1:16" ht="51" x14ac:dyDescent="0.2">
      <c r="A76" s="35" t="s">
        <v>56</v>
      </c>
      <c r="E76" s="36" t="s">
        <v>230</v>
      </c>
    </row>
    <row r="77" spans="1:16" x14ac:dyDescent="0.2">
      <c r="A77" s="37" t="s">
        <v>58</v>
      </c>
      <c r="E77" s="38" t="s">
        <v>231</v>
      </c>
    </row>
    <row r="78" spans="1:16" ht="369.75" x14ac:dyDescent="0.2">
      <c r="A78" t="s">
        <v>59</v>
      </c>
      <c r="E78" s="36" t="s">
        <v>232</v>
      </c>
    </row>
    <row r="79" spans="1:16" x14ac:dyDescent="0.2">
      <c r="A79" s="25" t="s">
        <v>50</v>
      </c>
      <c r="B79" s="30" t="s">
        <v>123</v>
      </c>
      <c r="C79" s="30" t="s">
        <v>233</v>
      </c>
      <c r="D79" s="25" t="s">
        <v>72</v>
      </c>
      <c r="E79" s="31" t="s">
        <v>234</v>
      </c>
      <c r="F79" s="32" t="s">
        <v>184</v>
      </c>
      <c r="G79" s="33">
        <v>2.3410000000000002</v>
      </c>
      <c r="H79" s="34"/>
      <c r="I79" s="34">
        <f>ROUND(ROUND(H79,2)*ROUND(G79,3),2)</f>
        <v>0</v>
      </c>
      <c r="J79" s="32" t="s">
        <v>55</v>
      </c>
      <c r="O79">
        <f>(I79*21)/100</f>
        <v>0</v>
      </c>
      <c r="P79" t="s">
        <v>26</v>
      </c>
    </row>
    <row r="80" spans="1:16" ht="51" x14ac:dyDescent="0.2">
      <c r="A80" s="35" t="s">
        <v>56</v>
      </c>
      <c r="E80" s="36" t="s">
        <v>235</v>
      </c>
    </row>
    <row r="81" spans="1:16" x14ac:dyDescent="0.2">
      <c r="A81" s="37" t="s">
        <v>58</v>
      </c>
      <c r="E81" s="38" t="s">
        <v>231</v>
      </c>
    </row>
    <row r="82" spans="1:16" ht="369.75" x14ac:dyDescent="0.2">
      <c r="A82" t="s">
        <v>59</v>
      </c>
      <c r="E82" s="36" t="s">
        <v>236</v>
      </c>
    </row>
    <row r="83" spans="1:16" x14ac:dyDescent="0.2">
      <c r="A83" s="25" t="s">
        <v>50</v>
      </c>
      <c r="B83" s="30" t="s">
        <v>128</v>
      </c>
      <c r="C83" s="30" t="s">
        <v>233</v>
      </c>
      <c r="D83" s="25" t="s">
        <v>76</v>
      </c>
      <c r="E83" s="31" t="s">
        <v>234</v>
      </c>
      <c r="F83" s="32" t="s">
        <v>184</v>
      </c>
      <c r="G83" s="33">
        <v>12.061999999999999</v>
      </c>
      <c r="H83" s="34"/>
      <c r="I83" s="34">
        <f>ROUND(ROUND(H83,2)*ROUND(G83,3),2)</f>
        <v>0</v>
      </c>
      <c r="J83" s="32" t="s">
        <v>55</v>
      </c>
      <c r="O83">
        <f>(I83*21)/100</f>
        <v>0</v>
      </c>
      <c r="P83" t="s">
        <v>26</v>
      </c>
    </row>
    <row r="84" spans="1:16" ht="25.5" x14ac:dyDescent="0.2">
      <c r="A84" s="35" t="s">
        <v>56</v>
      </c>
      <c r="E84" s="36" t="s">
        <v>237</v>
      </c>
    </row>
    <row r="85" spans="1:16" ht="25.5" x14ac:dyDescent="0.2">
      <c r="A85" s="37" t="s">
        <v>58</v>
      </c>
      <c r="E85" s="38" t="s">
        <v>238</v>
      </c>
    </row>
    <row r="86" spans="1:16" ht="369.75" x14ac:dyDescent="0.2">
      <c r="A86" t="s">
        <v>59</v>
      </c>
      <c r="E86" s="36" t="s">
        <v>236</v>
      </c>
    </row>
    <row r="87" spans="1:16" x14ac:dyDescent="0.2">
      <c r="A87" s="25" t="s">
        <v>50</v>
      </c>
      <c r="B87" s="30" t="s">
        <v>133</v>
      </c>
      <c r="C87" s="30" t="s">
        <v>233</v>
      </c>
      <c r="D87" s="25" t="s">
        <v>78</v>
      </c>
      <c r="E87" s="31" t="s">
        <v>234</v>
      </c>
      <c r="F87" s="32" t="s">
        <v>184</v>
      </c>
      <c r="G87" s="33">
        <v>63.07</v>
      </c>
      <c r="H87" s="34"/>
      <c r="I87" s="34">
        <f>ROUND(ROUND(H87,2)*ROUND(G87,3),2)</f>
        <v>0</v>
      </c>
      <c r="J87" s="32" t="s">
        <v>55</v>
      </c>
      <c r="O87">
        <f>(I87*21)/100</f>
        <v>0</v>
      </c>
      <c r="P87" t="s">
        <v>26</v>
      </c>
    </row>
    <row r="88" spans="1:16" x14ac:dyDescent="0.2">
      <c r="A88" s="35" t="s">
        <v>56</v>
      </c>
      <c r="E88" s="36" t="s">
        <v>239</v>
      </c>
    </row>
    <row r="89" spans="1:16" x14ac:dyDescent="0.2">
      <c r="A89" s="37" t="s">
        <v>58</v>
      </c>
      <c r="E89" s="38" t="s">
        <v>240</v>
      </c>
    </row>
    <row r="90" spans="1:16" ht="369.75" x14ac:dyDescent="0.2">
      <c r="A90" t="s">
        <v>59</v>
      </c>
      <c r="E90" s="36" t="s">
        <v>236</v>
      </c>
    </row>
    <row r="91" spans="1:16" x14ac:dyDescent="0.2">
      <c r="A91" s="25" t="s">
        <v>50</v>
      </c>
      <c r="B91" s="30" t="s">
        <v>137</v>
      </c>
      <c r="C91" s="30" t="s">
        <v>241</v>
      </c>
      <c r="D91" s="25" t="s">
        <v>72</v>
      </c>
      <c r="E91" s="31" t="s">
        <v>242</v>
      </c>
      <c r="F91" s="32" t="s">
        <v>243</v>
      </c>
      <c r="G91" s="33">
        <v>81.935000000000002</v>
      </c>
      <c r="H91" s="34"/>
      <c r="I91" s="34">
        <f>ROUND(ROUND(H91,2)*ROUND(G91,3),2)</f>
        <v>0</v>
      </c>
      <c r="J91" s="32" t="s">
        <v>55</v>
      </c>
      <c r="O91">
        <f>(I91*21)/100</f>
        <v>0</v>
      </c>
      <c r="P91" t="s">
        <v>26</v>
      </c>
    </row>
    <row r="92" spans="1:16" x14ac:dyDescent="0.2">
      <c r="A92" s="35" t="s">
        <v>56</v>
      </c>
      <c r="E92" s="36" t="s">
        <v>195</v>
      </c>
    </row>
    <row r="93" spans="1:16" x14ac:dyDescent="0.2">
      <c r="A93" s="37" t="s">
        <v>58</v>
      </c>
      <c r="E93" s="38" t="s">
        <v>244</v>
      </c>
    </row>
    <row r="94" spans="1:16" ht="25.5" x14ac:dyDescent="0.2">
      <c r="A94" t="s">
        <v>59</v>
      </c>
      <c r="E94" s="36" t="s">
        <v>245</v>
      </c>
    </row>
    <row r="95" spans="1:16" x14ac:dyDescent="0.2">
      <c r="A95" s="25" t="s">
        <v>50</v>
      </c>
      <c r="B95" s="30" t="s">
        <v>246</v>
      </c>
      <c r="C95" s="30" t="s">
        <v>241</v>
      </c>
      <c r="D95" s="25" t="s">
        <v>76</v>
      </c>
      <c r="E95" s="31" t="s">
        <v>242</v>
      </c>
      <c r="F95" s="32" t="s">
        <v>243</v>
      </c>
      <c r="G95" s="33">
        <v>422.17</v>
      </c>
      <c r="H95" s="34"/>
      <c r="I95" s="34">
        <f>ROUND(ROUND(H95,2)*ROUND(G95,3),2)</f>
        <v>0</v>
      </c>
      <c r="J95" s="32" t="s">
        <v>55</v>
      </c>
      <c r="O95">
        <f>(I95*21)/100</f>
        <v>0</v>
      </c>
      <c r="P95" t="s">
        <v>26</v>
      </c>
    </row>
    <row r="96" spans="1:16" x14ac:dyDescent="0.2">
      <c r="A96" s="35" t="s">
        <v>56</v>
      </c>
      <c r="E96" s="36" t="s">
        <v>195</v>
      </c>
    </row>
    <row r="97" spans="1:16" x14ac:dyDescent="0.2">
      <c r="A97" s="37" t="s">
        <v>58</v>
      </c>
      <c r="E97" s="38" t="s">
        <v>247</v>
      </c>
    </row>
    <row r="98" spans="1:16" ht="25.5" x14ac:dyDescent="0.2">
      <c r="A98" t="s">
        <v>59</v>
      </c>
      <c r="E98" s="36" t="s">
        <v>245</v>
      </c>
    </row>
    <row r="99" spans="1:16" x14ac:dyDescent="0.2">
      <c r="A99" s="25" t="s">
        <v>50</v>
      </c>
      <c r="B99" s="30" t="s">
        <v>248</v>
      </c>
      <c r="C99" s="30" t="s">
        <v>241</v>
      </c>
      <c r="D99" s="25" t="s">
        <v>78</v>
      </c>
      <c r="E99" s="31" t="s">
        <v>242</v>
      </c>
      <c r="F99" s="32" t="s">
        <v>243</v>
      </c>
      <c r="G99" s="33">
        <v>2207.4499999999998</v>
      </c>
      <c r="H99" s="34"/>
      <c r="I99" s="34">
        <f>ROUND(ROUND(H99,2)*ROUND(G99,3),2)</f>
        <v>0</v>
      </c>
      <c r="J99" s="32" t="s">
        <v>55</v>
      </c>
      <c r="O99">
        <f>(I99*21)/100</f>
        <v>0</v>
      </c>
      <c r="P99" t="s">
        <v>26</v>
      </c>
    </row>
    <row r="100" spans="1:16" x14ac:dyDescent="0.2">
      <c r="A100" s="35" t="s">
        <v>56</v>
      </c>
      <c r="E100" s="36" t="s">
        <v>195</v>
      </c>
    </row>
    <row r="101" spans="1:16" x14ac:dyDescent="0.2">
      <c r="A101" s="37" t="s">
        <v>58</v>
      </c>
      <c r="E101" s="38" t="s">
        <v>249</v>
      </c>
    </row>
    <row r="102" spans="1:16" ht="25.5" x14ac:dyDescent="0.2">
      <c r="A102" t="s">
        <v>59</v>
      </c>
      <c r="E102" s="36" t="s">
        <v>245</v>
      </c>
    </row>
    <row r="103" spans="1:16" x14ac:dyDescent="0.2">
      <c r="A103" s="25" t="s">
        <v>50</v>
      </c>
      <c r="B103" s="30" t="s">
        <v>250</v>
      </c>
      <c r="C103" s="30" t="s">
        <v>251</v>
      </c>
      <c r="D103" s="25" t="s">
        <v>52</v>
      </c>
      <c r="E103" s="31" t="s">
        <v>252</v>
      </c>
      <c r="F103" s="32" t="s">
        <v>184</v>
      </c>
      <c r="G103" s="33">
        <v>28.427</v>
      </c>
      <c r="H103" s="34"/>
      <c r="I103" s="34">
        <f>ROUND(ROUND(H103,2)*ROUND(G103,3),2)</f>
        <v>0</v>
      </c>
      <c r="J103" s="32" t="s">
        <v>55</v>
      </c>
      <c r="O103">
        <f>(I103*21)/100</f>
        <v>0</v>
      </c>
      <c r="P103" t="s">
        <v>26</v>
      </c>
    </row>
    <row r="104" spans="1:16" ht="51" x14ac:dyDescent="0.2">
      <c r="A104" s="35" t="s">
        <v>56</v>
      </c>
      <c r="E104" s="36" t="s">
        <v>253</v>
      </c>
    </row>
    <row r="105" spans="1:16" x14ac:dyDescent="0.2">
      <c r="A105" s="37" t="s">
        <v>58</v>
      </c>
      <c r="E105" s="38" t="s">
        <v>254</v>
      </c>
    </row>
    <row r="106" spans="1:16" ht="318.75" x14ac:dyDescent="0.2">
      <c r="A106" t="s">
        <v>59</v>
      </c>
      <c r="E106" s="36" t="s">
        <v>255</v>
      </c>
    </row>
    <row r="107" spans="1:16" x14ac:dyDescent="0.2">
      <c r="A107" s="25" t="s">
        <v>50</v>
      </c>
      <c r="B107" s="30" t="s">
        <v>256</v>
      </c>
      <c r="C107" s="30" t="s">
        <v>257</v>
      </c>
      <c r="D107" s="25" t="s">
        <v>52</v>
      </c>
      <c r="E107" s="31" t="s">
        <v>258</v>
      </c>
      <c r="F107" s="32" t="s">
        <v>184</v>
      </c>
      <c r="G107" s="33">
        <v>28.427</v>
      </c>
      <c r="H107" s="34"/>
      <c r="I107" s="34">
        <f>ROUND(ROUND(H107,2)*ROUND(G107,3),2)</f>
        <v>0</v>
      </c>
      <c r="J107" s="32" t="s">
        <v>55</v>
      </c>
      <c r="O107">
        <f>(I107*21)/100</f>
        <v>0</v>
      </c>
      <c r="P107" t="s">
        <v>26</v>
      </c>
    </row>
    <row r="108" spans="1:16" ht="51" x14ac:dyDescent="0.2">
      <c r="A108" s="35" t="s">
        <v>56</v>
      </c>
      <c r="E108" s="36" t="s">
        <v>259</v>
      </c>
    </row>
    <row r="109" spans="1:16" x14ac:dyDescent="0.2">
      <c r="A109" s="37" t="s">
        <v>58</v>
      </c>
      <c r="E109" s="38" t="s">
        <v>254</v>
      </c>
    </row>
    <row r="110" spans="1:16" ht="318.75" x14ac:dyDescent="0.2">
      <c r="A110" t="s">
        <v>59</v>
      </c>
      <c r="E110" s="36" t="s">
        <v>260</v>
      </c>
    </row>
    <row r="111" spans="1:16" x14ac:dyDescent="0.2">
      <c r="A111" s="25" t="s">
        <v>50</v>
      </c>
      <c r="B111" s="30" t="s">
        <v>261</v>
      </c>
      <c r="C111" s="30" t="s">
        <v>262</v>
      </c>
      <c r="D111" s="25" t="s">
        <v>52</v>
      </c>
      <c r="E111" s="31" t="s">
        <v>263</v>
      </c>
      <c r="F111" s="32" t="s">
        <v>243</v>
      </c>
      <c r="G111" s="33">
        <v>994.94500000000005</v>
      </c>
      <c r="H111" s="34"/>
      <c r="I111" s="34">
        <f>ROUND(ROUND(H111,2)*ROUND(G111,3),2)</f>
        <v>0</v>
      </c>
      <c r="J111" s="32" t="s">
        <v>55</v>
      </c>
      <c r="O111">
        <f>(I111*21)/100</f>
        <v>0</v>
      </c>
      <c r="P111" t="s">
        <v>26</v>
      </c>
    </row>
    <row r="112" spans="1:16" x14ac:dyDescent="0.2">
      <c r="A112" s="35" t="s">
        <v>56</v>
      </c>
      <c r="E112" s="36" t="s">
        <v>195</v>
      </c>
    </row>
    <row r="113" spans="1:16" x14ac:dyDescent="0.2">
      <c r="A113" s="37" t="s">
        <v>58</v>
      </c>
      <c r="E113" s="38" t="s">
        <v>264</v>
      </c>
    </row>
    <row r="114" spans="1:16" ht="25.5" x14ac:dyDescent="0.2">
      <c r="A114" t="s">
        <v>59</v>
      </c>
      <c r="E114" s="36" t="s">
        <v>245</v>
      </c>
    </row>
    <row r="115" spans="1:16" x14ac:dyDescent="0.2">
      <c r="A115" s="25" t="s">
        <v>50</v>
      </c>
      <c r="B115" s="30" t="s">
        <v>265</v>
      </c>
      <c r="C115" s="30" t="s">
        <v>266</v>
      </c>
      <c r="D115" s="25" t="s">
        <v>52</v>
      </c>
      <c r="E115" s="31" t="s">
        <v>267</v>
      </c>
      <c r="F115" s="32" t="s">
        <v>184</v>
      </c>
      <c r="G115" s="33">
        <v>10.32</v>
      </c>
      <c r="H115" s="34"/>
      <c r="I115" s="34">
        <f>ROUND(ROUND(H115,2)*ROUND(G115,3),2)</f>
        <v>0</v>
      </c>
      <c r="J115" s="32" t="s">
        <v>55</v>
      </c>
      <c r="O115">
        <f>(I115*21)/100</f>
        <v>0</v>
      </c>
      <c r="P115" t="s">
        <v>26</v>
      </c>
    </row>
    <row r="116" spans="1:16" x14ac:dyDescent="0.2">
      <c r="A116" s="35" t="s">
        <v>56</v>
      </c>
      <c r="E116" s="36" t="s">
        <v>268</v>
      </c>
    </row>
    <row r="117" spans="1:16" x14ac:dyDescent="0.2">
      <c r="A117" s="37" t="s">
        <v>58</v>
      </c>
      <c r="E117" s="38" t="s">
        <v>269</v>
      </c>
    </row>
    <row r="118" spans="1:16" ht="318.75" x14ac:dyDescent="0.2">
      <c r="A118" t="s">
        <v>59</v>
      </c>
      <c r="E118" s="36" t="s">
        <v>270</v>
      </c>
    </row>
    <row r="119" spans="1:16" x14ac:dyDescent="0.2">
      <c r="A119" s="25" t="s">
        <v>50</v>
      </c>
      <c r="B119" s="30" t="s">
        <v>271</v>
      </c>
      <c r="C119" s="30" t="s">
        <v>272</v>
      </c>
      <c r="D119" s="25" t="s">
        <v>52</v>
      </c>
      <c r="E119" s="31" t="s">
        <v>273</v>
      </c>
      <c r="F119" s="32" t="s">
        <v>243</v>
      </c>
      <c r="G119" s="33">
        <v>361.2</v>
      </c>
      <c r="H119" s="34"/>
      <c r="I119" s="34">
        <f>ROUND(ROUND(H119,2)*ROUND(G119,3),2)</f>
        <v>0</v>
      </c>
      <c r="J119" s="32" t="s">
        <v>55</v>
      </c>
      <c r="O119">
        <f>(I119*21)/100</f>
        <v>0</v>
      </c>
      <c r="P119" t="s">
        <v>26</v>
      </c>
    </row>
    <row r="120" spans="1:16" x14ac:dyDescent="0.2">
      <c r="A120" s="35" t="s">
        <v>56</v>
      </c>
      <c r="E120" s="36" t="s">
        <v>274</v>
      </c>
    </row>
    <row r="121" spans="1:16" x14ac:dyDescent="0.2">
      <c r="A121" s="37" t="s">
        <v>58</v>
      </c>
      <c r="E121" s="38" t="s">
        <v>275</v>
      </c>
    </row>
    <row r="122" spans="1:16" ht="25.5" x14ac:dyDescent="0.2">
      <c r="A122" t="s">
        <v>59</v>
      </c>
      <c r="E122" s="36" t="s">
        <v>245</v>
      </c>
    </row>
    <row r="123" spans="1:16" x14ac:dyDescent="0.2">
      <c r="A123" s="25" t="s">
        <v>50</v>
      </c>
      <c r="B123" s="30" t="s">
        <v>276</v>
      </c>
      <c r="C123" s="30" t="s">
        <v>277</v>
      </c>
      <c r="D123" s="25" t="s">
        <v>52</v>
      </c>
      <c r="E123" s="31" t="s">
        <v>278</v>
      </c>
      <c r="F123" s="32" t="s">
        <v>184</v>
      </c>
      <c r="G123" s="33">
        <v>1.502</v>
      </c>
      <c r="H123" s="34"/>
      <c r="I123" s="34">
        <f>ROUND(ROUND(H123,2)*ROUND(G123,3),2)</f>
        <v>0</v>
      </c>
      <c r="J123" s="32" t="s">
        <v>55</v>
      </c>
      <c r="O123">
        <f>(I123*21)/100</f>
        <v>0</v>
      </c>
      <c r="P123" t="s">
        <v>26</v>
      </c>
    </row>
    <row r="124" spans="1:16" ht="25.5" x14ac:dyDescent="0.2">
      <c r="A124" s="35" t="s">
        <v>56</v>
      </c>
      <c r="E124" s="36" t="s">
        <v>279</v>
      </c>
    </row>
    <row r="125" spans="1:16" x14ac:dyDescent="0.2">
      <c r="A125" s="37" t="s">
        <v>58</v>
      </c>
      <c r="E125" s="38" t="s">
        <v>280</v>
      </c>
    </row>
    <row r="126" spans="1:16" ht="267.75" x14ac:dyDescent="0.2">
      <c r="A126" t="s">
        <v>59</v>
      </c>
      <c r="E126" s="36" t="s">
        <v>281</v>
      </c>
    </row>
    <row r="127" spans="1:16" x14ac:dyDescent="0.2">
      <c r="A127" s="25" t="s">
        <v>50</v>
      </c>
      <c r="B127" s="30" t="s">
        <v>282</v>
      </c>
      <c r="C127" s="30" t="s">
        <v>283</v>
      </c>
      <c r="D127" s="25" t="s">
        <v>52</v>
      </c>
      <c r="E127" s="31" t="s">
        <v>284</v>
      </c>
      <c r="F127" s="32" t="s">
        <v>184</v>
      </c>
      <c r="G127" s="33">
        <v>90.694999999999993</v>
      </c>
      <c r="H127" s="34"/>
      <c r="I127" s="34">
        <f>ROUND(ROUND(H127,2)*ROUND(G127,3),2)</f>
        <v>0</v>
      </c>
      <c r="J127" s="32" t="s">
        <v>55</v>
      </c>
      <c r="O127">
        <f>(I127*21)/100</f>
        <v>0</v>
      </c>
      <c r="P127" t="s">
        <v>26</v>
      </c>
    </row>
    <row r="128" spans="1:16" x14ac:dyDescent="0.2">
      <c r="A128" s="35" t="s">
        <v>56</v>
      </c>
      <c r="E128" s="36" t="s">
        <v>285</v>
      </c>
    </row>
    <row r="129" spans="1:16" x14ac:dyDescent="0.2">
      <c r="A129" s="37" t="s">
        <v>58</v>
      </c>
      <c r="E129" s="38" t="s">
        <v>286</v>
      </c>
    </row>
    <row r="130" spans="1:16" ht="191.25" x14ac:dyDescent="0.2">
      <c r="A130" t="s">
        <v>59</v>
      </c>
      <c r="E130" s="36" t="s">
        <v>287</v>
      </c>
    </row>
    <row r="131" spans="1:16" x14ac:dyDescent="0.2">
      <c r="A131" s="25" t="s">
        <v>50</v>
      </c>
      <c r="B131" s="30" t="s">
        <v>288</v>
      </c>
      <c r="C131" s="30" t="s">
        <v>289</v>
      </c>
      <c r="D131" s="25" t="s">
        <v>52</v>
      </c>
      <c r="E131" s="31" t="s">
        <v>290</v>
      </c>
      <c r="F131" s="32" t="s">
        <v>184</v>
      </c>
      <c r="G131" s="33">
        <v>1.502</v>
      </c>
      <c r="H131" s="34"/>
      <c r="I131" s="34">
        <f>ROUND(ROUND(H131,2)*ROUND(G131,3),2)</f>
        <v>0</v>
      </c>
      <c r="J131" s="32" t="s">
        <v>55</v>
      </c>
      <c r="O131">
        <f>(I131*21)/100</f>
        <v>0</v>
      </c>
      <c r="P131" t="s">
        <v>26</v>
      </c>
    </row>
    <row r="132" spans="1:16" ht="38.25" x14ac:dyDescent="0.2">
      <c r="A132" s="35" t="s">
        <v>56</v>
      </c>
      <c r="E132" s="36" t="s">
        <v>291</v>
      </c>
    </row>
    <row r="133" spans="1:16" x14ac:dyDescent="0.2">
      <c r="A133" s="37" t="s">
        <v>58</v>
      </c>
      <c r="E133" s="38" t="s">
        <v>280</v>
      </c>
    </row>
    <row r="134" spans="1:16" ht="280.5" x14ac:dyDescent="0.2">
      <c r="A134" t="s">
        <v>59</v>
      </c>
      <c r="E134" s="36" t="s">
        <v>292</v>
      </c>
    </row>
    <row r="135" spans="1:16" x14ac:dyDescent="0.2">
      <c r="A135" s="25" t="s">
        <v>50</v>
      </c>
      <c r="B135" s="30" t="s">
        <v>293</v>
      </c>
      <c r="C135" s="30" t="s">
        <v>294</v>
      </c>
      <c r="D135" s="25" t="s">
        <v>52</v>
      </c>
      <c r="E135" s="31" t="s">
        <v>295</v>
      </c>
      <c r="F135" s="32" t="s">
        <v>184</v>
      </c>
      <c r="G135" s="33">
        <v>1.2589999999999999</v>
      </c>
      <c r="H135" s="34"/>
      <c r="I135" s="34">
        <f>ROUND(ROUND(H135,2)*ROUND(G135,3),2)</f>
        <v>0</v>
      </c>
      <c r="J135" s="32" t="s">
        <v>55</v>
      </c>
      <c r="O135">
        <f>(I135*21)/100</f>
        <v>0</v>
      </c>
      <c r="P135" t="s">
        <v>26</v>
      </c>
    </row>
    <row r="136" spans="1:16" ht="25.5" x14ac:dyDescent="0.2">
      <c r="A136" s="35" t="s">
        <v>56</v>
      </c>
      <c r="E136" s="36" t="s">
        <v>296</v>
      </c>
    </row>
    <row r="137" spans="1:16" x14ac:dyDescent="0.2">
      <c r="A137" s="37" t="s">
        <v>58</v>
      </c>
      <c r="E137" s="38" t="s">
        <v>297</v>
      </c>
    </row>
    <row r="138" spans="1:16" ht="242.25" x14ac:dyDescent="0.2">
      <c r="A138" t="s">
        <v>59</v>
      </c>
      <c r="E138" s="36" t="s">
        <v>298</v>
      </c>
    </row>
    <row r="139" spans="1:16" x14ac:dyDescent="0.2">
      <c r="A139" s="25" t="s">
        <v>50</v>
      </c>
      <c r="B139" s="30" t="s">
        <v>299</v>
      </c>
      <c r="C139" s="30" t="s">
        <v>300</v>
      </c>
      <c r="D139" s="25" t="s">
        <v>52</v>
      </c>
      <c r="E139" s="31" t="s">
        <v>301</v>
      </c>
      <c r="F139" s="32" t="s">
        <v>184</v>
      </c>
      <c r="G139" s="33">
        <v>1.2589999999999999</v>
      </c>
      <c r="H139" s="34"/>
      <c r="I139" s="34">
        <f>ROUND(ROUND(H139,2)*ROUND(G139,3),2)</f>
        <v>0</v>
      </c>
      <c r="J139" s="32" t="s">
        <v>55</v>
      </c>
      <c r="O139">
        <f>(I139*21)/100</f>
        <v>0</v>
      </c>
      <c r="P139" t="s">
        <v>26</v>
      </c>
    </row>
    <row r="140" spans="1:16" x14ac:dyDescent="0.2">
      <c r="A140" s="35" t="s">
        <v>56</v>
      </c>
      <c r="E140" s="36" t="s">
        <v>302</v>
      </c>
    </row>
    <row r="141" spans="1:16" x14ac:dyDescent="0.2">
      <c r="A141" s="37" t="s">
        <v>58</v>
      </c>
      <c r="E141" s="38" t="s">
        <v>297</v>
      </c>
    </row>
    <row r="142" spans="1:16" ht="242.25" x14ac:dyDescent="0.2">
      <c r="A142" t="s">
        <v>59</v>
      </c>
      <c r="E142" s="36" t="s">
        <v>303</v>
      </c>
    </row>
    <row r="143" spans="1:16" x14ac:dyDescent="0.2">
      <c r="A143" s="25" t="s">
        <v>50</v>
      </c>
      <c r="B143" s="30" t="s">
        <v>304</v>
      </c>
      <c r="C143" s="30" t="s">
        <v>305</v>
      </c>
      <c r="D143" s="25" t="s">
        <v>52</v>
      </c>
      <c r="E143" s="31" t="s">
        <v>306</v>
      </c>
      <c r="F143" s="32" t="s">
        <v>184</v>
      </c>
      <c r="G143" s="33">
        <v>17.425000000000001</v>
      </c>
      <c r="H143" s="34"/>
      <c r="I143" s="34">
        <f>ROUND(ROUND(H143,2)*ROUND(G143,3),2)</f>
        <v>0</v>
      </c>
      <c r="J143" s="32" t="s">
        <v>55</v>
      </c>
      <c r="O143">
        <f>(I143*21)/100</f>
        <v>0</v>
      </c>
      <c r="P143" t="s">
        <v>26</v>
      </c>
    </row>
    <row r="144" spans="1:16" ht="38.25" x14ac:dyDescent="0.2">
      <c r="A144" s="35" t="s">
        <v>56</v>
      </c>
      <c r="E144" s="36" t="s">
        <v>307</v>
      </c>
    </row>
    <row r="145" spans="1:16" x14ac:dyDescent="0.2">
      <c r="A145" s="37" t="s">
        <v>58</v>
      </c>
      <c r="E145" s="38" t="s">
        <v>308</v>
      </c>
    </row>
    <row r="146" spans="1:16" ht="229.5" x14ac:dyDescent="0.2">
      <c r="A146" t="s">
        <v>59</v>
      </c>
      <c r="E146" s="36" t="s">
        <v>309</v>
      </c>
    </row>
    <row r="147" spans="1:16" x14ac:dyDescent="0.2">
      <c r="A147" s="25" t="s">
        <v>50</v>
      </c>
      <c r="B147" s="30" t="s">
        <v>310</v>
      </c>
      <c r="C147" s="30" t="s">
        <v>311</v>
      </c>
      <c r="D147" s="25" t="s">
        <v>52</v>
      </c>
      <c r="E147" s="31" t="s">
        <v>312</v>
      </c>
      <c r="F147" s="32" t="s">
        <v>184</v>
      </c>
      <c r="G147" s="33">
        <v>17.425000000000001</v>
      </c>
      <c r="H147" s="34"/>
      <c r="I147" s="34">
        <f>ROUND(ROUND(H147,2)*ROUND(G147,3),2)</f>
        <v>0</v>
      </c>
      <c r="J147" s="32" t="s">
        <v>55</v>
      </c>
      <c r="O147">
        <f>(I147*21)/100</f>
        <v>0</v>
      </c>
      <c r="P147" t="s">
        <v>26</v>
      </c>
    </row>
    <row r="148" spans="1:16" ht="38.25" x14ac:dyDescent="0.2">
      <c r="A148" s="35" t="s">
        <v>56</v>
      </c>
      <c r="E148" s="36" t="s">
        <v>313</v>
      </c>
    </row>
    <row r="149" spans="1:16" x14ac:dyDescent="0.2">
      <c r="A149" s="37" t="s">
        <v>58</v>
      </c>
      <c r="E149" s="38" t="s">
        <v>308</v>
      </c>
    </row>
    <row r="150" spans="1:16" ht="229.5" x14ac:dyDescent="0.2">
      <c r="A150" t="s">
        <v>59</v>
      </c>
      <c r="E150" s="36" t="s">
        <v>314</v>
      </c>
    </row>
    <row r="151" spans="1:16" x14ac:dyDescent="0.2">
      <c r="A151" s="25" t="s">
        <v>50</v>
      </c>
      <c r="B151" s="30" t="s">
        <v>315</v>
      </c>
      <c r="C151" s="30" t="s">
        <v>316</v>
      </c>
      <c r="D151" s="25" t="s">
        <v>52</v>
      </c>
      <c r="E151" s="31" t="s">
        <v>317</v>
      </c>
      <c r="F151" s="32" t="s">
        <v>184</v>
      </c>
      <c r="G151" s="33">
        <v>7.9550000000000001</v>
      </c>
      <c r="H151" s="34"/>
      <c r="I151" s="34">
        <f>ROUND(ROUND(H151,2)*ROUND(G151,3),2)</f>
        <v>0</v>
      </c>
      <c r="J151" s="32" t="s">
        <v>55</v>
      </c>
      <c r="O151">
        <f>(I151*21)/100</f>
        <v>0</v>
      </c>
      <c r="P151" t="s">
        <v>26</v>
      </c>
    </row>
    <row r="152" spans="1:16" ht="25.5" x14ac:dyDescent="0.2">
      <c r="A152" s="35" t="s">
        <v>56</v>
      </c>
      <c r="E152" s="36" t="s">
        <v>318</v>
      </c>
    </row>
    <row r="153" spans="1:16" x14ac:dyDescent="0.2">
      <c r="A153" s="37" t="s">
        <v>58</v>
      </c>
      <c r="E153" s="38" t="s">
        <v>319</v>
      </c>
    </row>
    <row r="154" spans="1:16" ht="293.25" x14ac:dyDescent="0.2">
      <c r="A154" t="s">
        <v>59</v>
      </c>
      <c r="E154" s="36" t="s">
        <v>320</v>
      </c>
    </row>
    <row r="155" spans="1:16" x14ac:dyDescent="0.2">
      <c r="A155" s="25" t="s">
        <v>50</v>
      </c>
      <c r="B155" s="30" t="s">
        <v>321</v>
      </c>
      <c r="C155" s="30" t="s">
        <v>322</v>
      </c>
      <c r="D155" s="25" t="s">
        <v>52</v>
      </c>
      <c r="E155" s="31" t="s">
        <v>323</v>
      </c>
      <c r="F155" s="32" t="s">
        <v>184</v>
      </c>
      <c r="G155" s="33">
        <v>88.066000000000003</v>
      </c>
      <c r="H155" s="34"/>
      <c r="I155" s="34">
        <f>ROUND(ROUND(H155,2)*ROUND(G155,3),2)</f>
        <v>0</v>
      </c>
      <c r="J155" s="32" t="s">
        <v>55</v>
      </c>
      <c r="O155">
        <f>(I155*21)/100</f>
        <v>0</v>
      </c>
      <c r="P155" t="s">
        <v>26</v>
      </c>
    </row>
    <row r="156" spans="1:16" ht="38.25" x14ac:dyDescent="0.2">
      <c r="A156" s="35" t="s">
        <v>56</v>
      </c>
      <c r="E156" s="36" t="s">
        <v>324</v>
      </c>
    </row>
    <row r="157" spans="1:16" x14ac:dyDescent="0.2">
      <c r="A157" s="37" t="s">
        <v>58</v>
      </c>
      <c r="E157" s="38" t="s">
        <v>325</v>
      </c>
    </row>
    <row r="158" spans="1:16" ht="267.75" x14ac:dyDescent="0.2">
      <c r="A158" t="s">
        <v>59</v>
      </c>
      <c r="E158" s="36" t="s">
        <v>326</v>
      </c>
    </row>
    <row r="159" spans="1:16" x14ac:dyDescent="0.2">
      <c r="A159" s="25" t="s">
        <v>50</v>
      </c>
      <c r="B159" s="30" t="s">
        <v>327</v>
      </c>
      <c r="C159" s="30" t="s">
        <v>328</v>
      </c>
      <c r="D159" s="25" t="s">
        <v>52</v>
      </c>
      <c r="E159" s="31" t="s">
        <v>329</v>
      </c>
      <c r="F159" s="32" t="s">
        <v>155</v>
      </c>
      <c r="G159" s="33">
        <v>727.5</v>
      </c>
      <c r="H159" s="34"/>
      <c r="I159" s="34">
        <f>ROUND(ROUND(H159,2)*ROUND(G159,3),2)</f>
        <v>0</v>
      </c>
      <c r="J159" s="32" t="s">
        <v>55</v>
      </c>
      <c r="O159">
        <f>(I159*21)/100</f>
        <v>0</v>
      </c>
      <c r="P159" t="s">
        <v>26</v>
      </c>
    </row>
    <row r="160" spans="1:16" ht="25.5" x14ac:dyDescent="0.2">
      <c r="A160" s="35" t="s">
        <v>56</v>
      </c>
      <c r="E160" s="36" t="s">
        <v>330</v>
      </c>
    </row>
    <row r="161" spans="1:16" x14ac:dyDescent="0.2">
      <c r="A161" s="37" t="s">
        <v>58</v>
      </c>
      <c r="E161" s="38" t="s">
        <v>52</v>
      </c>
    </row>
    <row r="162" spans="1:16" ht="38.25" x14ac:dyDescent="0.2">
      <c r="A162" t="s">
        <v>59</v>
      </c>
      <c r="E162" s="36" t="s">
        <v>331</v>
      </c>
    </row>
    <row r="163" spans="1:16" x14ac:dyDescent="0.2">
      <c r="A163" s="25" t="s">
        <v>50</v>
      </c>
      <c r="B163" s="30" t="s">
        <v>332</v>
      </c>
      <c r="C163" s="30" t="s">
        <v>333</v>
      </c>
      <c r="D163" s="25" t="s">
        <v>52</v>
      </c>
      <c r="E163" s="31" t="s">
        <v>334</v>
      </c>
      <c r="F163" s="32" t="s">
        <v>155</v>
      </c>
      <c r="G163" s="33">
        <v>185.494</v>
      </c>
      <c r="H163" s="34"/>
      <c r="I163" s="34">
        <f>ROUND(ROUND(H163,2)*ROUND(G163,3),2)</f>
        <v>0</v>
      </c>
      <c r="J163" s="32" t="s">
        <v>55</v>
      </c>
      <c r="O163">
        <f>(I163*21)/100</f>
        <v>0</v>
      </c>
      <c r="P163" t="s">
        <v>26</v>
      </c>
    </row>
    <row r="164" spans="1:16" x14ac:dyDescent="0.2">
      <c r="A164" s="35" t="s">
        <v>56</v>
      </c>
      <c r="E164" s="36" t="s">
        <v>335</v>
      </c>
    </row>
    <row r="165" spans="1:16" x14ac:dyDescent="0.2">
      <c r="A165" s="37" t="s">
        <v>58</v>
      </c>
      <c r="E165" s="38" t="s">
        <v>336</v>
      </c>
    </row>
    <row r="166" spans="1:16" ht="25.5" x14ac:dyDescent="0.2">
      <c r="A166" t="s">
        <v>59</v>
      </c>
      <c r="E166" s="36" t="s">
        <v>337</v>
      </c>
    </row>
    <row r="167" spans="1:16" x14ac:dyDescent="0.2">
      <c r="A167" s="25" t="s">
        <v>50</v>
      </c>
      <c r="B167" s="30" t="s">
        <v>338</v>
      </c>
      <c r="C167" s="30" t="s">
        <v>339</v>
      </c>
      <c r="D167" s="25" t="s">
        <v>52</v>
      </c>
      <c r="E167" s="31" t="s">
        <v>340</v>
      </c>
      <c r="F167" s="32" t="s">
        <v>155</v>
      </c>
      <c r="G167" s="33">
        <v>112.123</v>
      </c>
      <c r="H167" s="34"/>
      <c r="I167" s="34">
        <f>ROUND(ROUND(H167,2)*ROUND(G167,3),2)</f>
        <v>0</v>
      </c>
      <c r="J167" s="32" t="s">
        <v>55</v>
      </c>
      <c r="O167">
        <f>(I167*21)/100</f>
        <v>0</v>
      </c>
      <c r="P167" t="s">
        <v>26</v>
      </c>
    </row>
    <row r="168" spans="1:16" x14ac:dyDescent="0.2">
      <c r="A168" s="35" t="s">
        <v>56</v>
      </c>
      <c r="E168" s="36" t="s">
        <v>341</v>
      </c>
    </row>
    <row r="169" spans="1:16" x14ac:dyDescent="0.2">
      <c r="A169" s="37" t="s">
        <v>58</v>
      </c>
      <c r="E169" s="38" t="s">
        <v>342</v>
      </c>
    </row>
    <row r="170" spans="1:16" x14ac:dyDescent="0.2">
      <c r="A170" t="s">
        <v>59</v>
      </c>
      <c r="E170" s="36" t="s">
        <v>343</v>
      </c>
    </row>
    <row r="171" spans="1:16" x14ac:dyDescent="0.2">
      <c r="A171" s="25" t="s">
        <v>50</v>
      </c>
      <c r="B171" s="30" t="s">
        <v>344</v>
      </c>
      <c r="C171" s="30" t="s">
        <v>345</v>
      </c>
      <c r="D171" s="25" t="s">
        <v>52</v>
      </c>
      <c r="E171" s="31" t="s">
        <v>346</v>
      </c>
      <c r="F171" s="32" t="s">
        <v>155</v>
      </c>
      <c r="G171" s="33">
        <v>155.749</v>
      </c>
      <c r="H171" s="34"/>
      <c r="I171" s="34">
        <f>ROUND(ROUND(H171,2)*ROUND(G171,3),2)</f>
        <v>0</v>
      </c>
      <c r="J171" s="32" t="s">
        <v>55</v>
      </c>
      <c r="O171">
        <f>(I171*21)/100</f>
        <v>0</v>
      </c>
      <c r="P171" t="s">
        <v>26</v>
      </c>
    </row>
    <row r="172" spans="1:16" x14ac:dyDescent="0.2">
      <c r="A172" s="35" t="s">
        <v>56</v>
      </c>
      <c r="E172" s="36" t="s">
        <v>347</v>
      </c>
    </row>
    <row r="173" spans="1:16" x14ac:dyDescent="0.2">
      <c r="A173" s="37" t="s">
        <v>58</v>
      </c>
      <c r="E173" s="38" t="s">
        <v>348</v>
      </c>
    </row>
    <row r="174" spans="1:16" ht="38.25" x14ac:dyDescent="0.2">
      <c r="A174" t="s">
        <v>59</v>
      </c>
      <c r="E174" s="36" t="s">
        <v>349</v>
      </c>
    </row>
    <row r="175" spans="1:16" x14ac:dyDescent="0.2">
      <c r="A175" s="25" t="s">
        <v>50</v>
      </c>
      <c r="B175" s="30" t="s">
        <v>350</v>
      </c>
      <c r="C175" s="30" t="s">
        <v>351</v>
      </c>
      <c r="D175" s="25" t="s">
        <v>52</v>
      </c>
      <c r="E175" s="31" t="s">
        <v>352</v>
      </c>
      <c r="F175" s="32" t="s">
        <v>155</v>
      </c>
      <c r="G175" s="33">
        <v>155.749</v>
      </c>
      <c r="H175" s="34"/>
      <c r="I175" s="34">
        <f>ROUND(ROUND(H175,2)*ROUND(G175,3),2)</f>
        <v>0</v>
      </c>
      <c r="J175" s="32" t="s">
        <v>55</v>
      </c>
      <c r="O175">
        <f>(I175*21)/100</f>
        <v>0</v>
      </c>
      <c r="P175" t="s">
        <v>26</v>
      </c>
    </row>
    <row r="176" spans="1:16" x14ac:dyDescent="0.2">
      <c r="A176" s="35" t="s">
        <v>56</v>
      </c>
      <c r="E176" s="36" t="s">
        <v>52</v>
      </c>
    </row>
    <row r="177" spans="1:18" x14ac:dyDescent="0.2">
      <c r="A177" s="37" t="s">
        <v>58</v>
      </c>
      <c r="E177" s="38" t="s">
        <v>348</v>
      </c>
    </row>
    <row r="178" spans="1:18" ht="25.5" x14ac:dyDescent="0.2">
      <c r="A178" t="s">
        <v>59</v>
      </c>
      <c r="E178" s="36" t="s">
        <v>353</v>
      </c>
    </row>
    <row r="179" spans="1:18" ht="12.75" customHeight="1" x14ac:dyDescent="0.2">
      <c r="A179" s="12" t="s">
        <v>47</v>
      </c>
      <c r="B179" s="12"/>
      <c r="C179" s="39" t="s">
        <v>26</v>
      </c>
      <c r="D179" s="12"/>
      <c r="E179" s="28" t="s">
        <v>354</v>
      </c>
      <c r="F179" s="12"/>
      <c r="G179" s="12"/>
      <c r="H179" s="12"/>
      <c r="I179" s="40">
        <f>0+Q179</f>
        <v>0</v>
      </c>
      <c r="J179" s="12"/>
      <c r="O179">
        <f>0+R179</f>
        <v>0</v>
      </c>
      <c r="Q179">
        <f>0+I180+I184+I188+I192+I196+I200+I204+I208</f>
        <v>0</v>
      </c>
      <c r="R179">
        <f>0+O180+O184+O188+O192+O196+O200+O204+O208</f>
        <v>0</v>
      </c>
    </row>
    <row r="180" spans="1:18" x14ac:dyDescent="0.2">
      <c r="A180" s="25" t="s">
        <v>50</v>
      </c>
      <c r="B180" s="30" t="s">
        <v>355</v>
      </c>
      <c r="C180" s="30" t="s">
        <v>356</v>
      </c>
      <c r="D180" s="25" t="s">
        <v>52</v>
      </c>
      <c r="E180" s="31" t="s">
        <v>357</v>
      </c>
      <c r="F180" s="32" t="s">
        <v>358</v>
      </c>
      <c r="G180" s="33">
        <v>11.5</v>
      </c>
      <c r="H180" s="34"/>
      <c r="I180" s="34">
        <f>ROUND(ROUND(H180,2)*ROUND(G180,3),2)</f>
        <v>0</v>
      </c>
      <c r="J180" s="32" t="s">
        <v>55</v>
      </c>
      <c r="O180">
        <f>(I180*21)/100</f>
        <v>0</v>
      </c>
      <c r="P180" t="s">
        <v>26</v>
      </c>
    </row>
    <row r="181" spans="1:18" ht="51" x14ac:dyDescent="0.2">
      <c r="A181" s="35" t="s">
        <v>56</v>
      </c>
      <c r="E181" s="36" t="s">
        <v>359</v>
      </c>
    </row>
    <row r="182" spans="1:18" x14ac:dyDescent="0.2">
      <c r="A182" s="37" t="s">
        <v>58</v>
      </c>
      <c r="E182" s="38" t="s">
        <v>360</v>
      </c>
    </row>
    <row r="183" spans="1:18" ht="165.75" x14ac:dyDescent="0.2">
      <c r="A183" t="s">
        <v>59</v>
      </c>
      <c r="E183" s="36" t="s">
        <v>361</v>
      </c>
    </row>
    <row r="184" spans="1:18" x14ac:dyDescent="0.2">
      <c r="A184" s="25" t="s">
        <v>50</v>
      </c>
      <c r="B184" s="30" t="s">
        <v>362</v>
      </c>
      <c r="C184" s="30" t="s">
        <v>363</v>
      </c>
      <c r="D184" s="25" t="s">
        <v>52</v>
      </c>
      <c r="E184" s="31" t="s">
        <v>364</v>
      </c>
      <c r="F184" s="32" t="s">
        <v>184</v>
      </c>
      <c r="G184" s="33">
        <v>0.38</v>
      </c>
      <c r="H184" s="34"/>
      <c r="I184" s="34">
        <f>ROUND(ROUND(H184,2)*ROUND(G184,3),2)</f>
        <v>0</v>
      </c>
      <c r="J184" s="32" t="s">
        <v>55</v>
      </c>
      <c r="O184">
        <f>(I184*21)/100</f>
        <v>0</v>
      </c>
      <c r="P184" t="s">
        <v>26</v>
      </c>
    </row>
    <row r="185" spans="1:18" x14ac:dyDescent="0.2">
      <c r="A185" s="35" t="s">
        <v>56</v>
      </c>
      <c r="E185" s="36" t="s">
        <v>365</v>
      </c>
    </row>
    <row r="186" spans="1:18" x14ac:dyDescent="0.2">
      <c r="A186" s="37" t="s">
        <v>58</v>
      </c>
      <c r="E186" s="38" t="s">
        <v>366</v>
      </c>
    </row>
    <row r="187" spans="1:18" ht="51" x14ac:dyDescent="0.2">
      <c r="A187" t="s">
        <v>59</v>
      </c>
      <c r="E187" s="36" t="s">
        <v>367</v>
      </c>
    </row>
    <row r="188" spans="1:18" ht="25.5" x14ac:dyDescent="0.2">
      <c r="A188" s="25" t="s">
        <v>50</v>
      </c>
      <c r="B188" s="30" t="s">
        <v>368</v>
      </c>
      <c r="C188" s="30" t="s">
        <v>369</v>
      </c>
      <c r="D188" s="25" t="s">
        <v>72</v>
      </c>
      <c r="E188" s="31" t="s">
        <v>370</v>
      </c>
      <c r="F188" s="32" t="s">
        <v>104</v>
      </c>
      <c r="G188" s="33">
        <v>308</v>
      </c>
      <c r="H188" s="34"/>
      <c r="I188" s="34">
        <f>ROUND(ROUND(H188,2)*ROUND(G188,3),2)</f>
        <v>0</v>
      </c>
      <c r="J188" s="32" t="s">
        <v>55</v>
      </c>
      <c r="O188">
        <f>(I188*21)/100</f>
        <v>0</v>
      </c>
      <c r="P188" t="s">
        <v>26</v>
      </c>
    </row>
    <row r="189" spans="1:18" ht="25.5" x14ac:dyDescent="0.2">
      <c r="A189" s="35" t="s">
        <v>56</v>
      </c>
      <c r="E189" s="36" t="s">
        <v>371</v>
      </c>
    </row>
    <row r="190" spans="1:18" x14ac:dyDescent="0.2">
      <c r="A190" s="37" t="s">
        <v>58</v>
      </c>
      <c r="E190" s="38" t="s">
        <v>372</v>
      </c>
    </row>
    <row r="191" spans="1:18" ht="63.75" x14ac:dyDescent="0.2">
      <c r="A191" t="s">
        <v>59</v>
      </c>
      <c r="E191" s="36" t="s">
        <v>373</v>
      </c>
    </row>
    <row r="192" spans="1:18" ht="25.5" x14ac:dyDescent="0.2">
      <c r="A192" s="25" t="s">
        <v>50</v>
      </c>
      <c r="B192" s="30" t="s">
        <v>374</v>
      </c>
      <c r="C192" s="30" t="s">
        <v>369</v>
      </c>
      <c r="D192" s="25" t="s">
        <v>76</v>
      </c>
      <c r="E192" s="31" t="s">
        <v>370</v>
      </c>
      <c r="F192" s="32" t="s">
        <v>104</v>
      </c>
      <c r="G192" s="33">
        <v>720</v>
      </c>
      <c r="H192" s="34"/>
      <c r="I192" s="34">
        <f>ROUND(ROUND(H192,2)*ROUND(G192,3),2)</f>
        <v>0</v>
      </c>
      <c r="J192" s="32" t="s">
        <v>55</v>
      </c>
      <c r="O192">
        <f>(I192*21)/100</f>
        <v>0</v>
      </c>
      <c r="P192" t="s">
        <v>26</v>
      </c>
    </row>
    <row r="193" spans="1:16" ht="25.5" x14ac:dyDescent="0.2">
      <c r="A193" s="35" t="s">
        <v>56</v>
      </c>
      <c r="E193" s="36" t="s">
        <v>375</v>
      </c>
    </row>
    <row r="194" spans="1:16" x14ac:dyDescent="0.2">
      <c r="A194" s="37" t="s">
        <v>58</v>
      </c>
      <c r="E194" s="38" t="s">
        <v>376</v>
      </c>
    </row>
    <row r="195" spans="1:16" ht="63.75" x14ac:dyDescent="0.2">
      <c r="A195" t="s">
        <v>59</v>
      </c>
      <c r="E195" s="36" t="s">
        <v>373</v>
      </c>
    </row>
    <row r="196" spans="1:16" ht="25.5" x14ac:dyDescent="0.2">
      <c r="A196" s="25" t="s">
        <v>50</v>
      </c>
      <c r="B196" s="30" t="s">
        <v>377</v>
      </c>
      <c r="C196" s="30" t="s">
        <v>378</v>
      </c>
      <c r="D196" s="25" t="s">
        <v>52</v>
      </c>
      <c r="E196" s="31" t="s">
        <v>379</v>
      </c>
      <c r="F196" s="32" t="s">
        <v>104</v>
      </c>
      <c r="G196" s="33">
        <v>184</v>
      </c>
      <c r="H196" s="34"/>
      <c r="I196" s="34">
        <f>ROUND(ROUND(H196,2)*ROUND(G196,3),2)</f>
        <v>0</v>
      </c>
      <c r="J196" s="32" t="s">
        <v>55</v>
      </c>
      <c r="O196">
        <f>(I196*21)/100</f>
        <v>0</v>
      </c>
      <c r="P196" t="s">
        <v>26</v>
      </c>
    </row>
    <row r="197" spans="1:16" ht="38.25" x14ac:dyDescent="0.2">
      <c r="A197" s="35" t="s">
        <v>56</v>
      </c>
      <c r="E197" s="36" t="s">
        <v>380</v>
      </c>
    </row>
    <row r="198" spans="1:16" x14ac:dyDescent="0.2">
      <c r="A198" s="37" t="s">
        <v>58</v>
      </c>
      <c r="E198" s="38" t="s">
        <v>381</v>
      </c>
    </row>
    <row r="199" spans="1:16" ht="63.75" x14ac:dyDescent="0.2">
      <c r="A199" t="s">
        <v>59</v>
      </c>
      <c r="E199" s="36" t="s">
        <v>373</v>
      </c>
    </row>
    <row r="200" spans="1:16" x14ac:dyDescent="0.2">
      <c r="A200" s="25" t="s">
        <v>50</v>
      </c>
      <c r="B200" s="30" t="s">
        <v>382</v>
      </c>
      <c r="C200" s="30" t="s">
        <v>383</v>
      </c>
      <c r="D200" s="25" t="s">
        <v>72</v>
      </c>
      <c r="E200" s="31" t="s">
        <v>384</v>
      </c>
      <c r="F200" s="32" t="s">
        <v>155</v>
      </c>
      <c r="G200" s="33">
        <v>42.62</v>
      </c>
      <c r="H200" s="34"/>
      <c r="I200" s="34">
        <f>ROUND(ROUND(H200,2)*ROUND(G200,3),2)</f>
        <v>0</v>
      </c>
      <c r="J200" s="32" t="s">
        <v>55</v>
      </c>
      <c r="O200">
        <f>(I200*21)/100</f>
        <v>0</v>
      </c>
      <c r="P200" t="s">
        <v>26</v>
      </c>
    </row>
    <row r="201" spans="1:16" ht="25.5" x14ac:dyDescent="0.2">
      <c r="A201" s="35" t="s">
        <v>56</v>
      </c>
      <c r="E201" s="36" t="s">
        <v>385</v>
      </c>
    </row>
    <row r="202" spans="1:16" x14ac:dyDescent="0.2">
      <c r="A202" s="37" t="s">
        <v>58</v>
      </c>
      <c r="E202" s="38" t="s">
        <v>386</v>
      </c>
    </row>
    <row r="203" spans="1:16" ht="102" x14ac:dyDescent="0.2">
      <c r="A203" t="s">
        <v>59</v>
      </c>
      <c r="E203" s="36" t="s">
        <v>387</v>
      </c>
    </row>
    <row r="204" spans="1:16" x14ac:dyDescent="0.2">
      <c r="A204" s="25" t="s">
        <v>50</v>
      </c>
      <c r="B204" s="30" t="s">
        <v>388</v>
      </c>
      <c r="C204" s="30" t="s">
        <v>383</v>
      </c>
      <c r="D204" s="25" t="s">
        <v>76</v>
      </c>
      <c r="E204" s="31" t="s">
        <v>384</v>
      </c>
      <c r="F204" s="32" t="s">
        <v>155</v>
      </c>
      <c r="G204" s="33">
        <v>22.042000000000002</v>
      </c>
      <c r="H204" s="34"/>
      <c r="I204" s="34">
        <f>ROUND(ROUND(H204,2)*ROUND(G204,3),2)</f>
        <v>0</v>
      </c>
      <c r="J204" s="32" t="s">
        <v>55</v>
      </c>
      <c r="O204">
        <f>(I204*21)/100</f>
        <v>0</v>
      </c>
      <c r="P204" t="s">
        <v>26</v>
      </c>
    </row>
    <row r="205" spans="1:16" x14ac:dyDescent="0.2">
      <c r="A205" s="35" t="s">
        <v>56</v>
      </c>
      <c r="E205" s="36" t="s">
        <v>389</v>
      </c>
    </row>
    <row r="206" spans="1:16" x14ac:dyDescent="0.2">
      <c r="A206" s="37" t="s">
        <v>58</v>
      </c>
      <c r="E206" s="38" t="s">
        <v>390</v>
      </c>
    </row>
    <row r="207" spans="1:16" ht="102" x14ac:dyDescent="0.2">
      <c r="A207" t="s">
        <v>59</v>
      </c>
      <c r="E207" s="36" t="s">
        <v>391</v>
      </c>
    </row>
    <row r="208" spans="1:16" x14ac:dyDescent="0.2">
      <c r="A208" s="25" t="s">
        <v>50</v>
      </c>
      <c r="B208" s="30" t="s">
        <v>392</v>
      </c>
      <c r="C208" s="30" t="s">
        <v>393</v>
      </c>
      <c r="D208" s="25" t="s">
        <v>52</v>
      </c>
      <c r="E208" s="31" t="s">
        <v>394</v>
      </c>
      <c r="F208" s="32" t="s">
        <v>155</v>
      </c>
      <c r="G208" s="33">
        <v>21.31</v>
      </c>
      <c r="H208" s="34"/>
      <c r="I208" s="34">
        <f>ROUND(ROUND(H208,2)*ROUND(G208,3),2)</f>
        <v>0</v>
      </c>
      <c r="J208" s="32" t="s">
        <v>55</v>
      </c>
      <c r="O208">
        <f>(I208*21)/100</f>
        <v>0</v>
      </c>
      <c r="P208" t="s">
        <v>26</v>
      </c>
    </row>
    <row r="209" spans="1:18" ht="25.5" x14ac:dyDescent="0.2">
      <c r="A209" s="35" t="s">
        <v>56</v>
      </c>
      <c r="E209" s="36" t="s">
        <v>395</v>
      </c>
    </row>
    <row r="210" spans="1:18" x14ac:dyDescent="0.2">
      <c r="A210" s="37" t="s">
        <v>58</v>
      </c>
      <c r="E210" s="38" t="s">
        <v>396</v>
      </c>
    </row>
    <row r="211" spans="1:18" ht="102" x14ac:dyDescent="0.2">
      <c r="A211" t="s">
        <v>59</v>
      </c>
      <c r="E211" s="36" t="s">
        <v>397</v>
      </c>
    </row>
    <row r="212" spans="1:18" ht="12.75" customHeight="1" x14ac:dyDescent="0.2">
      <c r="A212" s="12" t="s">
        <v>47</v>
      </c>
      <c r="B212" s="12"/>
      <c r="C212" s="39" t="s">
        <v>25</v>
      </c>
      <c r="D212" s="12"/>
      <c r="E212" s="28" t="s">
        <v>398</v>
      </c>
      <c r="F212" s="12"/>
      <c r="G212" s="12"/>
      <c r="H212" s="12"/>
      <c r="I212" s="40">
        <f>0+Q212</f>
        <v>0</v>
      </c>
      <c r="J212" s="12"/>
      <c r="O212">
        <f>0+R212</f>
        <v>0</v>
      </c>
      <c r="Q212">
        <f>0+I213+I217+I221+I225+I229+I233+I237+I241</f>
        <v>0</v>
      </c>
      <c r="R212">
        <f>0+O213+O217+O221+O225+O229+O233+O237+O241</f>
        <v>0</v>
      </c>
    </row>
    <row r="213" spans="1:18" x14ac:dyDescent="0.2">
      <c r="A213" s="25" t="s">
        <v>50</v>
      </c>
      <c r="B213" s="30" t="s">
        <v>399</v>
      </c>
      <c r="C213" s="30" t="s">
        <v>400</v>
      </c>
      <c r="D213" s="25" t="s">
        <v>52</v>
      </c>
      <c r="E213" s="31" t="s">
        <v>401</v>
      </c>
      <c r="F213" s="32" t="s">
        <v>184</v>
      </c>
      <c r="G213" s="33">
        <v>12.712</v>
      </c>
      <c r="H213" s="34"/>
      <c r="I213" s="34">
        <f>ROUND(ROUND(H213,2)*ROUND(G213,3),2)</f>
        <v>0</v>
      </c>
      <c r="J213" s="32" t="s">
        <v>55</v>
      </c>
      <c r="O213">
        <f>(I213*21)/100</f>
        <v>0</v>
      </c>
      <c r="P213" t="s">
        <v>26</v>
      </c>
    </row>
    <row r="214" spans="1:18" x14ac:dyDescent="0.2">
      <c r="A214" s="35" t="s">
        <v>56</v>
      </c>
      <c r="E214" s="36" t="s">
        <v>402</v>
      </c>
    </row>
    <row r="215" spans="1:18" x14ac:dyDescent="0.2">
      <c r="A215" s="37" t="s">
        <v>58</v>
      </c>
      <c r="E215" s="38" t="s">
        <v>403</v>
      </c>
    </row>
    <row r="216" spans="1:18" ht="369.75" x14ac:dyDescent="0.2">
      <c r="A216" t="s">
        <v>59</v>
      </c>
      <c r="E216" s="36" t="s">
        <v>404</v>
      </c>
    </row>
    <row r="217" spans="1:18" x14ac:dyDescent="0.2">
      <c r="A217" s="25" t="s">
        <v>50</v>
      </c>
      <c r="B217" s="30" t="s">
        <v>405</v>
      </c>
      <c r="C217" s="30" t="s">
        <v>406</v>
      </c>
      <c r="D217" s="25" t="s">
        <v>52</v>
      </c>
      <c r="E217" s="31" t="s">
        <v>407</v>
      </c>
      <c r="F217" s="32" t="s">
        <v>147</v>
      </c>
      <c r="G217" s="33">
        <v>2.7970000000000002</v>
      </c>
      <c r="H217" s="34"/>
      <c r="I217" s="34">
        <f>ROUND(ROUND(H217,2)*ROUND(G217,3),2)</f>
        <v>0</v>
      </c>
      <c r="J217" s="32" t="s">
        <v>55</v>
      </c>
      <c r="O217">
        <f>(I217*21)/100</f>
        <v>0</v>
      </c>
      <c r="P217" t="s">
        <v>26</v>
      </c>
    </row>
    <row r="218" spans="1:18" x14ac:dyDescent="0.2">
      <c r="A218" s="35" t="s">
        <v>56</v>
      </c>
      <c r="E218" s="36" t="s">
        <v>408</v>
      </c>
    </row>
    <row r="219" spans="1:18" x14ac:dyDescent="0.2">
      <c r="A219" s="37" t="s">
        <v>58</v>
      </c>
      <c r="E219" s="38" t="s">
        <v>409</v>
      </c>
    </row>
    <row r="220" spans="1:18" ht="267.75" x14ac:dyDescent="0.2">
      <c r="A220" t="s">
        <v>59</v>
      </c>
      <c r="E220" s="36" t="s">
        <v>410</v>
      </c>
    </row>
    <row r="221" spans="1:18" x14ac:dyDescent="0.2">
      <c r="A221" s="25" t="s">
        <v>50</v>
      </c>
      <c r="B221" s="30" t="s">
        <v>411</v>
      </c>
      <c r="C221" s="30" t="s">
        <v>412</v>
      </c>
      <c r="D221" s="25" t="s">
        <v>52</v>
      </c>
      <c r="E221" s="31" t="s">
        <v>413</v>
      </c>
      <c r="F221" s="32" t="s">
        <v>104</v>
      </c>
      <c r="G221" s="33">
        <v>48</v>
      </c>
      <c r="H221" s="34"/>
      <c r="I221" s="34">
        <f>ROUND(ROUND(H221,2)*ROUND(G221,3),2)</f>
        <v>0</v>
      </c>
      <c r="J221" s="32" t="s">
        <v>55</v>
      </c>
      <c r="O221">
        <f>(I221*21)/100</f>
        <v>0</v>
      </c>
      <c r="P221" t="s">
        <v>26</v>
      </c>
    </row>
    <row r="222" spans="1:18" x14ac:dyDescent="0.2">
      <c r="A222" s="35" t="s">
        <v>56</v>
      </c>
      <c r="E222" s="36" t="s">
        <v>414</v>
      </c>
    </row>
    <row r="223" spans="1:18" x14ac:dyDescent="0.2">
      <c r="A223" s="37" t="s">
        <v>58</v>
      </c>
      <c r="E223" s="38" t="s">
        <v>415</v>
      </c>
    </row>
    <row r="224" spans="1:18" ht="25.5" x14ac:dyDescent="0.2">
      <c r="A224" t="s">
        <v>59</v>
      </c>
      <c r="E224" s="36" t="s">
        <v>416</v>
      </c>
    </row>
    <row r="225" spans="1:16" x14ac:dyDescent="0.2">
      <c r="A225" s="25" t="s">
        <v>50</v>
      </c>
      <c r="B225" s="30" t="s">
        <v>417</v>
      </c>
      <c r="C225" s="30" t="s">
        <v>418</v>
      </c>
      <c r="D225" s="25" t="s">
        <v>52</v>
      </c>
      <c r="E225" s="31" t="s">
        <v>419</v>
      </c>
      <c r="F225" s="32" t="s">
        <v>184</v>
      </c>
      <c r="G225" s="33">
        <v>19.202999999999999</v>
      </c>
      <c r="H225" s="34"/>
      <c r="I225" s="34">
        <f>ROUND(ROUND(H225,2)*ROUND(G225,3),2)</f>
        <v>0</v>
      </c>
      <c r="J225" s="32" t="s">
        <v>55</v>
      </c>
      <c r="O225">
        <f>(I225*21)/100</f>
        <v>0</v>
      </c>
      <c r="P225" t="s">
        <v>26</v>
      </c>
    </row>
    <row r="226" spans="1:16" x14ac:dyDescent="0.2">
      <c r="A226" s="35" t="s">
        <v>56</v>
      </c>
      <c r="E226" s="36" t="s">
        <v>420</v>
      </c>
    </row>
    <row r="227" spans="1:16" x14ac:dyDescent="0.2">
      <c r="A227" s="37" t="s">
        <v>58</v>
      </c>
      <c r="E227" s="38" t="s">
        <v>421</v>
      </c>
    </row>
    <row r="228" spans="1:16" ht="382.5" x14ac:dyDescent="0.2">
      <c r="A228" t="s">
        <v>59</v>
      </c>
      <c r="E228" s="36" t="s">
        <v>422</v>
      </c>
    </row>
    <row r="229" spans="1:16" x14ac:dyDescent="0.2">
      <c r="A229" s="25" t="s">
        <v>50</v>
      </c>
      <c r="B229" s="30" t="s">
        <v>423</v>
      </c>
      <c r="C229" s="30" t="s">
        <v>424</v>
      </c>
      <c r="D229" s="25" t="s">
        <v>52</v>
      </c>
      <c r="E229" s="31" t="s">
        <v>425</v>
      </c>
      <c r="F229" s="32" t="s">
        <v>147</v>
      </c>
      <c r="G229" s="33">
        <v>3.8410000000000002</v>
      </c>
      <c r="H229" s="34"/>
      <c r="I229" s="34">
        <f>ROUND(ROUND(H229,2)*ROUND(G229,3),2)</f>
        <v>0</v>
      </c>
      <c r="J229" s="32" t="s">
        <v>55</v>
      </c>
      <c r="O229">
        <f>(I229*21)/100</f>
        <v>0</v>
      </c>
      <c r="P229" t="s">
        <v>26</v>
      </c>
    </row>
    <row r="230" spans="1:16" x14ac:dyDescent="0.2">
      <c r="A230" s="35" t="s">
        <v>56</v>
      </c>
      <c r="E230" s="36" t="s">
        <v>426</v>
      </c>
    </row>
    <row r="231" spans="1:16" x14ac:dyDescent="0.2">
      <c r="A231" s="37" t="s">
        <v>58</v>
      </c>
      <c r="E231" s="38" t="s">
        <v>427</v>
      </c>
    </row>
    <row r="232" spans="1:16" ht="242.25" x14ac:dyDescent="0.2">
      <c r="A232" t="s">
        <v>59</v>
      </c>
      <c r="E232" s="36" t="s">
        <v>428</v>
      </c>
    </row>
    <row r="233" spans="1:16" x14ac:dyDescent="0.2">
      <c r="A233" s="25" t="s">
        <v>50</v>
      </c>
      <c r="B233" s="30" t="s">
        <v>429</v>
      </c>
      <c r="C233" s="30" t="s">
        <v>430</v>
      </c>
      <c r="D233" s="25" t="s">
        <v>52</v>
      </c>
      <c r="E233" s="31" t="s">
        <v>431</v>
      </c>
      <c r="F233" s="32" t="s">
        <v>184</v>
      </c>
      <c r="G233" s="33">
        <v>4.6079999999999997</v>
      </c>
      <c r="H233" s="34"/>
      <c r="I233" s="34">
        <f>ROUND(ROUND(H233,2)*ROUND(G233,3),2)</f>
        <v>0</v>
      </c>
      <c r="J233" s="32" t="s">
        <v>55</v>
      </c>
      <c r="O233">
        <f>(I233*21)/100</f>
        <v>0</v>
      </c>
      <c r="P233" t="s">
        <v>26</v>
      </c>
    </row>
    <row r="234" spans="1:16" ht="38.25" x14ac:dyDescent="0.2">
      <c r="A234" s="35" t="s">
        <v>56</v>
      </c>
      <c r="E234" s="36" t="s">
        <v>432</v>
      </c>
    </row>
    <row r="235" spans="1:16" x14ac:dyDescent="0.2">
      <c r="A235" s="37" t="s">
        <v>58</v>
      </c>
      <c r="E235" s="38" t="s">
        <v>433</v>
      </c>
    </row>
    <row r="236" spans="1:16" ht="38.25" x14ac:dyDescent="0.2">
      <c r="A236" t="s">
        <v>59</v>
      </c>
      <c r="E236" s="36" t="s">
        <v>434</v>
      </c>
    </row>
    <row r="237" spans="1:16" x14ac:dyDescent="0.2">
      <c r="A237" s="25" t="s">
        <v>50</v>
      </c>
      <c r="B237" s="30" t="s">
        <v>435</v>
      </c>
      <c r="C237" s="30" t="s">
        <v>436</v>
      </c>
      <c r="D237" s="25" t="s">
        <v>52</v>
      </c>
      <c r="E237" s="31" t="s">
        <v>437</v>
      </c>
      <c r="F237" s="32" t="s">
        <v>184</v>
      </c>
      <c r="G237" s="33">
        <v>9.2750000000000004</v>
      </c>
      <c r="H237" s="34"/>
      <c r="I237" s="34">
        <f>ROUND(ROUND(H237,2)*ROUND(G237,3),2)</f>
        <v>0</v>
      </c>
      <c r="J237" s="32" t="s">
        <v>55</v>
      </c>
      <c r="O237">
        <f>(I237*21)/100</f>
        <v>0</v>
      </c>
      <c r="P237" t="s">
        <v>26</v>
      </c>
    </row>
    <row r="238" spans="1:16" ht="25.5" x14ac:dyDescent="0.2">
      <c r="A238" s="35" t="s">
        <v>56</v>
      </c>
      <c r="E238" s="36" t="s">
        <v>438</v>
      </c>
    </row>
    <row r="239" spans="1:16" x14ac:dyDescent="0.2">
      <c r="A239" s="37" t="s">
        <v>58</v>
      </c>
      <c r="E239" s="38" t="s">
        <v>439</v>
      </c>
    </row>
    <row r="240" spans="1:16" ht="369.75" x14ac:dyDescent="0.2">
      <c r="A240" t="s">
        <v>59</v>
      </c>
      <c r="E240" s="36" t="s">
        <v>440</v>
      </c>
    </row>
    <row r="241" spans="1:18" x14ac:dyDescent="0.2">
      <c r="A241" s="25" t="s">
        <v>50</v>
      </c>
      <c r="B241" s="30" t="s">
        <v>441</v>
      </c>
      <c r="C241" s="30" t="s">
        <v>442</v>
      </c>
      <c r="D241" s="25" t="s">
        <v>52</v>
      </c>
      <c r="E241" s="31" t="s">
        <v>443</v>
      </c>
      <c r="F241" s="32" t="s">
        <v>147</v>
      </c>
      <c r="G241" s="33">
        <v>2.0409999999999999</v>
      </c>
      <c r="H241" s="34"/>
      <c r="I241" s="34">
        <f>ROUND(ROUND(H241,2)*ROUND(G241,3),2)</f>
        <v>0</v>
      </c>
      <c r="J241" s="32" t="s">
        <v>55</v>
      </c>
      <c r="O241">
        <f>(I241*21)/100</f>
        <v>0</v>
      </c>
      <c r="P241" t="s">
        <v>26</v>
      </c>
    </row>
    <row r="242" spans="1:18" x14ac:dyDescent="0.2">
      <c r="A242" s="35" t="s">
        <v>56</v>
      </c>
      <c r="E242" s="36" t="s">
        <v>444</v>
      </c>
    </row>
    <row r="243" spans="1:18" x14ac:dyDescent="0.2">
      <c r="A243" s="37" t="s">
        <v>58</v>
      </c>
      <c r="E243" s="38" t="s">
        <v>445</v>
      </c>
    </row>
    <row r="244" spans="1:18" ht="267.75" x14ac:dyDescent="0.2">
      <c r="A244" t="s">
        <v>59</v>
      </c>
      <c r="E244" s="36" t="s">
        <v>410</v>
      </c>
    </row>
    <row r="245" spans="1:18" ht="12.75" customHeight="1" x14ac:dyDescent="0.2">
      <c r="A245" s="12" t="s">
        <v>47</v>
      </c>
      <c r="B245" s="12"/>
      <c r="C245" s="39" t="s">
        <v>35</v>
      </c>
      <c r="D245" s="12"/>
      <c r="E245" s="28" t="s">
        <v>446</v>
      </c>
      <c r="F245" s="12"/>
      <c r="G245" s="12"/>
      <c r="H245" s="12"/>
      <c r="I245" s="40">
        <f>0+Q245</f>
        <v>0</v>
      </c>
      <c r="J245" s="12"/>
      <c r="O245">
        <f>0+R245</f>
        <v>0</v>
      </c>
      <c r="Q245">
        <f>0+I246+I250+I254+I258+I262+I266+I270+I274</f>
        <v>0</v>
      </c>
      <c r="R245">
        <f>0+O246+O250+O254+O258+O262+O266+O270+O274</f>
        <v>0</v>
      </c>
    </row>
    <row r="246" spans="1:18" x14ac:dyDescent="0.2">
      <c r="A246" s="25" t="s">
        <v>50</v>
      </c>
      <c r="B246" s="30" t="s">
        <v>447</v>
      </c>
      <c r="C246" s="30" t="s">
        <v>448</v>
      </c>
      <c r="D246" s="25" t="s">
        <v>52</v>
      </c>
      <c r="E246" s="31" t="s">
        <v>449</v>
      </c>
      <c r="F246" s="32" t="s">
        <v>184</v>
      </c>
      <c r="G246" s="33">
        <v>42.360999999999997</v>
      </c>
      <c r="H246" s="34"/>
      <c r="I246" s="34">
        <f>ROUND(ROUND(H246,2)*ROUND(G246,3),2)</f>
        <v>0</v>
      </c>
      <c r="J246" s="32" t="s">
        <v>55</v>
      </c>
      <c r="O246">
        <f>(I246*21)/100</f>
        <v>0</v>
      </c>
      <c r="P246" t="s">
        <v>26</v>
      </c>
    </row>
    <row r="247" spans="1:18" x14ac:dyDescent="0.2">
      <c r="A247" s="35" t="s">
        <v>56</v>
      </c>
      <c r="E247" s="36" t="s">
        <v>450</v>
      </c>
    </row>
    <row r="248" spans="1:18" x14ac:dyDescent="0.2">
      <c r="A248" s="37" t="s">
        <v>58</v>
      </c>
      <c r="E248" s="38" t="s">
        <v>451</v>
      </c>
    </row>
    <row r="249" spans="1:18" ht="369.75" x14ac:dyDescent="0.2">
      <c r="A249" t="s">
        <v>59</v>
      </c>
      <c r="E249" s="36" t="s">
        <v>440</v>
      </c>
    </row>
    <row r="250" spans="1:18" x14ac:dyDescent="0.2">
      <c r="A250" s="25" t="s">
        <v>50</v>
      </c>
      <c r="B250" s="30" t="s">
        <v>452</v>
      </c>
      <c r="C250" s="30" t="s">
        <v>453</v>
      </c>
      <c r="D250" s="25" t="s">
        <v>52</v>
      </c>
      <c r="E250" s="31" t="s">
        <v>454</v>
      </c>
      <c r="F250" s="32" t="s">
        <v>147</v>
      </c>
      <c r="G250" s="33">
        <v>8.4719999999999995</v>
      </c>
      <c r="H250" s="34"/>
      <c r="I250" s="34">
        <f>ROUND(ROUND(H250,2)*ROUND(G250,3),2)</f>
        <v>0</v>
      </c>
      <c r="J250" s="32" t="s">
        <v>55</v>
      </c>
      <c r="O250">
        <f>(I250*21)/100</f>
        <v>0</v>
      </c>
      <c r="P250" t="s">
        <v>26</v>
      </c>
    </row>
    <row r="251" spans="1:18" x14ac:dyDescent="0.2">
      <c r="A251" s="35" t="s">
        <v>56</v>
      </c>
      <c r="E251" s="36" t="s">
        <v>455</v>
      </c>
    </row>
    <row r="252" spans="1:18" x14ac:dyDescent="0.2">
      <c r="A252" s="37" t="s">
        <v>58</v>
      </c>
      <c r="E252" s="38" t="s">
        <v>456</v>
      </c>
    </row>
    <row r="253" spans="1:18" ht="267.75" x14ac:dyDescent="0.2">
      <c r="A253" t="s">
        <v>59</v>
      </c>
      <c r="E253" s="36" t="s">
        <v>457</v>
      </c>
    </row>
    <row r="254" spans="1:18" x14ac:dyDescent="0.2">
      <c r="A254" s="25" t="s">
        <v>50</v>
      </c>
      <c r="B254" s="30" t="s">
        <v>458</v>
      </c>
      <c r="C254" s="30" t="s">
        <v>459</v>
      </c>
      <c r="D254" s="25" t="s">
        <v>52</v>
      </c>
      <c r="E254" s="31" t="s">
        <v>460</v>
      </c>
      <c r="F254" s="32" t="s">
        <v>155</v>
      </c>
      <c r="G254" s="33">
        <v>5.2</v>
      </c>
      <c r="H254" s="34"/>
      <c r="I254" s="34">
        <f>ROUND(ROUND(H254,2)*ROUND(G254,3),2)</f>
        <v>0</v>
      </c>
      <c r="J254" s="32" t="s">
        <v>55</v>
      </c>
      <c r="O254">
        <f>(I254*21)/100</f>
        <v>0</v>
      </c>
      <c r="P254" t="s">
        <v>26</v>
      </c>
    </row>
    <row r="255" spans="1:18" x14ac:dyDescent="0.2">
      <c r="A255" s="35" t="s">
        <v>56</v>
      </c>
      <c r="E255" s="36" t="s">
        <v>461</v>
      </c>
    </row>
    <row r="256" spans="1:18" x14ac:dyDescent="0.2">
      <c r="A256" s="37" t="s">
        <v>58</v>
      </c>
      <c r="E256" s="38" t="s">
        <v>462</v>
      </c>
    </row>
    <row r="257" spans="1:16" ht="229.5" x14ac:dyDescent="0.2">
      <c r="A257" t="s">
        <v>59</v>
      </c>
      <c r="E257" s="36" t="s">
        <v>463</v>
      </c>
    </row>
    <row r="258" spans="1:16" x14ac:dyDescent="0.2">
      <c r="A258" s="25" t="s">
        <v>50</v>
      </c>
      <c r="B258" s="30" t="s">
        <v>464</v>
      </c>
      <c r="C258" s="30" t="s">
        <v>465</v>
      </c>
      <c r="D258" s="25" t="s">
        <v>52</v>
      </c>
      <c r="E258" s="31" t="s">
        <v>466</v>
      </c>
      <c r="F258" s="32" t="s">
        <v>184</v>
      </c>
      <c r="G258" s="33">
        <v>3.33</v>
      </c>
      <c r="H258" s="34"/>
      <c r="I258" s="34">
        <f>ROUND(ROUND(H258,2)*ROUND(G258,3),2)</f>
        <v>0</v>
      </c>
      <c r="J258" s="32" t="s">
        <v>55</v>
      </c>
      <c r="O258">
        <f>(I258*21)/100</f>
        <v>0</v>
      </c>
      <c r="P258" t="s">
        <v>26</v>
      </c>
    </row>
    <row r="259" spans="1:16" ht="25.5" x14ac:dyDescent="0.2">
      <c r="A259" s="35" t="s">
        <v>56</v>
      </c>
      <c r="E259" s="36" t="s">
        <v>467</v>
      </c>
    </row>
    <row r="260" spans="1:16" x14ac:dyDescent="0.2">
      <c r="A260" s="37" t="s">
        <v>58</v>
      </c>
      <c r="E260" s="38" t="s">
        <v>468</v>
      </c>
    </row>
    <row r="261" spans="1:16" ht="229.5" x14ac:dyDescent="0.2">
      <c r="A261" t="s">
        <v>59</v>
      </c>
      <c r="E261" s="36" t="s">
        <v>469</v>
      </c>
    </row>
    <row r="262" spans="1:16" x14ac:dyDescent="0.2">
      <c r="A262" s="25" t="s">
        <v>50</v>
      </c>
      <c r="B262" s="30" t="s">
        <v>470</v>
      </c>
      <c r="C262" s="30" t="s">
        <v>471</v>
      </c>
      <c r="D262" s="25" t="s">
        <v>52</v>
      </c>
      <c r="E262" s="31" t="s">
        <v>472</v>
      </c>
      <c r="F262" s="32" t="s">
        <v>184</v>
      </c>
      <c r="G262" s="33">
        <v>18.216000000000001</v>
      </c>
      <c r="H262" s="34"/>
      <c r="I262" s="34">
        <f>ROUND(ROUND(H262,2)*ROUND(G262,3),2)</f>
        <v>0</v>
      </c>
      <c r="J262" s="32" t="s">
        <v>55</v>
      </c>
      <c r="O262">
        <f>(I262*21)/100</f>
        <v>0</v>
      </c>
      <c r="P262" t="s">
        <v>26</v>
      </c>
    </row>
    <row r="263" spans="1:16" x14ac:dyDescent="0.2">
      <c r="A263" s="35" t="s">
        <v>56</v>
      </c>
      <c r="E263" s="36" t="s">
        <v>473</v>
      </c>
    </row>
    <row r="264" spans="1:16" x14ac:dyDescent="0.2">
      <c r="A264" s="37" t="s">
        <v>58</v>
      </c>
      <c r="E264" s="38" t="s">
        <v>474</v>
      </c>
    </row>
    <row r="265" spans="1:16" ht="369.75" x14ac:dyDescent="0.2">
      <c r="A265" t="s">
        <v>59</v>
      </c>
      <c r="E265" s="36" t="s">
        <v>440</v>
      </c>
    </row>
    <row r="266" spans="1:16" x14ac:dyDescent="0.2">
      <c r="A266" s="25" t="s">
        <v>50</v>
      </c>
      <c r="B266" s="30" t="s">
        <v>475</v>
      </c>
      <c r="C266" s="30" t="s">
        <v>476</v>
      </c>
      <c r="D266" s="25" t="s">
        <v>72</v>
      </c>
      <c r="E266" s="31" t="s">
        <v>477</v>
      </c>
      <c r="F266" s="32" t="s">
        <v>184</v>
      </c>
      <c r="G266" s="33">
        <v>6.7480000000000002</v>
      </c>
      <c r="H266" s="34"/>
      <c r="I266" s="34">
        <f>ROUND(ROUND(H266,2)*ROUND(G266,3),2)</f>
        <v>0</v>
      </c>
      <c r="J266" s="32" t="s">
        <v>55</v>
      </c>
      <c r="O266">
        <f>(I266*21)/100</f>
        <v>0</v>
      </c>
      <c r="P266" t="s">
        <v>26</v>
      </c>
    </row>
    <row r="267" spans="1:16" ht="25.5" x14ac:dyDescent="0.2">
      <c r="A267" s="35" t="s">
        <v>56</v>
      </c>
      <c r="E267" s="36" t="s">
        <v>478</v>
      </c>
    </row>
    <row r="268" spans="1:16" x14ac:dyDescent="0.2">
      <c r="A268" s="37" t="s">
        <v>58</v>
      </c>
      <c r="E268" s="38" t="s">
        <v>479</v>
      </c>
    </row>
    <row r="269" spans="1:16" ht="102" x14ac:dyDescent="0.2">
      <c r="A269" t="s">
        <v>59</v>
      </c>
      <c r="E269" s="36" t="s">
        <v>480</v>
      </c>
    </row>
    <row r="270" spans="1:16" x14ac:dyDescent="0.2">
      <c r="A270" s="25" t="s">
        <v>50</v>
      </c>
      <c r="B270" s="30" t="s">
        <v>481</v>
      </c>
      <c r="C270" s="30" t="s">
        <v>476</v>
      </c>
      <c r="D270" s="25" t="s">
        <v>76</v>
      </c>
      <c r="E270" s="31" t="s">
        <v>477</v>
      </c>
      <c r="F270" s="32" t="s">
        <v>184</v>
      </c>
      <c r="G270" s="33">
        <v>39.252000000000002</v>
      </c>
      <c r="H270" s="34"/>
      <c r="I270" s="34">
        <f>ROUND(ROUND(H270,2)*ROUND(G270,3),2)</f>
        <v>0</v>
      </c>
      <c r="J270" s="32" t="s">
        <v>55</v>
      </c>
      <c r="O270">
        <f>(I270*21)/100</f>
        <v>0</v>
      </c>
      <c r="P270" t="s">
        <v>26</v>
      </c>
    </row>
    <row r="271" spans="1:16" x14ac:dyDescent="0.2">
      <c r="A271" s="35" t="s">
        <v>56</v>
      </c>
      <c r="E271" s="36" t="s">
        <v>482</v>
      </c>
    </row>
    <row r="272" spans="1:16" x14ac:dyDescent="0.2">
      <c r="A272" s="37" t="s">
        <v>58</v>
      </c>
      <c r="E272" s="38" t="s">
        <v>483</v>
      </c>
    </row>
    <row r="273" spans="1:18" ht="102" x14ac:dyDescent="0.2">
      <c r="A273" t="s">
        <v>59</v>
      </c>
      <c r="E273" s="36" t="s">
        <v>484</v>
      </c>
    </row>
    <row r="274" spans="1:18" x14ac:dyDescent="0.2">
      <c r="A274" s="25" t="s">
        <v>50</v>
      </c>
      <c r="B274" s="30" t="s">
        <v>485</v>
      </c>
      <c r="C274" s="30" t="s">
        <v>486</v>
      </c>
      <c r="D274" s="25" t="s">
        <v>52</v>
      </c>
      <c r="E274" s="31" t="s">
        <v>487</v>
      </c>
      <c r="F274" s="32" t="s">
        <v>184</v>
      </c>
      <c r="G274" s="33">
        <v>10.32</v>
      </c>
      <c r="H274" s="34"/>
      <c r="I274" s="34">
        <f>ROUND(ROUND(H274,2)*ROUND(G274,3),2)</f>
        <v>0</v>
      </c>
      <c r="J274" s="32" t="s">
        <v>55</v>
      </c>
      <c r="O274">
        <f>(I274*21)/100</f>
        <v>0</v>
      </c>
      <c r="P274" t="s">
        <v>26</v>
      </c>
    </row>
    <row r="275" spans="1:18" x14ac:dyDescent="0.2">
      <c r="A275" s="35" t="s">
        <v>56</v>
      </c>
      <c r="E275" s="36" t="s">
        <v>52</v>
      </c>
    </row>
    <row r="276" spans="1:18" x14ac:dyDescent="0.2">
      <c r="A276" s="37" t="s">
        <v>58</v>
      </c>
      <c r="E276" s="38" t="s">
        <v>269</v>
      </c>
    </row>
    <row r="277" spans="1:18" ht="382.5" x14ac:dyDescent="0.2">
      <c r="A277" t="s">
        <v>59</v>
      </c>
      <c r="E277" s="36" t="s">
        <v>488</v>
      </c>
    </row>
    <row r="278" spans="1:18" ht="12.75" customHeight="1" x14ac:dyDescent="0.2">
      <c r="A278" s="12" t="s">
        <v>47</v>
      </c>
      <c r="B278" s="12"/>
      <c r="C278" s="39" t="s">
        <v>37</v>
      </c>
      <c r="D278" s="12"/>
      <c r="E278" s="28" t="s">
        <v>489</v>
      </c>
      <c r="F278" s="12"/>
      <c r="G278" s="12"/>
      <c r="H278" s="12"/>
      <c r="I278" s="40">
        <f>0+Q278</f>
        <v>0</v>
      </c>
      <c r="J278" s="12"/>
      <c r="O278">
        <f>0+R278</f>
        <v>0</v>
      </c>
      <c r="Q278">
        <f>0+I279+I283+I287+I291+I295+I299+I303+I307+I311+I315+I319+I323+I327</f>
        <v>0</v>
      </c>
      <c r="R278">
        <f>0+O279+O283+O287+O291+O295+O299+O303+O307+O311+O315+O319+O323+O327</f>
        <v>0</v>
      </c>
    </row>
    <row r="279" spans="1:18" x14ac:dyDescent="0.2">
      <c r="A279" s="25" t="s">
        <v>50</v>
      </c>
      <c r="B279" s="30" t="s">
        <v>490</v>
      </c>
      <c r="C279" s="30" t="s">
        <v>491</v>
      </c>
      <c r="D279" s="25" t="s">
        <v>72</v>
      </c>
      <c r="E279" s="31" t="s">
        <v>492</v>
      </c>
      <c r="F279" s="32" t="s">
        <v>155</v>
      </c>
      <c r="G279" s="33">
        <v>83.676000000000002</v>
      </c>
      <c r="H279" s="34"/>
      <c r="I279" s="34">
        <f>ROUND(ROUND(H279,2)*ROUND(G279,3),2)</f>
        <v>0</v>
      </c>
      <c r="J279" s="32" t="s">
        <v>55</v>
      </c>
      <c r="O279">
        <f>(I279*21)/100</f>
        <v>0</v>
      </c>
      <c r="P279" t="s">
        <v>26</v>
      </c>
    </row>
    <row r="280" spans="1:18" ht="38.25" x14ac:dyDescent="0.2">
      <c r="A280" s="35" t="s">
        <v>56</v>
      </c>
      <c r="E280" s="36" t="s">
        <v>493</v>
      </c>
    </row>
    <row r="281" spans="1:18" x14ac:dyDescent="0.2">
      <c r="A281" s="37" t="s">
        <v>58</v>
      </c>
      <c r="E281" s="38" t="s">
        <v>494</v>
      </c>
    </row>
    <row r="282" spans="1:18" ht="51" x14ac:dyDescent="0.2">
      <c r="A282" t="s">
        <v>59</v>
      </c>
      <c r="E282" s="36" t="s">
        <v>495</v>
      </c>
    </row>
    <row r="283" spans="1:18" x14ac:dyDescent="0.2">
      <c r="A283" s="25" t="s">
        <v>50</v>
      </c>
      <c r="B283" s="30" t="s">
        <v>496</v>
      </c>
      <c r="C283" s="30" t="s">
        <v>491</v>
      </c>
      <c r="D283" s="25" t="s">
        <v>76</v>
      </c>
      <c r="E283" s="31" t="s">
        <v>492</v>
      </c>
      <c r="F283" s="32" t="s">
        <v>155</v>
      </c>
      <c r="G283" s="33">
        <v>83.676000000000002</v>
      </c>
      <c r="H283" s="34"/>
      <c r="I283" s="34">
        <f>ROUND(ROUND(H283,2)*ROUND(G283,3),2)</f>
        <v>0</v>
      </c>
      <c r="J283" s="32" t="s">
        <v>55</v>
      </c>
      <c r="O283">
        <f>(I283*21)/100</f>
        <v>0</v>
      </c>
      <c r="P283" t="s">
        <v>26</v>
      </c>
    </row>
    <row r="284" spans="1:18" ht="25.5" x14ac:dyDescent="0.2">
      <c r="A284" s="35" t="s">
        <v>56</v>
      </c>
      <c r="E284" s="36" t="s">
        <v>497</v>
      </c>
    </row>
    <row r="285" spans="1:18" x14ac:dyDescent="0.2">
      <c r="A285" s="37" t="s">
        <v>58</v>
      </c>
      <c r="E285" s="38" t="s">
        <v>494</v>
      </c>
    </row>
    <row r="286" spans="1:18" ht="51" x14ac:dyDescent="0.2">
      <c r="A286" t="s">
        <v>59</v>
      </c>
      <c r="E286" s="36" t="s">
        <v>495</v>
      </c>
    </row>
    <row r="287" spans="1:18" x14ac:dyDescent="0.2">
      <c r="A287" s="25" t="s">
        <v>50</v>
      </c>
      <c r="B287" s="30" t="s">
        <v>498</v>
      </c>
      <c r="C287" s="30" t="s">
        <v>499</v>
      </c>
      <c r="D287" s="25" t="s">
        <v>72</v>
      </c>
      <c r="E287" s="31" t="s">
        <v>500</v>
      </c>
      <c r="F287" s="32" t="s">
        <v>155</v>
      </c>
      <c r="G287" s="33">
        <v>91.745999999999995</v>
      </c>
      <c r="H287" s="34"/>
      <c r="I287" s="34">
        <f>ROUND(ROUND(H287,2)*ROUND(G287,3),2)</f>
        <v>0</v>
      </c>
      <c r="J287" s="32" t="s">
        <v>55</v>
      </c>
      <c r="O287">
        <f>(I287*21)/100</f>
        <v>0</v>
      </c>
      <c r="P287" t="s">
        <v>26</v>
      </c>
    </row>
    <row r="288" spans="1:18" ht="25.5" x14ac:dyDescent="0.2">
      <c r="A288" s="35" t="s">
        <v>56</v>
      </c>
      <c r="E288" s="36" t="s">
        <v>501</v>
      </c>
    </row>
    <row r="289" spans="1:16" x14ac:dyDescent="0.2">
      <c r="A289" s="37" t="s">
        <v>58</v>
      </c>
      <c r="E289" s="38" t="s">
        <v>502</v>
      </c>
    </row>
    <row r="290" spans="1:16" ht="51" x14ac:dyDescent="0.2">
      <c r="A290" t="s">
        <v>59</v>
      </c>
      <c r="E290" s="36" t="s">
        <v>495</v>
      </c>
    </row>
    <row r="291" spans="1:16" x14ac:dyDescent="0.2">
      <c r="A291" s="25" t="s">
        <v>50</v>
      </c>
      <c r="B291" s="30" t="s">
        <v>503</v>
      </c>
      <c r="C291" s="30" t="s">
        <v>499</v>
      </c>
      <c r="D291" s="25" t="s">
        <v>76</v>
      </c>
      <c r="E291" s="31" t="s">
        <v>500</v>
      </c>
      <c r="F291" s="32" t="s">
        <v>155</v>
      </c>
      <c r="G291" s="33">
        <v>91.745999999999995</v>
      </c>
      <c r="H291" s="34"/>
      <c r="I291" s="34">
        <f>ROUND(ROUND(H291,2)*ROUND(G291,3),2)</f>
        <v>0</v>
      </c>
      <c r="J291" s="32" t="s">
        <v>55</v>
      </c>
      <c r="O291">
        <f>(I291*21)/100</f>
        <v>0</v>
      </c>
      <c r="P291" t="s">
        <v>26</v>
      </c>
    </row>
    <row r="292" spans="1:16" ht="25.5" x14ac:dyDescent="0.2">
      <c r="A292" s="35" t="s">
        <v>56</v>
      </c>
      <c r="E292" s="36" t="s">
        <v>504</v>
      </c>
    </row>
    <row r="293" spans="1:16" x14ac:dyDescent="0.2">
      <c r="A293" s="37" t="s">
        <v>58</v>
      </c>
      <c r="E293" s="38" t="s">
        <v>502</v>
      </c>
    </row>
    <row r="294" spans="1:16" ht="51" x14ac:dyDescent="0.2">
      <c r="A294" t="s">
        <v>59</v>
      </c>
      <c r="E294" s="36" t="s">
        <v>495</v>
      </c>
    </row>
    <row r="295" spans="1:16" x14ac:dyDescent="0.2">
      <c r="A295" s="25" t="s">
        <v>50</v>
      </c>
      <c r="B295" s="30" t="s">
        <v>505</v>
      </c>
      <c r="C295" s="30" t="s">
        <v>506</v>
      </c>
      <c r="D295" s="25" t="s">
        <v>52</v>
      </c>
      <c r="E295" s="31" t="s">
        <v>507</v>
      </c>
      <c r="F295" s="32" t="s">
        <v>184</v>
      </c>
      <c r="G295" s="33">
        <v>1.9650000000000001</v>
      </c>
      <c r="H295" s="34"/>
      <c r="I295" s="34">
        <f>ROUND(ROUND(H295,2)*ROUND(G295,3),2)</f>
        <v>0</v>
      </c>
      <c r="J295" s="32" t="s">
        <v>55</v>
      </c>
      <c r="O295">
        <f>(I295*21)/100</f>
        <v>0</v>
      </c>
      <c r="P295" t="s">
        <v>26</v>
      </c>
    </row>
    <row r="296" spans="1:16" x14ac:dyDescent="0.2">
      <c r="A296" s="35" t="s">
        <v>56</v>
      </c>
      <c r="E296" s="36" t="s">
        <v>508</v>
      </c>
    </row>
    <row r="297" spans="1:16" x14ac:dyDescent="0.2">
      <c r="A297" s="37" t="s">
        <v>58</v>
      </c>
      <c r="E297" s="38" t="s">
        <v>509</v>
      </c>
    </row>
    <row r="298" spans="1:16" ht="38.25" x14ac:dyDescent="0.2">
      <c r="A298" t="s">
        <v>59</v>
      </c>
      <c r="E298" s="36" t="s">
        <v>510</v>
      </c>
    </row>
    <row r="299" spans="1:16" x14ac:dyDescent="0.2">
      <c r="A299" s="25" t="s">
        <v>50</v>
      </c>
      <c r="B299" s="30" t="s">
        <v>511</v>
      </c>
      <c r="C299" s="30" t="s">
        <v>512</v>
      </c>
      <c r="D299" s="25" t="s">
        <v>52</v>
      </c>
      <c r="E299" s="31" t="s">
        <v>513</v>
      </c>
      <c r="F299" s="32" t="s">
        <v>155</v>
      </c>
      <c r="G299" s="33">
        <v>167.351</v>
      </c>
      <c r="H299" s="34"/>
      <c r="I299" s="34">
        <f>ROUND(ROUND(H299,2)*ROUND(G299,3),2)</f>
        <v>0</v>
      </c>
      <c r="J299" s="32" t="s">
        <v>55</v>
      </c>
      <c r="O299">
        <f>(I299*21)/100</f>
        <v>0</v>
      </c>
      <c r="P299" t="s">
        <v>26</v>
      </c>
    </row>
    <row r="300" spans="1:16" ht="25.5" x14ac:dyDescent="0.2">
      <c r="A300" s="35" t="s">
        <v>56</v>
      </c>
      <c r="E300" s="36" t="s">
        <v>514</v>
      </c>
    </row>
    <row r="301" spans="1:16" x14ac:dyDescent="0.2">
      <c r="A301" s="37" t="s">
        <v>58</v>
      </c>
      <c r="E301" s="38" t="s">
        <v>515</v>
      </c>
    </row>
    <row r="302" spans="1:16" ht="51" x14ac:dyDescent="0.2">
      <c r="A302" t="s">
        <v>59</v>
      </c>
      <c r="E302" s="36" t="s">
        <v>516</v>
      </c>
    </row>
    <row r="303" spans="1:16" x14ac:dyDescent="0.2">
      <c r="A303" s="25" t="s">
        <v>50</v>
      </c>
      <c r="B303" s="30" t="s">
        <v>517</v>
      </c>
      <c r="C303" s="30" t="s">
        <v>518</v>
      </c>
      <c r="D303" s="25" t="s">
        <v>52</v>
      </c>
      <c r="E303" s="31" t="s">
        <v>519</v>
      </c>
      <c r="F303" s="32" t="s">
        <v>155</v>
      </c>
      <c r="G303" s="33">
        <v>548.678</v>
      </c>
      <c r="H303" s="34"/>
      <c r="I303" s="34">
        <f>ROUND(ROUND(H303,2)*ROUND(G303,3),2)</f>
        <v>0</v>
      </c>
      <c r="J303" s="32" t="s">
        <v>55</v>
      </c>
      <c r="O303">
        <f>(I303*21)/100</f>
        <v>0</v>
      </c>
      <c r="P303" t="s">
        <v>26</v>
      </c>
    </row>
    <row r="304" spans="1:16" ht="25.5" x14ac:dyDescent="0.2">
      <c r="A304" s="35" t="s">
        <v>56</v>
      </c>
      <c r="E304" s="36" t="s">
        <v>520</v>
      </c>
    </row>
    <row r="305" spans="1:16" x14ac:dyDescent="0.2">
      <c r="A305" s="37" t="s">
        <v>58</v>
      </c>
      <c r="E305" s="38" t="s">
        <v>521</v>
      </c>
    </row>
    <row r="306" spans="1:16" ht="51" x14ac:dyDescent="0.2">
      <c r="A306" t="s">
        <v>59</v>
      </c>
      <c r="E306" s="36" t="s">
        <v>516</v>
      </c>
    </row>
    <row r="307" spans="1:16" x14ac:dyDescent="0.2">
      <c r="A307" s="25" t="s">
        <v>50</v>
      </c>
      <c r="B307" s="30" t="s">
        <v>522</v>
      </c>
      <c r="C307" s="30" t="s">
        <v>523</v>
      </c>
      <c r="D307" s="25" t="s">
        <v>52</v>
      </c>
      <c r="E307" s="31" t="s">
        <v>524</v>
      </c>
      <c r="F307" s="32" t="s">
        <v>155</v>
      </c>
      <c r="G307" s="33">
        <v>32.255000000000003</v>
      </c>
      <c r="H307" s="34"/>
      <c r="I307" s="34">
        <f>ROUND(ROUND(H307,2)*ROUND(G307,3),2)</f>
        <v>0</v>
      </c>
      <c r="J307" s="32" t="s">
        <v>55</v>
      </c>
      <c r="O307">
        <f>(I307*21)/100</f>
        <v>0</v>
      </c>
      <c r="P307" t="s">
        <v>26</v>
      </c>
    </row>
    <row r="308" spans="1:16" x14ac:dyDescent="0.2">
      <c r="A308" s="35" t="s">
        <v>56</v>
      </c>
      <c r="E308" s="36" t="s">
        <v>525</v>
      </c>
    </row>
    <row r="309" spans="1:16" x14ac:dyDescent="0.2">
      <c r="A309" s="37" t="s">
        <v>58</v>
      </c>
      <c r="E309" s="38" t="s">
        <v>526</v>
      </c>
    </row>
    <row r="310" spans="1:16" ht="51" x14ac:dyDescent="0.2">
      <c r="A310" t="s">
        <v>59</v>
      </c>
      <c r="E310" s="36" t="s">
        <v>527</v>
      </c>
    </row>
    <row r="311" spans="1:16" x14ac:dyDescent="0.2">
      <c r="A311" s="25" t="s">
        <v>50</v>
      </c>
      <c r="B311" s="30" t="s">
        <v>528</v>
      </c>
      <c r="C311" s="30" t="s">
        <v>529</v>
      </c>
      <c r="D311" s="25" t="s">
        <v>52</v>
      </c>
      <c r="E311" s="31" t="s">
        <v>530</v>
      </c>
      <c r="F311" s="32" t="s">
        <v>155</v>
      </c>
      <c r="G311" s="33">
        <v>268.02800000000002</v>
      </c>
      <c r="H311" s="34"/>
      <c r="I311" s="34">
        <f>ROUND(ROUND(H311,2)*ROUND(G311,3),2)</f>
        <v>0</v>
      </c>
      <c r="J311" s="32" t="s">
        <v>55</v>
      </c>
      <c r="O311">
        <f>(I311*21)/100</f>
        <v>0</v>
      </c>
      <c r="P311" t="s">
        <v>26</v>
      </c>
    </row>
    <row r="312" spans="1:16" ht="25.5" x14ac:dyDescent="0.2">
      <c r="A312" s="35" t="s">
        <v>56</v>
      </c>
      <c r="E312" s="36" t="s">
        <v>531</v>
      </c>
    </row>
    <row r="313" spans="1:16" x14ac:dyDescent="0.2">
      <c r="A313" s="37" t="s">
        <v>58</v>
      </c>
      <c r="E313" s="38" t="s">
        <v>52</v>
      </c>
    </row>
    <row r="314" spans="1:16" ht="140.25" x14ac:dyDescent="0.2">
      <c r="A314" t="s">
        <v>59</v>
      </c>
      <c r="E314" s="36" t="s">
        <v>532</v>
      </c>
    </row>
    <row r="315" spans="1:16" x14ac:dyDescent="0.2">
      <c r="A315" s="25" t="s">
        <v>50</v>
      </c>
      <c r="B315" s="30" t="s">
        <v>533</v>
      </c>
      <c r="C315" s="30" t="s">
        <v>534</v>
      </c>
      <c r="D315" s="25" t="s">
        <v>52</v>
      </c>
      <c r="E315" s="31" t="s">
        <v>535</v>
      </c>
      <c r="F315" s="32" t="s">
        <v>155</v>
      </c>
      <c r="G315" s="33">
        <v>124.36</v>
      </c>
      <c r="H315" s="34"/>
      <c r="I315" s="34">
        <f>ROUND(ROUND(H315,2)*ROUND(G315,3),2)</f>
        <v>0</v>
      </c>
      <c r="J315" s="32" t="s">
        <v>55</v>
      </c>
      <c r="O315">
        <f>(I315*21)/100</f>
        <v>0</v>
      </c>
      <c r="P315" t="s">
        <v>26</v>
      </c>
    </row>
    <row r="316" spans="1:16" ht="25.5" x14ac:dyDescent="0.2">
      <c r="A316" s="35" t="s">
        <v>56</v>
      </c>
      <c r="E316" s="36" t="s">
        <v>536</v>
      </c>
    </row>
    <row r="317" spans="1:16" x14ac:dyDescent="0.2">
      <c r="A317" s="37" t="s">
        <v>58</v>
      </c>
      <c r="E317" s="38" t="s">
        <v>52</v>
      </c>
    </row>
    <row r="318" spans="1:16" ht="140.25" x14ac:dyDescent="0.2">
      <c r="A318" t="s">
        <v>59</v>
      </c>
      <c r="E318" s="36" t="s">
        <v>537</v>
      </c>
    </row>
    <row r="319" spans="1:16" x14ac:dyDescent="0.2">
      <c r="A319" s="25" t="s">
        <v>50</v>
      </c>
      <c r="B319" s="30" t="s">
        <v>538</v>
      </c>
      <c r="C319" s="30" t="s">
        <v>539</v>
      </c>
      <c r="D319" s="25" t="s">
        <v>52</v>
      </c>
      <c r="E319" s="31" t="s">
        <v>540</v>
      </c>
      <c r="F319" s="32" t="s">
        <v>155</v>
      </c>
      <c r="G319" s="33">
        <v>148.126</v>
      </c>
      <c r="H319" s="34"/>
      <c r="I319" s="34">
        <f>ROUND(ROUND(H319,2)*ROUND(G319,3),2)</f>
        <v>0</v>
      </c>
      <c r="J319" s="32" t="s">
        <v>55</v>
      </c>
      <c r="O319">
        <f>(I319*21)/100</f>
        <v>0</v>
      </c>
      <c r="P319" t="s">
        <v>26</v>
      </c>
    </row>
    <row r="320" spans="1:16" ht="25.5" x14ac:dyDescent="0.2">
      <c r="A320" s="35" t="s">
        <v>56</v>
      </c>
      <c r="E320" s="36" t="s">
        <v>541</v>
      </c>
    </row>
    <row r="321" spans="1:18" x14ac:dyDescent="0.2">
      <c r="A321" s="37" t="s">
        <v>58</v>
      </c>
      <c r="E321" s="38" t="s">
        <v>542</v>
      </c>
    </row>
    <row r="322" spans="1:18" ht="140.25" x14ac:dyDescent="0.2">
      <c r="A322" t="s">
        <v>59</v>
      </c>
      <c r="E322" s="36" t="s">
        <v>537</v>
      </c>
    </row>
    <row r="323" spans="1:18" x14ac:dyDescent="0.2">
      <c r="A323" s="25" t="s">
        <v>50</v>
      </c>
      <c r="B323" s="30" t="s">
        <v>543</v>
      </c>
      <c r="C323" s="30" t="s">
        <v>544</v>
      </c>
      <c r="D323" s="25" t="s">
        <v>52</v>
      </c>
      <c r="E323" s="31" t="s">
        <v>545</v>
      </c>
      <c r="F323" s="32" t="s">
        <v>155</v>
      </c>
      <c r="G323" s="33">
        <v>151.887</v>
      </c>
      <c r="H323" s="34"/>
      <c r="I323" s="34">
        <f>ROUND(ROUND(H323,2)*ROUND(G323,3),2)</f>
        <v>0</v>
      </c>
      <c r="J323" s="32" t="s">
        <v>55</v>
      </c>
      <c r="O323">
        <f>(I323*21)/100</f>
        <v>0</v>
      </c>
      <c r="P323" t="s">
        <v>26</v>
      </c>
    </row>
    <row r="324" spans="1:18" ht="25.5" x14ac:dyDescent="0.2">
      <c r="A324" s="35" t="s">
        <v>56</v>
      </c>
      <c r="E324" s="36" t="s">
        <v>546</v>
      </c>
    </row>
    <row r="325" spans="1:18" x14ac:dyDescent="0.2">
      <c r="A325" s="37" t="s">
        <v>58</v>
      </c>
      <c r="E325" s="38" t="s">
        <v>547</v>
      </c>
    </row>
    <row r="326" spans="1:18" ht="140.25" x14ac:dyDescent="0.2">
      <c r="A326" t="s">
        <v>59</v>
      </c>
      <c r="E326" s="36" t="s">
        <v>537</v>
      </c>
    </row>
    <row r="327" spans="1:18" x14ac:dyDescent="0.2">
      <c r="A327" s="25" t="s">
        <v>50</v>
      </c>
      <c r="B327" s="30" t="s">
        <v>548</v>
      </c>
      <c r="C327" s="30" t="s">
        <v>549</v>
      </c>
      <c r="D327" s="25" t="s">
        <v>52</v>
      </c>
      <c r="E327" s="31" t="s">
        <v>550</v>
      </c>
      <c r="F327" s="32" t="s">
        <v>155</v>
      </c>
      <c r="G327" s="33">
        <v>124.30500000000001</v>
      </c>
      <c r="H327" s="34"/>
      <c r="I327" s="34">
        <f>ROUND(ROUND(H327,2)*ROUND(G327,3),2)</f>
        <v>0</v>
      </c>
      <c r="J327" s="32" t="s">
        <v>55</v>
      </c>
      <c r="O327">
        <f>(I327*21)/100</f>
        <v>0</v>
      </c>
      <c r="P327" t="s">
        <v>26</v>
      </c>
    </row>
    <row r="328" spans="1:18" x14ac:dyDescent="0.2">
      <c r="A328" s="35" t="s">
        <v>56</v>
      </c>
      <c r="E328" s="36" t="s">
        <v>551</v>
      </c>
    </row>
    <row r="329" spans="1:18" x14ac:dyDescent="0.2">
      <c r="A329" s="37" t="s">
        <v>58</v>
      </c>
      <c r="E329" s="38" t="s">
        <v>52</v>
      </c>
    </row>
    <row r="330" spans="1:18" ht="140.25" x14ac:dyDescent="0.2">
      <c r="A330" t="s">
        <v>59</v>
      </c>
      <c r="E330" s="36" t="s">
        <v>537</v>
      </c>
    </row>
    <row r="331" spans="1:18" ht="12.75" customHeight="1" x14ac:dyDescent="0.2">
      <c r="A331" s="12" t="s">
        <v>47</v>
      </c>
      <c r="B331" s="12"/>
      <c r="C331" s="39" t="s">
        <v>39</v>
      </c>
      <c r="D331" s="12"/>
      <c r="E331" s="28" t="s">
        <v>552</v>
      </c>
      <c r="F331" s="12"/>
      <c r="G331" s="12"/>
      <c r="H331" s="12"/>
      <c r="I331" s="40">
        <f>0+Q331</f>
        <v>0</v>
      </c>
      <c r="J331" s="12"/>
      <c r="O331">
        <f>0+R331</f>
        <v>0</v>
      </c>
      <c r="Q331">
        <f>0+I332+I336+I340</f>
        <v>0</v>
      </c>
      <c r="R331">
        <f>0+O332+O336+O340</f>
        <v>0</v>
      </c>
    </row>
    <row r="332" spans="1:18" ht="25.5" x14ac:dyDescent="0.2">
      <c r="A332" s="25" t="s">
        <v>50</v>
      </c>
      <c r="B332" s="30" t="s">
        <v>553</v>
      </c>
      <c r="C332" s="30" t="s">
        <v>554</v>
      </c>
      <c r="D332" s="25" t="s">
        <v>52</v>
      </c>
      <c r="E332" s="31" t="s">
        <v>555</v>
      </c>
      <c r="F332" s="32" t="s">
        <v>155</v>
      </c>
      <c r="G332" s="33">
        <v>151.876</v>
      </c>
      <c r="H332" s="34"/>
      <c r="I332" s="34">
        <f>ROUND(ROUND(H332,2)*ROUND(G332,3),2)</f>
        <v>0</v>
      </c>
      <c r="J332" s="32" t="s">
        <v>55</v>
      </c>
      <c r="O332">
        <f>(I332*21)/100</f>
        <v>0</v>
      </c>
      <c r="P332" t="s">
        <v>26</v>
      </c>
    </row>
    <row r="333" spans="1:18" ht="38.25" x14ac:dyDescent="0.2">
      <c r="A333" s="35" t="s">
        <v>56</v>
      </c>
      <c r="E333" s="36" t="s">
        <v>556</v>
      </c>
    </row>
    <row r="334" spans="1:18" x14ac:dyDescent="0.2">
      <c r="A334" s="37" t="s">
        <v>58</v>
      </c>
      <c r="E334" s="38" t="s">
        <v>557</v>
      </c>
    </row>
    <row r="335" spans="1:18" ht="76.5" x14ac:dyDescent="0.2">
      <c r="A335" t="s">
        <v>59</v>
      </c>
      <c r="E335" s="36" t="s">
        <v>558</v>
      </c>
    </row>
    <row r="336" spans="1:18" x14ac:dyDescent="0.2">
      <c r="A336" s="25" t="s">
        <v>50</v>
      </c>
      <c r="B336" s="30" t="s">
        <v>559</v>
      </c>
      <c r="C336" s="30" t="s">
        <v>560</v>
      </c>
      <c r="D336" s="25" t="s">
        <v>52</v>
      </c>
      <c r="E336" s="31" t="s">
        <v>561</v>
      </c>
      <c r="F336" s="32" t="s">
        <v>155</v>
      </c>
      <c r="G336" s="33">
        <v>156.501</v>
      </c>
      <c r="H336" s="34"/>
      <c r="I336" s="34">
        <f>ROUND(ROUND(H336,2)*ROUND(G336,3),2)</f>
        <v>0</v>
      </c>
      <c r="J336" s="32" t="s">
        <v>55</v>
      </c>
      <c r="O336">
        <f>(I336*21)/100</f>
        <v>0</v>
      </c>
      <c r="P336" t="s">
        <v>26</v>
      </c>
    </row>
    <row r="337" spans="1:18" ht="38.25" x14ac:dyDescent="0.2">
      <c r="A337" s="35" t="s">
        <v>56</v>
      </c>
      <c r="E337" s="36" t="s">
        <v>562</v>
      </c>
    </row>
    <row r="338" spans="1:18" x14ac:dyDescent="0.2">
      <c r="A338" s="37" t="s">
        <v>58</v>
      </c>
      <c r="E338" s="38" t="s">
        <v>563</v>
      </c>
    </row>
    <row r="339" spans="1:18" ht="76.5" x14ac:dyDescent="0.2">
      <c r="A339" t="s">
        <v>59</v>
      </c>
      <c r="E339" s="36" t="s">
        <v>558</v>
      </c>
    </row>
    <row r="340" spans="1:18" x14ac:dyDescent="0.2">
      <c r="A340" s="25" t="s">
        <v>50</v>
      </c>
      <c r="B340" s="30" t="s">
        <v>564</v>
      </c>
      <c r="C340" s="30" t="s">
        <v>565</v>
      </c>
      <c r="D340" s="25" t="s">
        <v>52</v>
      </c>
      <c r="E340" s="31" t="s">
        <v>566</v>
      </c>
      <c r="F340" s="32" t="s">
        <v>358</v>
      </c>
      <c r="G340" s="33">
        <v>10</v>
      </c>
      <c r="H340" s="34"/>
      <c r="I340" s="34">
        <f>ROUND(ROUND(H340,2)*ROUND(G340,3),2)</f>
        <v>0</v>
      </c>
      <c r="J340" s="32" t="s">
        <v>55</v>
      </c>
      <c r="O340">
        <f>(I340*21)/100</f>
        <v>0</v>
      </c>
      <c r="P340" t="s">
        <v>26</v>
      </c>
    </row>
    <row r="341" spans="1:18" ht="51" x14ac:dyDescent="0.2">
      <c r="A341" s="35" t="s">
        <v>56</v>
      </c>
      <c r="E341" s="36" t="s">
        <v>567</v>
      </c>
    </row>
    <row r="342" spans="1:18" x14ac:dyDescent="0.2">
      <c r="A342" s="37" t="s">
        <v>58</v>
      </c>
      <c r="E342" s="38" t="s">
        <v>568</v>
      </c>
    </row>
    <row r="343" spans="1:18" ht="76.5" x14ac:dyDescent="0.2">
      <c r="A343" t="s">
        <v>59</v>
      </c>
      <c r="E343" s="36" t="s">
        <v>569</v>
      </c>
    </row>
    <row r="344" spans="1:18" ht="12.75" customHeight="1" x14ac:dyDescent="0.2">
      <c r="A344" s="12" t="s">
        <v>47</v>
      </c>
      <c r="B344" s="12"/>
      <c r="C344" s="39" t="s">
        <v>80</v>
      </c>
      <c r="D344" s="12"/>
      <c r="E344" s="28" t="s">
        <v>570</v>
      </c>
      <c r="F344" s="12"/>
      <c r="G344" s="12"/>
      <c r="H344" s="12"/>
      <c r="I344" s="40">
        <f>0+Q344</f>
        <v>0</v>
      </c>
      <c r="J344" s="12"/>
      <c r="O344">
        <f>0+R344</f>
        <v>0</v>
      </c>
      <c r="Q344">
        <f>0+I345+I349+I353+I357+I361+I365</f>
        <v>0</v>
      </c>
      <c r="R344">
        <f>0+O345+O349+O353+O357+O361+O365</f>
        <v>0</v>
      </c>
    </row>
    <row r="345" spans="1:18" x14ac:dyDescent="0.2">
      <c r="A345" s="25" t="s">
        <v>50</v>
      </c>
      <c r="B345" s="30" t="s">
        <v>571</v>
      </c>
      <c r="C345" s="30" t="s">
        <v>572</v>
      </c>
      <c r="D345" s="25" t="s">
        <v>52</v>
      </c>
      <c r="E345" s="31" t="s">
        <v>573</v>
      </c>
      <c r="F345" s="32" t="s">
        <v>155</v>
      </c>
      <c r="G345" s="33">
        <v>27.161999999999999</v>
      </c>
      <c r="H345" s="34"/>
      <c r="I345" s="34">
        <f>ROUND(ROUND(H345,2)*ROUND(G345,3),2)</f>
        <v>0</v>
      </c>
      <c r="J345" s="32" t="s">
        <v>55</v>
      </c>
      <c r="O345">
        <f>(I345*21)/100</f>
        <v>0</v>
      </c>
      <c r="P345" t="s">
        <v>26</v>
      </c>
    </row>
    <row r="346" spans="1:18" x14ac:dyDescent="0.2">
      <c r="A346" s="35" t="s">
        <v>56</v>
      </c>
      <c r="E346" s="36" t="s">
        <v>574</v>
      </c>
    </row>
    <row r="347" spans="1:18" x14ac:dyDescent="0.2">
      <c r="A347" s="37" t="s">
        <v>58</v>
      </c>
      <c r="E347" s="38" t="s">
        <v>575</v>
      </c>
    </row>
    <row r="348" spans="1:18" ht="204" x14ac:dyDescent="0.2">
      <c r="A348" t="s">
        <v>59</v>
      </c>
      <c r="E348" s="36" t="s">
        <v>576</v>
      </c>
    </row>
    <row r="349" spans="1:18" ht="25.5" x14ac:dyDescent="0.2">
      <c r="A349" s="25" t="s">
        <v>50</v>
      </c>
      <c r="B349" s="30" t="s">
        <v>577</v>
      </c>
      <c r="C349" s="30" t="s">
        <v>578</v>
      </c>
      <c r="D349" s="25" t="s">
        <v>52</v>
      </c>
      <c r="E349" s="31" t="s">
        <v>579</v>
      </c>
      <c r="F349" s="32" t="s">
        <v>155</v>
      </c>
      <c r="G349" s="33">
        <v>221.06899999999999</v>
      </c>
      <c r="H349" s="34"/>
      <c r="I349" s="34">
        <f>ROUND(ROUND(H349,2)*ROUND(G349,3),2)</f>
        <v>0</v>
      </c>
      <c r="J349" s="32" t="s">
        <v>55</v>
      </c>
      <c r="O349">
        <f>(I349*21)/100</f>
        <v>0</v>
      </c>
      <c r="P349" t="s">
        <v>26</v>
      </c>
    </row>
    <row r="350" spans="1:18" ht="25.5" x14ac:dyDescent="0.2">
      <c r="A350" s="35" t="s">
        <v>56</v>
      </c>
      <c r="E350" s="36" t="s">
        <v>580</v>
      </c>
    </row>
    <row r="351" spans="1:18" x14ac:dyDescent="0.2">
      <c r="A351" s="37" t="s">
        <v>58</v>
      </c>
      <c r="E351" s="38" t="s">
        <v>581</v>
      </c>
    </row>
    <row r="352" spans="1:18" ht="216.75" x14ac:dyDescent="0.2">
      <c r="A352" t="s">
        <v>59</v>
      </c>
      <c r="E352" s="36" t="s">
        <v>582</v>
      </c>
    </row>
    <row r="353" spans="1:16" x14ac:dyDescent="0.2">
      <c r="A353" s="25" t="s">
        <v>50</v>
      </c>
      <c r="B353" s="30" t="s">
        <v>583</v>
      </c>
      <c r="C353" s="30" t="s">
        <v>584</v>
      </c>
      <c r="D353" s="25" t="s">
        <v>52</v>
      </c>
      <c r="E353" s="31" t="s">
        <v>585</v>
      </c>
      <c r="F353" s="32" t="s">
        <v>155</v>
      </c>
      <c r="G353" s="33">
        <v>68.638000000000005</v>
      </c>
      <c r="H353" s="34"/>
      <c r="I353" s="34">
        <f>ROUND(ROUND(H353,2)*ROUND(G353,3),2)</f>
        <v>0</v>
      </c>
      <c r="J353" s="32" t="s">
        <v>55</v>
      </c>
      <c r="O353">
        <f>(I353*21)/100</f>
        <v>0</v>
      </c>
      <c r="P353" t="s">
        <v>26</v>
      </c>
    </row>
    <row r="354" spans="1:16" x14ac:dyDescent="0.2">
      <c r="A354" s="35" t="s">
        <v>56</v>
      </c>
      <c r="E354" s="36" t="s">
        <v>586</v>
      </c>
    </row>
    <row r="355" spans="1:16" x14ac:dyDescent="0.2">
      <c r="A355" s="37" t="s">
        <v>58</v>
      </c>
      <c r="E355" s="38" t="s">
        <v>52</v>
      </c>
    </row>
    <row r="356" spans="1:16" ht="38.25" x14ac:dyDescent="0.2">
      <c r="A356" t="s">
        <v>59</v>
      </c>
      <c r="E356" s="36" t="s">
        <v>587</v>
      </c>
    </row>
    <row r="357" spans="1:16" x14ac:dyDescent="0.2">
      <c r="A357" s="25" t="s">
        <v>50</v>
      </c>
      <c r="B357" s="30" t="s">
        <v>588</v>
      </c>
      <c r="C357" s="30" t="s">
        <v>589</v>
      </c>
      <c r="D357" s="25" t="s">
        <v>52</v>
      </c>
      <c r="E357" s="31" t="s">
        <v>590</v>
      </c>
      <c r="F357" s="32" t="s">
        <v>155</v>
      </c>
      <c r="G357" s="33">
        <v>242.077</v>
      </c>
      <c r="H357" s="34"/>
      <c r="I357" s="34">
        <f>ROUND(ROUND(H357,2)*ROUND(G357,3),2)</f>
        <v>0</v>
      </c>
      <c r="J357" s="32" t="s">
        <v>55</v>
      </c>
      <c r="O357">
        <f>(I357*21)/100</f>
        <v>0</v>
      </c>
      <c r="P357" t="s">
        <v>26</v>
      </c>
    </row>
    <row r="358" spans="1:16" x14ac:dyDescent="0.2">
      <c r="A358" s="35" t="s">
        <v>56</v>
      </c>
      <c r="E358" s="36" t="s">
        <v>591</v>
      </c>
    </row>
    <row r="359" spans="1:16" x14ac:dyDescent="0.2">
      <c r="A359" s="37" t="s">
        <v>58</v>
      </c>
      <c r="E359" s="38" t="s">
        <v>592</v>
      </c>
    </row>
    <row r="360" spans="1:16" ht="51" x14ac:dyDescent="0.2">
      <c r="A360" t="s">
        <v>59</v>
      </c>
      <c r="E360" s="36" t="s">
        <v>593</v>
      </c>
    </row>
    <row r="361" spans="1:16" x14ac:dyDescent="0.2">
      <c r="A361" s="25" t="s">
        <v>50</v>
      </c>
      <c r="B361" s="30" t="s">
        <v>594</v>
      </c>
      <c r="C361" s="30" t="s">
        <v>595</v>
      </c>
      <c r="D361" s="25" t="s">
        <v>52</v>
      </c>
      <c r="E361" s="31" t="s">
        <v>596</v>
      </c>
      <c r="F361" s="32" t="s">
        <v>155</v>
      </c>
      <c r="G361" s="33">
        <v>149.52000000000001</v>
      </c>
      <c r="H361" s="34"/>
      <c r="I361" s="34">
        <f>ROUND(ROUND(H361,2)*ROUND(G361,3),2)</f>
        <v>0</v>
      </c>
      <c r="J361" s="32" t="s">
        <v>55</v>
      </c>
      <c r="O361">
        <f>(I361*21)/100</f>
        <v>0</v>
      </c>
      <c r="P361" t="s">
        <v>26</v>
      </c>
    </row>
    <row r="362" spans="1:16" x14ac:dyDescent="0.2">
      <c r="A362" s="35" t="s">
        <v>56</v>
      </c>
      <c r="E362" s="36" t="s">
        <v>597</v>
      </c>
    </row>
    <row r="363" spans="1:16" x14ac:dyDescent="0.2">
      <c r="A363" s="37" t="s">
        <v>58</v>
      </c>
      <c r="E363" s="38" t="s">
        <v>598</v>
      </c>
    </row>
    <row r="364" spans="1:16" ht="51" x14ac:dyDescent="0.2">
      <c r="A364" t="s">
        <v>59</v>
      </c>
      <c r="E364" s="36" t="s">
        <v>593</v>
      </c>
    </row>
    <row r="365" spans="1:16" x14ac:dyDescent="0.2">
      <c r="A365" s="25" t="s">
        <v>50</v>
      </c>
      <c r="B365" s="30" t="s">
        <v>599</v>
      </c>
      <c r="C365" s="30" t="s">
        <v>600</v>
      </c>
      <c r="D365" s="25" t="s">
        <v>52</v>
      </c>
      <c r="E365" s="31" t="s">
        <v>601</v>
      </c>
      <c r="F365" s="32" t="s">
        <v>155</v>
      </c>
      <c r="G365" s="33">
        <v>18.256</v>
      </c>
      <c r="H365" s="34"/>
      <c r="I365" s="34">
        <f>ROUND(ROUND(H365,2)*ROUND(G365,3),2)</f>
        <v>0</v>
      </c>
      <c r="J365" s="32" t="s">
        <v>55</v>
      </c>
      <c r="O365">
        <f>(I365*21)/100</f>
        <v>0</v>
      </c>
      <c r="P365" t="s">
        <v>26</v>
      </c>
    </row>
    <row r="366" spans="1:16" x14ac:dyDescent="0.2">
      <c r="A366" s="35" t="s">
        <v>56</v>
      </c>
      <c r="E366" s="36" t="s">
        <v>602</v>
      </c>
    </row>
    <row r="367" spans="1:16" x14ac:dyDescent="0.2">
      <c r="A367" s="37" t="s">
        <v>58</v>
      </c>
      <c r="E367" s="38" t="s">
        <v>603</v>
      </c>
    </row>
    <row r="368" spans="1:16" ht="51" x14ac:dyDescent="0.2">
      <c r="A368" t="s">
        <v>59</v>
      </c>
      <c r="E368" s="36" t="s">
        <v>593</v>
      </c>
    </row>
    <row r="369" spans="1:18" ht="12.75" customHeight="1" x14ac:dyDescent="0.2">
      <c r="A369" s="12" t="s">
        <v>47</v>
      </c>
      <c r="B369" s="12"/>
      <c r="C369" s="39" t="s">
        <v>83</v>
      </c>
      <c r="D369" s="12"/>
      <c r="E369" s="28" t="s">
        <v>604</v>
      </c>
      <c r="F369" s="12"/>
      <c r="G369" s="12"/>
      <c r="H369" s="12"/>
      <c r="I369" s="40">
        <f>0+Q369</f>
        <v>0</v>
      </c>
      <c r="J369" s="12"/>
      <c r="O369">
        <f>0+R369</f>
        <v>0</v>
      </c>
      <c r="Q369">
        <f>0+I370</f>
        <v>0</v>
      </c>
      <c r="R369">
        <f>0+O370</f>
        <v>0</v>
      </c>
    </row>
    <row r="370" spans="1:18" x14ac:dyDescent="0.2">
      <c r="A370" s="25" t="s">
        <v>50</v>
      </c>
      <c r="B370" s="30" t="s">
        <v>605</v>
      </c>
      <c r="C370" s="30" t="s">
        <v>606</v>
      </c>
      <c r="D370" s="25" t="s">
        <v>52</v>
      </c>
      <c r="E370" s="31" t="s">
        <v>607</v>
      </c>
      <c r="F370" s="32" t="s">
        <v>358</v>
      </c>
      <c r="G370" s="33">
        <v>7.9</v>
      </c>
      <c r="H370" s="34"/>
      <c r="I370" s="34">
        <f>ROUND(ROUND(H370,2)*ROUND(G370,3),2)</f>
        <v>0</v>
      </c>
      <c r="J370" s="32" t="s">
        <v>55</v>
      </c>
      <c r="O370">
        <f>(I370*21)/100</f>
        <v>0</v>
      </c>
      <c r="P370" t="s">
        <v>26</v>
      </c>
    </row>
    <row r="371" spans="1:18" ht="25.5" x14ac:dyDescent="0.2">
      <c r="A371" s="35" t="s">
        <v>56</v>
      </c>
      <c r="E371" s="36" t="s">
        <v>608</v>
      </c>
    </row>
    <row r="372" spans="1:18" x14ac:dyDescent="0.2">
      <c r="A372" s="37" t="s">
        <v>58</v>
      </c>
      <c r="E372" s="38" t="s">
        <v>609</v>
      </c>
    </row>
    <row r="373" spans="1:18" ht="267.75" x14ac:dyDescent="0.2">
      <c r="A373" t="s">
        <v>59</v>
      </c>
      <c r="E373" s="36" t="s">
        <v>610</v>
      </c>
    </row>
    <row r="374" spans="1:18" ht="12.75" customHeight="1" x14ac:dyDescent="0.2">
      <c r="A374" s="12" t="s">
        <v>47</v>
      </c>
      <c r="B374" s="12"/>
      <c r="C374" s="39" t="s">
        <v>42</v>
      </c>
      <c r="D374" s="12"/>
      <c r="E374" s="28" t="s">
        <v>611</v>
      </c>
      <c r="F374" s="12"/>
      <c r="G374" s="12"/>
      <c r="H374" s="12"/>
      <c r="I374" s="40">
        <f>0+Q374</f>
        <v>0</v>
      </c>
      <c r="J374" s="12"/>
      <c r="O374">
        <f>0+R374</f>
        <v>0</v>
      </c>
      <c r="Q374">
        <f>0+I375+I379+I383+I387+I391+I395+I399+I403+I407+I411+I415+I419+I423+I427+I431+I435+I439+I443+I447+I451+I455+I459+I463+I467+I471+I475+I479+I483+I487+I491+I495+I499+I503+I507+I511+I515</f>
        <v>0</v>
      </c>
      <c r="R374">
        <f>0+O375+O379+O383+O387+O391+O395+O399+O403+O407+O411+O415+O419+O423+O427+O431+O435+O439+O443+O447+O451+O455+O459+O463+O467+O471+O475+O479+O483+O487+O491+O495+O499+O503+O507+O511+O515</f>
        <v>0</v>
      </c>
    </row>
    <row r="375" spans="1:18" x14ac:dyDescent="0.2">
      <c r="A375" s="25" t="s">
        <v>50</v>
      </c>
      <c r="B375" s="30" t="s">
        <v>612</v>
      </c>
      <c r="C375" s="30" t="s">
        <v>613</v>
      </c>
      <c r="D375" s="25" t="s">
        <v>52</v>
      </c>
      <c r="E375" s="31" t="s">
        <v>614</v>
      </c>
      <c r="F375" s="32" t="s">
        <v>358</v>
      </c>
      <c r="G375" s="33">
        <v>44.042000000000002</v>
      </c>
      <c r="H375" s="34"/>
      <c r="I375" s="34">
        <f>ROUND(ROUND(H375,2)*ROUND(G375,3),2)</f>
        <v>0</v>
      </c>
      <c r="J375" s="32" t="s">
        <v>55</v>
      </c>
      <c r="O375">
        <f>(I375*21)/100</f>
        <v>0</v>
      </c>
      <c r="P375" t="s">
        <v>26</v>
      </c>
    </row>
    <row r="376" spans="1:18" ht="38.25" x14ac:dyDescent="0.2">
      <c r="A376" s="35" t="s">
        <v>56</v>
      </c>
      <c r="E376" s="36" t="s">
        <v>615</v>
      </c>
    </row>
    <row r="377" spans="1:18" x14ac:dyDescent="0.2">
      <c r="A377" s="37" t="s">
        <v>58</v>
      </c>
      <c r="E377" s="38" t="s">
        <v>616</v>
      </c>
    </row>
    <row r="378" spans="1:18" ht="38.25" x14ac:dyDescent="0.2">
      <c r="A378" t="s">
        <v>59</v>
      </c>
      <c r="E378" s="36" t="s">
        <v>617</v>
      </c>
    </row>
    <row r="379" spans="1:18" x14ac:dyDescent="0.2">
      <c r="A379" s="25" t="s">
        <v>50</v>
      </c>
      <c r="B379" s="30" t="s">
        <v>618</v>
      </c>
      <c r="C379" s="30" t="s">
        <v>619</v>
      </c>
      <c r="D379" s="25" t="s">
        <v>52</v>
      </c>
      <c r="E379" s="31" t="s">
        <v>620</v>
      </c>
      <c r="F379" s="32" t="s">
        <v>358</v>
      </c>
      <c r="G379" s="33">
        <v>14.7</v>
      </c>
      <c r="H379" s="34"/>
      <c r="I379" s="34">
        <f>ROUND(ROUND(H379,2)*ROUND(G379,3),2)</f>
        <v>0</v>
      </c>
      <c r="J379" s="32" t="s">
        <v>55</v>
      </c>
      <c r="O379">
        <f>(I379*21)/100</f>
        <v>0</v>
      </c>
      <c r="P379" t="s">
        <v>26</v>
      </c>
    </row>
    <row r="380" spans="1:18" ht="38.25" x14ac:dyDescent="0.2">
      <c r="A380" s="35" t="s">
        <v>56</v>
      </c>
      <c r="E380" s="36" t="s">
        <v>621</v>
      </c>
    </row>
    <row r="381" spans="1:18" x14ac:dyDescent="0.2">
      <c r="A381" s="37" t="s">
        <v>58</v>
      </c>
      <c r="E381" s="38" t="s">
        <v>622</v>
      </c>
    </row>
    <row r="382" spans="1:18" ht="63.75" x14ac:dyDescent="0.2">
      <c r="A382" t="s">
        <v>59</v>
      </c>
      <c r="E382" s="36" t="s">
        <v>623</v>
      </c>
    </row>
    <row r="383" spans="1:18" x14ac:dyDescent="0.2">
      <c r="A383" s="25" t="s">
        <v>50</v>
      </c>
      <c r="B383" s="30" t="s">
        <v>624</v>
      </c>
      <c r="C383" s="30" t="s">
        <v>625</v>
      </c>
      <c r="D383" s="25" t="s">
        <v>52</v>
      </c>
      <c r="E383" s="31" t="s">
        <v>626</v>
      </c>
      <c r="F383" s="32" t="s">
        <v>358</v>
      </c>
      <c r="G383" s="33">
        <v>44.9</v>
      </c>
      <c r="H383" s="34"/>
      <c r="I383" s="34">
        <f>ROUND(ROUND(H383,2)*ROUND(G383,3),2)</f>
        <v>0</v>
      </c>
      <c r="J383" s="32" t="s">
        <v>55</v>
      </c>
      <c r="O383">
        <f>(I383*21)/100</f>
        <v>0</v>
      </c>
      <c r="P383" t="s">
        <v>26</v>
      </c>
    </row>
    <row r="384" spans="1:18" ht="25.5" x14ac:dyDescent="0.2">
      <c r="A384" s="35" t="s">
        <v>56</v>
      </c>
      <c r="E384" s="36" t="s">
        <v>627</v>
      </c>
    </row>
    <row r="385" spans="1:16" x14ac:dyDescent="0.2">
      <c r="A385" s="37" t="s">
        <v>58</v>
      </c>
      <c r="E385" s="38" t="s">
        <v>628</v>
      </c>
    </row>
    <row r="386" spans="1:16" ht="63.75" x14ac:dyDescent="0.2">
      <c r="A386" t="s">
        <v>59</v>
      </c>
      <c r="E386" s="36" t="s">
        <v>623</v>
      </c>
    </row>
    <row r="387" spans="1:16" x14ac:dyDescent="0.2">
      <c r="A387" s="25" t="s">
        <v>50</v>
      </c>
      <c r="B387" s="30" t="s">
        <v>629</v>
      </c>
      <c r="C387" s="30" t="s">
        <v>630</v>
      </c>
      <c r="D387" s="25" t="s">
        <v>52</v>
      </c>
      <c r="E387" s="31" t="s">
        <v>631</v>
      </c>
      <c r="F387" s="32" t="s">
        <v>104</v>
      </c>
      <c r="G387" s="33">
        <v>6</v>
      </c>
      <c r="H387" s="34"/>
      <c r="I387" s="34">
        <f>ROUND(ROUND(H387,2)*ROUND(G387,3),2)</f>
        <v>0</v>
      </c>
      <c r="J387" s="32" t="s">
        <v>55</v>
      </c>
      <c r="O387">
        <f>(I387*21)/100</f>
        <v>0</v>
      </c>
      <c r="P387" t="s">
        <v>26</v>
      </c>
    </row>
    <row r="388" spans="1:16" ht="25.5" x14ac:dyDescent="0.2">
      <c r="A388" s="35" t="s">
        <v>56</v>
      </c>
      <c r="E388" s="36" t="s">
        <v>632</v>
      </c>
    </row>
    <row r="389" spans="1:16" x14ac:dyDescent="0.2">
      <c r="A389" s="37" t="s">
        <v>58</v>
      </c>
      <c r="E389" s="38" t="s">
        <v>52</v>
      </c>
    </row>
    <row r="390" spans="1:16" ht="38.25" x14ac:dyDescent="0.2">
      <c r="A390" t="s">
        <v>59</v>
      </c>
      <c r="E390" s="36" t="s">
        <v>633</v>
      </c>
    </row>
    <row r="391" spans="1:16" x14ac:dyDescent="0.2">
      <c r="A391" s="25" t="s">
        <v>50</v>
      </c>
      <c r="B391" s="30" t="s">
        <v>634</v>
      </c>
      <c r="C391" s="30" t="s">
        <v>635</v>
      </c>
      <c r="D391" s="25" t="s">
        <v>52</v>
      </c>
      <c r="E391" s="31" t="s">
        <v>636</v>
      </c>
      <c r="F391" s="32" t="s">
        <v>104</v>
      </c>
      <c r="G391" s="33">
        <v>2</v>
      </c>
      <c r="H391" s="34"/>
      <c r="I391" s="34">
        <f>ROUND(ROUND(H391,2)*ROUND(G391,3),2)</f>
        <v>0</v>
      </c>
      <c r="J391" s="32" t="s">
        <v>55</v>
      </c>
      <c r="O391">
        <f>(I391*21)/100</f>
        <v>0</v>
      </c>
      <c r="P391" t="s">
        <v>26</v>
      </c>
    </row>
    <row r="392" spans="1:16" x14ac:dyDescent="0.2">
      <c r="A392" s="35" t="s">
        <v>56</v>
      </c>
      <c r="E392" s="36" t="s">
        <v>637</v>
      </c>
    </row>
    <row r="393" spans="1:16" x14ac:dyDescent="0.2">
      <c r="A393" s="37" t="s">
        <v>58</v>
      </c>
      <c r="E393" s="38" t="s">
        <v>52</v>
      </c>
    </row>
    <row r="394" spans="1:16" ht="25.5" x14ac:dyDescent="0.2">
      <c r="A394" t="s">
        <v>59</v>
      </c>
      <c r="E394" s="36" t="s">
        <v>638</v>
      </c>
    </row>
    <row r="395" spans="1:16" ht="25.5" x14ac:dyDescent="0.2">
      <c r="A395" s="25" t="s">
        <v>50</v>
      </c>
      <c r="B395" s="30" t="s">
        <v>639</v>
      </c>
      <c r="C395" s="30" t="s">
        <v>640</v>
      </c>
      <c r="D395" s="25" t="s">
        <v>52</v>
      </c>
      <c r="E395" s="31" t="s">
        <v>641</v>
      </c>
      <c r="F395" s="32" t="s">
        <v>104</v>
      </c>
      <c r="G395" s="33">
        <v>2</v>
      </c>
      <c r="H395" s="34"/>
      <c r="I395" s="34">
        <f>ROUND(ROUND(H395,2)*ROUND(G395,3),2)</f>
        <v>0</v>
      </c>
      <c r="J395" s="32" t="s">
        <v>55</v>
      </c>
      <c r="O395">
        <f>(I395*21)/100</f>
        <v>0</v>
      </c>
      <c r="P395" t="s">
        <v>26</v>
      </c>
    </row>
    <row r="396" spans="1:16" x14ac:dyDescent="0.2">
      <c r="A396" s="35" t="s">
        <v>56</v>
      </c>
      <c r="E396" s="36" t="s">
        <v>642</v>
      </c>
    </row>
    <row r="397" spans="1:16" x14ac:dyDescent="0.2">
      <c r="A397" s="37" t="s">
        <v>58</v>
      </c>
      <c r="E397" s="38" t="s">
        <v>52</v>
      </c>
    </row>
    <row r="398" spans="1:16" ht="25.5" x14ac:dyDescent="0.2">
      <c r="A398" t="s">
        <v>59</v>
      </c>
      <c r="E398" s="36" t="s">
        <v>643</v>
      </c>
    </row>
    <row r="399" spans="1:16" ht="25.5" x14ac:dyDescent="0.2">
      <c r="A399" s="25" t="s">
        <v>50</v>
      </c>
      <c r="B399" s="30" t="s">
        <v>644</v>
      </c>
      <c r="C399" s="30" t="s">
        <v>645</v>
      </c>
      <c r="D399" s="25" t="s">
        <v>52</v>
      </c>
      <c r="E399" s="31" t="s">
        <v>646</v>
      </c>
      <c r="F399" s="32" t="s">
        <v>104</v>
      </c>
      <c r="G399" s="33">
        <v>6</v>
      </c>
      <c r="H399" s="34"/>
      <c r="I399" s="34">
        <f>ROUND(ROUND(H399,2)*ROUND(G399,3),2)</f>
        <v>0</v>
      </c>
      <c r="J399" s="32" t="s">
        <v>55</v>
      </c>
      <c r="O399">
        <f>(I399*21)/100</f>
        <v>0</v>
      </c>
      <c r="P399" t="s">
        <v>26</v>
      </c>
    </row>
    <row r="400" spans="1:16" x14ac:dyDescent="0.2">
      <c r="A400" s="35" t="s">
        <v>56</v>
      </c>
      <c r="E400" s="36" t="s">
        <v>647</v>
      </c>
    </row>
    <row r="401" spans="1:16" x14ac:dyDescent="0.2">
      <c r="A401" s="37" t="s">
        <v>58</v>
      </c>
      <c r="E401" s="38" t="s">
        <v>52</v>
      </c>
    </row>
    <row r="402" spans="1:16" ht="25.5" x14ac:dyDescent="0.2">
      <c r="A402" t="s">
        <v>59</v>
      </c>
      <c r="E402" s="36" t="s">
        <v>648</v>
      </c>
    </row>
    <row r="403" spans="1:16" ht="25.5" x14ac:dyDescent="0.2">
      <c r="A403" s="25" t="s">
        <v>50</v>
      </c>
      <c r="B403" s="30" t="s">
        <v>649</v>
      </c>
      <c r="C403" s="30" t="s">
        <v>650</v>
      </c>
      <c r="D403" s="25" t="s">
        <v>52</v>
      </c>
      <c r="E403" s="31" t="s">
        <v>651</v>
      </c>
      <c r="F403" s="32" t="s">
        <v>155</v>
      </c>
      <c r="G403" s="33">
        <v>22.5</v>
      </c>
      <c r="H403" s="34"/>
      <c r="I403" s="34">
        <f>ROUND(ROUND(H403,2)*ROUND(G403,3),2)</f>
        <v>0</v>
      </c>
      <c r="J403" s="32" t="s">
        <v>55</v>
      </c>
      <c r="O403">
        <f>(I403*21)/100</f>
        <v>0</v>
      </c>
      <c r="P403" t="s">
        <v>26</v>
      </c>
    </row>
    <row r="404" spans="1:16" x14ac:dyDescent="0.2">
      <c r="A404" s="35" t="s">
        <v>56</v>
      </c>
      <c r="E404" s="36" t="s">
        <v>652</v>
      </c>
    </row>
    <row r="405" spans="1:16" x14ac:dyDescent="0.2">
      <c r="A405" s="37" t="s">
        <v>58</v>
      </c>
      <c r="E405" s="38" t="s">
        <v>653</v>
      </c>
    </row>
    <row r="406" spans="1:16" ht="38.25" x14ac:dyDescent="0.2">
      <c r="A406" t="s">
        <v>59</v>
      </c>
      <c r="E406" s="36" t="s">
        <v>654</v>
      </c>
    </row>
    <row r="407" spans="1:16" ht="25.5" x14ac:dyDescent="0.2">
      <c r="A407" s="25" t="s">
        <v>50</v>
      </c>
      <c r="B407" s="30" t="s">
        <v>655</v>
      </c>
      <c r="C407" s="30" t="s">
        <v>656</v>
      </c>
      <c r="D407" s="25" t="s">
        <v>52</v>
      </c>
      <c r="E407" s="31" t="s">
        <v>657</v>
      </c>
      <c r="F407" s="32" t="s">
        <v>155</v>
      </c>
      <c r="G407" s="33">
        <v>22.5</v>
      </c>
      <c r="H407" s="34"/>
      <c r="I407" s="34">
        <f>ROUND(ROUND(H407,2)*ROUND(G407,3),2)</f>
        <v>0</v>
      </c>
      <c r="J407" s="32" t="s">
        <v>55</v>
      </c>
      <c r="O407">
        <f>(I407*21)/100</f>
        <v>0</v>
      </c>
      <c r="P407" t="s">
        <v>26</v>
      </c>
    </row>
    <row r="408" spans="1:16" x14ac:dyDescent="0.2">
      <c r="A408" s="35" t="s">
        <v>56</v>
      </c>
      <c r="E408" s="36" t="s">
        <v>658</v>
      </c>
    </row>
    <row r="409" spans="1:16" x14ac:dyDescent="0.2">
      <c r="A409" s="37" t="s">
        <v>58</v>
      </c>
      <c r="E409" s="38" t="s">
        <v>653</v>
      </c>
    </row>
    <row r="410" spans="1:16" ht="38.25" x14ac:dyDescent="0.2">
      <c r="A410" t="s">
        <v>59</v>
      </c>
      <c r="E410" s="36" t="s">
        <v>654</v>
      </c>
    </row>
    <row r="411" spans="1:16" x14ac:dyDescent="0.2">
      <c r="A411" s="25" t="s">
        <v>50</v>
      </c>
      <c r="B411" s="30" t="s">
        <v>659</v>
      </c>
      <c r="C411" s="30" t="s">
        <v>660</v>
      </c>
      <c r="D411" s="25" t="s">
        <v>52</v>
      </c>
      <c r="E411" s="31" t="s">
        <v>661</v>
      </c>
      <c r="F411" s="32" t="s">
        <v>184</v>
      </c>
      <c r="G411" s="33">
        <v>10.835000000000001</v>
      </c>
      <c r="H411" s="34"/>
      <c r="I411" s="34">
        <f>ROUND(ROUND(H411,2)*ROUND(G411,3),2)</f>
        <v>0</v>
      </c>
      <c r="J411" s="32" t="s">
        <v>55</v>
      </c>
      <c r="O411">
        <f>(I411*21)/100</f>
        <v>0</v>
      </c>
      <c r="P411" t="s">
        <v>26</v>
      </c>
    </row>
    <row r="412" spans="1:16" x14ac:dyDescent="0.2">
      <c r="A412" s="35" t="s">
        <v>56</v>
      </c>
      <c r="E412" s="36" t="s">
        <v>662</v>
      </c>
    </row>
    <row r="413" spans="1:16" x14ac:dyDescent="0.2">
      <c r="A413" s="37" t="s">
        <v>58</v>
      </c>
      <c r="E413" s="38" t="s">
        <v>663</v>
      </c>
    </row>
    <row r="414" spans="1:16" ht="51" x14ac:dyDescent="0.2">
      <c r="A414" t="s">
        <v>59</v>
      </c>
      <c r="E414" s="36" t="s">
        <v>664</v>
      </c>
    </row>
    <row r="415" spans="1:16" x14ac:dyDescent="0.2">
      <c r="A415" s="25" t="s">
        <v>50</v>
      </c>
      <c r="B415" s="30" t="s">
        <v>665</v>
      </c>
      <c r="C415" s="30" t="s">
        <v>666</v>
      </c>
      <c r="D415" s="25" t="s">
        <v>52</v>
      </c>
      <c r="E415" s="31" t="s">
        <v>667</v>
      </c>
      <c r="F415" s="32" t="s">
        <v>358</v>
      </c>
      <c r="G415" s="33">
        <v>62.5</v>
      </c>
      <c r="H415" s="34"/>
      <c r="I415" s="34">
        <f>ROUND(ROUND(H415,2)*ROUND(G415,3),2)</f>
        <v>0</v>
      </c>
      <c r="J415" s="32" t="s">
        <v>55</v>
      </c>
      <c r="O415">
        <f>(I415*21)/100</f>
        <v>0</v>
      </c>
      <c r="P415" t="s">
        <v>26</v>
      </c>
    </row>
    <row r="416" spans="1:16" ht="25.5" x14ac:dyDescent="0.2">
      <c r="A416" s="35" t="s">
        <v>56</v>
      </c>
      <c r="E416" s="36" t="s">
        <v>668</v>
      </c>
    </row>
    <row r="417" spans="1:16" x14ac:dyDescent="0.2">
      <c r="A417" s="37" t="s">
        <v>58</v>
      </c>
      <c r="E417" s="38" t="s">
        <v>669</v>
      </c>
    </row>
    <row r="418" spans="1:16" ht="51" x14ac:dyDescent="0.2">
      <c r="A418" t="s">
        <v>59</v>
      </c>
      <c r="E418" s="36" t="s">
        <v>670</v>
      </c>
    </row>
    <row r="419" spans="1:16" x14ac:dyDescent="0.2">
      <c r="A419" s="25" t="s">
        <v>50</v>
      </c>
      <c r="B419" s="30" t="s">
        <v>671</v>
      </c>
      <c r="C419" s="30" t="s">
        <v>672</v>
      </c>
      <c r="D419" s="25" t="s">
        <v>52</v>
      </c>
      <c r="E419" s="31" t="s">
        <v>673</v>
      </c>
      <c r="F419" s="32" t="s">
        <v>358</v>
      </c>
      <c r="G419" s="33">
        <v>11.04</v>
      </c>
      <c r="H419" s="34"/>
      <c r="I419" s="34">
        <f>ROUND(ROUND(H419,2)*ROUND(G419,3),2)</f>
        <v>0</v>
      </c>
      <c r="J419" s="32" t="s">
        <v>55</v>
      </c>
      <c r="O419">
        <f>(I419*21)/100</f>
        <v>0</v>
      </c>
      <c r="P419" t="s">
        <v>26</v>
      </c>
    </row>
    <row r="420" spans="1:16" x14ac:dyDescent="0.2">
      <c r="A420" s="35" t="s">
        <v>56</v>
      </c>
      <c r="E420" s="36" t="s">
        <v>674</v>
      </c>
    </row>
    <row r="421" spans="1:16" x14ac:dyDescent="0.2">
      <c r="A421" s="37" t="s">
        <v>58</v>
      </c>
      <c r="E421" s="38" t="s">
        <v>675</v>
      </c>
    </row>
    <row r="422" spans="1:16" ht="25.5" x14ac:dyDescent="0.2">
      <c r="A422" t="s">
        <v>59</v>
      </c>
      <c r="E422" s="36" t="s">
        <v>676</v>
      </c>
    </row>
    <row r="423" spans="1:16" x14ac:dyDescent="0.2">
      <c r="A423" s="25" t="s">
        <v>50</v>
      </c>
      <c r="B423" s="30" t="s">
        <v>677</v>
      </c>
      <c r="C423" s="30" t="s">
        <v>678</v>
      </c>
      <c r="D423" s="25" t="s">
        <v>52</v>
      </c>
      <c r="E423" s="31" t="s">
        <v>679</v>
      </c>
      <c r="F423" s="32" t="s">
        <v>358</v>
      </c>
      <c r="G423" s="33">
        <v>12.58</v>
      </c>
      <c r="H423" s="34"/>
      <c r="I423" s="34">
        <f>ROUND(ROUND(H423,2)*ROUND(G423,3),2)</f>
        <v>0</v>
      </c>
      <c r="J423" s="32" t="s">
        <v>55</v>
      </c>
      <c r="O423">
        <f>(I423*21)/100</f>
        <v>0</v>
      </c>
      <c r="P423" t="s">
        <v>26</v>
      </c>
    </row>
    <row r="424" spans="1:16" x14ac:dyDescent="0.2">
      <c r="A424" s="35" t="s">
        <v>56</v>
      </c>
      <c r="E424" s="36" t="s">
        <v>680</v>
      </c>
    </row>
    <row r="425" spans="1:16" x14ac:dyDescent="0.2">
      <c r="A425" s="37" t="s">
        <v>58</v>
      </c>
      <c r="E425" s="38" t="s">
        <v>681</v>
      </c>
    </row>
    <row r="426" spans="1:16" ht="25.5" x14ac:dyDescent="0.2">
      <c r="A426" t="s">
        <v>59</v>
      </c>
      <c r="E426" s="36" t="s">
        <v>676</v>
      </c>
    </row>
    <row r="427" spans="1:16" x14ac:dyDescent="0.2">
      <c r="A427" s="25" t="s">
        <v>50</v>
      </c>
      <c r="B427" s="30" t="s">
        <v>682</v>
      </c>
      <c r="C427" s="30" t="s">
        <v>683</v>
      </c>
      <c r="D427" s="25" t="s">
        <v>52</v>
      </c>
      <c r="E427" s="31" t="s">
        <v>684</v>
      </c>
      <c r="F427" s="32" t="s">
        <v>155</v>
      </c>
      <c r="G427" s="33">
        <v>15.343999999999999</v>
      </c>
      <c r="H427" s="34"/>
      <c r="I427" s="34">
        <f>ROUND(ROUND(H427,2)*ROUND(G427,3),2)</f>
        <v>0</v>
      </c>
      <c r="J427" s="32" t="s">
        <v>55</v>
      </c>
      <c r="O427">
        <f>(I427*21)/100</f>
        <v>0</v>
      </c>
      <c r="P427" t="s">
        <v>26</v>
      </c>
    </row>
    <row r="428" spans="1:16" x14ac:dyDescent="0.2">
      <c r="A428" s="35" t="s">
        <v>56</v>
      </c>
      <c r="E428" s="36" t="s">
        <v>685</v>
      </c>
    </row>
    <row r="429" spans="1:16" x14ac:dyDescent="0.2">
      <c r="A429" s="37" t="s">
        <v>58</v>
      </c>
      <c r="E429" s="38" t="s">
        <v>686</v>
      </c>
    </row>
    <row r="430" spans="1:16" ht="25.5" x14ac:dyDescent="0.2">
      <c r="A430" t="s">
        <v>59</v>
      </c>
      <c r="E430" s="36" t="s">
        <v>687</v>
      </c>
    </row>
    <row r="431" spans="1:16" x14ac:dyDescent="0.2">
      <c r="A431" s="25" t="s">
        <v>50</v>
      </c>
      <c r="B431" s="30" t="s">
        <v>688</v>
      </c>
      <c r="C431" s="30" t="s">
        <v>689</v>
      </c>
      <c r="D431" s="25" t="s">
        <v>52</v>
      </c>
      <c r="E431" s="31" t="s">
        <v>690</v>
      </c>
      <c r="F431" s="32" t="s">
        <v>155</v>
      </c>
      <c r="G431" s="33">
        <v>21.51</v>
      </c>
      <c r="H431" s="34"/>
      <c r="I431" s="34">
        <f>ROUND(ROUND(H431,2)*ROUND(G431,3),2)</f>
        <v>0</v>
      </c>
      <c r="J431" s="32" t="s">
        <v>55</v>
      </c>
      <c r="O431">
        <f>(I431*21)/100</f>
        <v>0</v>
      </c>
      <c r="P431" t="s">
        <v>26</v>
      </c>
    </row>
    <row r="432" spans="1:16" ht="25.5" x14ac:dyDescent="0.2">
      <c r="A432" s="35" t="s">
        <v>56</v>
      </c>
      <c r="E432" s="36" t="s">
        <v>691</v>
      </c>
    </row>
    <row r="433" spans="1:16" x14ac:dyDescent="0.2">
      <c r="A433" s="37" t="s">
        <v>58</v>
      </c>
      <c r="E433" s="38" t="s">
        <v>692</v>
      </c>
    </row>
    <row r="434" spans="1:16" ht="25.5" x14ac:dyDescent="0.2">
      <c r="A434" t="s">
        <v>59</v>
      </c>
      <c r="E434" s="36" t="s">
        <v>693</v>
      </c>
    </row>
    <row r="435" spans="1:16" x14ac:dyDescent="0.2">
      <c r="A435" s="25" t="s">
        <v>50</v>
      </c>
      <c r="B435" s="30" t="s">
        <v>694</v>
      </c>
      <c r="C435" s="30" t="s">
        <v>695</v>
      </c>
      <c r="D435" s="25" t="s">
        <v>72</v>
      </c>
      <c r="E435" s="31" t="s">
        <v>696</v>
      </c>
      <c r="F435" s="32" t="s">
        <v>358</v>
      </c>
      <c r="G435" s="33">
        <v>12.58</v>
      </c>
      <c r="H435" s="34"/>
      <c r="I435" s="34">
        <f>ROUND(ROUND(H435,2)*ROUND(G435,3),2)</f>
        <v>0</v>
      </c>
      <c r="J435" s="32" t="s">
        <v>55</v>
      </c>
      <c r="O435">
        <f>(I435*21)/100</f>
        <v>0</v>
      </c>
      <c r="P435" t="s">
        <v>26</v>
      </c>
    </row>
    <row r="436" spans="1:16" x14ac:dyDescent="0.2">
      <c r="A436" s="35" t="s">
        <v>56</v>
      </c>
      <c r="E436" s="36" t="s">
        <v>697</v>
      </c>
    </row>
    <row r="437" spans="1:16" x14ac:dyDescent="0.2">
      <c r="A437" s="37" t="s">
        <v>58</v>
      </c>
      <c r="E437" s="38" t="s">
        <v>681</v>
      </c>
    </row>
    <row r="438" spans="1:16" ht="38.25" x14ac:dyDescent="0.2">
      <c r="A438" t="s">
        <v>59</v>
      </c>
      <c r="E438" s="36" t="s">
        <v>698</v>
      </c>
    </row>
    <row r="439" spans="1:16" x14ac:dyDescent="0.2">
      <c r="A439" s="25" t="s">
        <v>50</v>
      </c>
      <c r="B439" s="30" t="s">
        <v>699</v>
      </c>
      <c r="C439" s="30" t="s">
        <v>695</v>
      </c>
      <c r="D439" s="25" t="s">
        <v>76</v>
      </c>
      <c r="E439" s="31" t="s">
        <v>696</v>
      </c>
      <c r="F439" s="32" t="s">
        <v>358</v>
      </c>
      <c r="G439" s="33">
        <v>11.04</v>
      </c>
      <c r="H439" s="34"/>
      <c r="I439" s="34">
        <f>ROUND(ROUND(H439,2)*ROUND(G439,3),2)</f>
        <v>0</v>
      </c>
      <c r="J439" s="32" t="s">
        <v>55</v>
      </c>
      <c r="O439">
        <f>(I439*21)/100</f>
        <v>0</v>
      </c>
      <c r="P439" t="s">
        <v>26</v>
      </c>
    </row>
    <row r="440" spans="1:16" x14ac:dyDescent="0.2">
      <c r="A440" s="35" t="s">
        <v>56</v>
      </c>
      <c r="E440" s="36" t="s">
        <v>700</v>
      </c>
    </row>
    <row r="441" spans="1:16" x14ac:dyDescent="0.2">
      <c r="A441" s="37" t="s">
        <v>58</v>
      </c>
      <c r="E441" s="38" t="s">
        <v>675</v>
      </c>
    </row>
    <row r="442" spans="1:16" ht="38.25" x14ac:dyDescent="0.2">
      <c r="A442" t="s">
        <v>59</v>
      </c>
      <c r="E442" s="36" t="s">
        <v>701</v>
      </c>
    </row>
    <row r="443" spans="1:16" x14ac:dyDescent="0.2">
      <c r="A443" s="25" t="s">
        <v>50</v>
      </c>
      <c r="B443" s="30" t="s">
        <v>702</v>
      </c>
      <c r="C443" s="30" t="s">
        <v>695</v>
      </c>
      <c r="D443" s="25" t="s">
        <v>78</v>
      </c>
      <c r="E443" s="31" t="s">
        <v>696</v>
      </c>
      <c r="F443" s="32" t="s">
        <v>358</v>
      </c>
      <c r="G443" s="33">
        <v>64.510000000000005</v>
      </c>
      <c r="H443" s="34"/>
      <c r="I443" s="34">
        <f>ROUND(ROUND(H443,2)*ROUND(G443,3),2)</f>
        <v>0</v>
      </c>
      <c r="J443" s="32" t="s">
        <v>55</v>
      </c>
      <c r="O443">
        <f>(I443*21)/100</f>
        <v>0</v>
      </c>
      <c r="P443" t="s">
        <v>26</v>
      </c>
    </row>
    <row r="444" spans="1:16" x14ac:dyDescent="0.2">
      <c r="A444" s="35" t="s">
        <v>56</v>
      </c>
      <c r="E444" s="36" t="s">
        <v>703</v>
      </c>
    </row>
    <row r="445" spans="1:16" x14ac:dyDescent="0.2">
      <c r="A445" s="37" t="s">
        <v>58</v>
      </c>
      <c r="E445" s="38" t="s">
        <v>704</v>
      </c>
    </row>
    <row r="446" spans="1:16" ht="38.25" x14ac:dyDescent="0.2">
      <c r="A446" t="s">
        <v>59</v>
      </c>
      <c r="E446" s="36" t="s">
        <v>701</v>
      </c>
    </row>
    <row r="447" spans="1:16" x14ac:dyDescent="0.2">
      <c r="A447" s="25" t="s">
        <v>50</v>
      </c>
      <c r="B447" s="30" t="s">
        <v>705</v>
      </c>
      <c r="C447" s="30" t="s">
        <v>695</v>
      </c>
      <c r="D447" s="25" t="s">
        <v>81</v>
      </c>
      <c r="E447" s="31" t="s">
        <v>696</v>
      </c>
      <c r="F447" s="32" t="s">
        <v>358</v>
      </c>
      <c r="G447" s="33">
        <v>11.04</v>
      </c>
      <c r="H447" s="34"/>
      <c r="I447" s="34">
        <f>ROUND(ROUND(H447,2)*ROUND(G447,3),2)</f>
        <v>0</v>
      </c>
      <c r="J447" s="32" t="s">
        <v>55</v>
      </c>
      <c r="O447">
        <f>(I447*21)/100</f>
        <v>0</v>
      </c>
      <c r="P447" t="s">
        <v>26</v>
      </c>
    </row>
    <row r="448" spans="1:16" x14ac:dyDescent="0.2">
      <c r="A448" s="35" t="s">
        <v>56</v>
      </c>
      <c r="E448" s="36" t="s">
        <v>706</v>
      </c>
    </row>
    <row r="449" spans="1:16" x14ac:dyDescent="0.2">
      <c r="A449" s="37" t="s">
        <v>58</v>
      </c>
      <c r="E449" s="38" t="s">
        <v>675</v>
      </c>
    </row>
    <row r="450" spans="1:16" ht="38.25" x14ac:dyDescent="0.2">
      <c r="A450" t="s">
        <v>59</v>
      </c>
      <c r="E450" s="36" t="s">
        <v>701</v>
      </c>
    </row>
    <row r="451" spans="1:16" ht="25.5" x14ac:dyDescent="0.2">
      <c r="A451" s="25" t="s">
        <v>50</v>
      </c>
      <c r="B451" s="30" t="s">
        <v>707</v>
      </c>
      <c r="C451" s="30" t="s">
        <v>708</v>
      </c>
      <c r="D451" s="25" t="s">
        <v>72</v>
      </c>
      <c r="E451" s="31" t="s">
        <v>709</v>
      </c>
      <c r="F451" s="32" t="s">
        <v>358</v>
      </c>
      <c r="G451" s="33">
        <v>27.748000000000001</v>
      </c>
      <c r="H451" s="34"/>
      <c r="I451" s="34">
        <f>ROUND(ROUND(H451,2)*ROUND(G451,3),2)</f>
        <v>0</v>
      </c>
      <c r="J451" s="32" t="s">
        <v>55</v>
      </c>
      <c r="O451">
        <f>(I451*21)/100</f>
        <v>0</v>
      </c>
      <c r="P451" t="s">
        <v>26</v>
      </c>
    </row>
    <row r="452" spans="1:16" x14ac:dyDescent="0.2">
      <c r="A452" s="35" t="s">
        <v>56</v>
      </c>
      <c r="E452" s="36" t="s">
        <v>710</v>
      </c>
    </row>
    <row r="453" spans="1:16" x14ac:dyDescent="0.2">
      <c r="A453" s="37" t="s">
        <v>58</v>
      </c>
      <c r="E453" s="38" t="s">
        <v>711</v>
      </c>
    </row>
    <row r="454" spans="1:16" ht="38.25" x14ac:dyDescent="0.2">
      <c r="A454" t="s">
        <v>59</v>
      </c>
      <c r="E454" s="36" t="s">
        <v>701</v>
      </c>
    </row>
    <row r="455" spans="1:16" ht="25.5" x14ac:dyDescent="0.2">
      <c r="A455" s="25" t="s">
        <v>50</v>
      </c>
      <c r="B455" s="30" t="s">
        <v>712</v>
      </c>
      <c r="C455" s="30" t="s">
        <v>708</v>
      </c>
      <c r="D455" s="25" t="s">
        <v>76</v>
      </c>
      <c r="E455" s="31" t="s">
        <v>709</v>
      </c>
      <c r="F455" s="32" t="s">
        <v>358</v>
      </c>
      <c r="G455" s="33">
        <v>89.6</v>
      </c>
      <c r="H455" s="34"/>
      <c r="I455" s="34">
        <f>ROUND(ROUND(H455,2)*ROUND(G455,3),2)</f>
        <v>0</v>
      </c>
      <c r="J455" s="32" t="s">
        <v>55</v>
      </c>
      <c r="O455">
        <f>(I455*21)/100</f>
        <v>0</v>
      </c>
      <c r="P455" t="s">
        <v>26</v>
      </c>
    </row>
    <row r="456" spans="1:16" x14ac:dyDescent="0.2">
      <c r="A456" s="35" t="s">
        <v>56</v>
      </c>
      <c r="E456" s="36" t="s">
        <v>713</v>
      </c>
    </row>
    <row r="457" spans="1:16" x14ac:dyDescent="0.2">
      <c r="A457" s="37" t="s">
        <v>58</v>
      </c>
      <c r="E457" s="38" t="s">
        <v>714</v>
      </c>
    </row>
    <row r="458" spans="1:16" ht="38.25" x14ac:dyDescent="0.2">
      <c r="A458" t="s">
        <v>59</v>
      </c>
      <c r="E458" s="36" t="s">
        <v>701</v>
      </c>
    </row>
    <row r="459" spans="1:16" ht="25.5" x14ac:dyDescent="0.2">
      <c r="A459" s="25" t="s">
        <v>50</v>
      </c>
      <c r="B459" s="30" t="s">
        <v>715</v>
      </c>
      <c r="C459" s="30" t="s">
        <v>708</v>
      </c>
      <c r="D459" s="25" t="s">
        <v>78</v>
      </c>
      <c r="E459" s="31" t="s">
        <v>709</v>
      </c>
      <c r="F459" s="32" t="s">
        <v>358</v>
      </c>
      <c r="G459" s="33">
        <v>179.2</v>
      </c>
      <c r="H459" s="34"/>
      <c r="I459" s="34">
        <f>ROUND(ROUND(H459,2)*ROUND(G459,3),2)</f>
        <v>0</v>
      </c>
      <c r="J459" s="32" t="s">
        <v>55</v>
      </c>
      <c r="O459">
        <f>(I459*21)/100</f>
        <v>0</v>
      </c>
      <c r="P459" t="s">
        <v>26</v>
      </c>
    </row>
    <row r="460" spans="1:16" x14ac:dyDescent="0.2">
      <c r="A460" s="35" t="s">
        <v>56</v>
      </c>
      <c r="E460" s="36" t="s">
        <v>716</v>
      </c>
    </row>
    <row r="461" spans="1:16" x14ac:dyDescent="0.2">
      <c r="A461" s="37" t="s">
        <v>58</v>
      </c>
      <c r="E461" s="38" t="s">
        <v>717</v>
      </c>
    </row>
    <row r="462" spans="1:16" ht="38.25" x14ac:dyDescent="0.2">
      <c r="A462" t="s">
        <v>59</v>
      </c>
      <c r="E462" s="36" t="s">
        <v>701</v>
      </c>
    </row>
    <row r="463" spans="1:16" x14ac:dyDescent="0.2">
      <c r="A463" s="25" t="s">
        <v>50</v>
      </c>
      <c r="B463" s="30" t="s">
        <v>718</v>
      </c>
      <c r="C463" s="30" t="s">
        <v>719</v>
      </c>
      <c r="D463" s="25" t="s">
        <v>52</v>
      </c>
      <c r="E463" s="31" t="s">
        <v>720</v>
      </c>
      <c r="F463" s="32" t="s">
        <v>155</v>
      </c>
      <c r="G463" s="33">
        <v>11.04</v>
      </c>
      <c r="H463" s="34"/>
      <c r="I463" s="34">
        <f>ROUND(ROUND(H463,2)*ROUND(G463,3),2)</f>
        <v>0</v>
      </c>
      <c r="J463" s="32" t="s">
        <v>55</v>
      </c>
      <c r="O463">
        <f>(I463*21)/100</f>
        <v>0</v>
      </c>
      <c r="P463" t="s">
        <v>26</v>
      </c>
    </row>
    <row r="464" spans="1:16" x14ac:dyDescent="0.2">
      <c r="A464" s="35" t="s">
        <v>56</v>
      </c>
      <c r="E464" s="36" t="s">
        <v>721</v>
      </c>
    </row>
    <row r="465" spans="1:16" x14ac:dyDescent="0.2">
      <c r="A465" s="37" t="s">
        <v>58</v>
      </c>
      <c r="E465" s="38" t="s">
        <v>722</v>
      </c>
    </row>
    <row r="466" spans="1:16" ht="25.5" x14ac:dyDescent="0.2">
      <c r="A466" t="s">
        <v>59</v>
      </c>
      <c r="E466" s="36" t="s">
        <v>723</v>
      </c>
    </row>
    <row r="467" spans="1:16" x14ac:dyDescent="0.2">
      <c r="A467" s="25" t="s">
        <v>50</v>
      </c>
      <c r="B467" s="30" t="s">
        <v>724</v>
      </c>
      <c r="C467" s="30" t="s">
        <v>725</v>
      </c>
      <c r="D467" s="25" t="s">
        <v>52</v>
      </c>
      <c r="E467" s="31" t="s">
        <v>726</v>
      </c>
      <c r="F467" s="32" t="s">
        <v>358</v>
      </c>
      <c r="G467" s="33">
        <v>14.2</v>
      </c>
      <c r="H467" s="34"/>
      <c r="I467" s="34">
        <f>ROUND(ROUND(H467,2)*ROUND(G467,3),2)</f>
        <v>0</v>
      </c>
      <c r="J467" s="32" t="s">
        <v>55</v>
      </c>
      <c r="O467">
        <f>(I467*21)/100</f>
        <v>0</v>
      </c>
      <c r="P467" t="s">
        <v>26</v>
      </c>
    </row>
    <row r="468" spans="1:16" x14ac:dyDescent="0.2">
      <c r="A468" s="35" t="s">
        <v>56</v>
      </c>
      <c r="E468" s="36" t="s">
        <v>727</v>
      </c>
    </row>
    <row r="469" spans="1:16" x14ac:dyDescent="0.2">
      <c r="A469" s="37" t="s">
        <v>58</v>
      </c>
      <c r="E469" s="38" t="s">
        <v>728</v>
      </c>
    </row>
    <row r="470" spans="1:16" ht="293.25" x14ac:dyDescent="0.2">
      <c r="A470" t="s">
        <v>59</v>
      </c>
      <c r="E470" s="36" t="s">
        <v>729</v>
      </c>
    </row>
    <row r="471" spans="1:16" x14ac:dyDescent="0.2">
      <c r="A471" s="25" t="s">
        <v>50</v>
      </c>
      <c r="B471" s="30" t="s">
        <v>730</v>
      </c>
      <c r="C471" s="30" t="s">
        <v>731</v>
      </c>
      <c r="D471" s="25" t="s">
        <v>52</v>
      </c>
      <c r="E471" s="31" t="s">
        <v>732</v>
      </c>
      <c r="F471" s="32" t="s">
        <v>104</v>
      </c>
      <c r="G471" s="33">
        <v>1</v>
      </c>
      <c r="H471" s="34"/>
      <c r="I471" s="34">
        <f>ROUND(ROUND(H471,2)*ROUND(G471,3),2)</f>
        <v>0</v>
      </c>
      <c r="J471" s="32" t="s">
        <v>55</v>
      </c>
      <c r="O471">
        <f>(I471*21)/100</f>
        <v>0</v>
      </c>
      <c r="P471" t="s">
        <v>26</v>
      </c>
    </row>
    <row r="472" spans="1:16" x14ac:dyDescent="0.2">
      <c r="A472" s="35" t="s">
        <v>56</v>
      </c>
      <c r="E472" s="36" t="s">
        <v>733</v>
      </c>
    </row>
    <row r="473" spans="1:16" x14ac:dyDescent="0.2">
      <c r="A473" s="37" t="s">
        <v>58</v>
      </c>
      <c r="E473" s="38" t="s">
        <v>52</v>
      </c>
    </row>
    <row r="474" spans="1:16" ht="395.25" x14ac:dyDescent="0.2">
      <c r="A474" t="s">
        <v>59</v>
      </c>
      <c r="E474" s="36" t="s">
        <v>734</v>
      </c>
    </row>
    <row r="475" spans="1:16" x14ac:dyDescent="0.2">
      <c r="A475" s="25" t="s">
        <v>50</v>
      </c>
      <c r="B475" s="30" t="s">
        <v>735</v>
      </c>
      <c r="C475" s="30" t="s">
        <v>736</v>
      </c>
      <c r="D475" s="25" t="s">
        <v>52</v>
      </c>
      <c r="E475" s="31" t="s">
        <v>737</v>
      </c>
      <c r="F475" s="32" t="s">
        <v>358</v>
      </c>
      <c r="G475" s="33">
        <v>47.27</v>
      </c>
      <c r="H475" s="34"/>
      <c r="I475" s="34">
        <f>ROUND(ROUND(H475,2)*ROUND(G475,3),2)</f>
        <v>0</v>
      </c>
      <c r="J475" s="32" t="s">
        <v>55</v>
      </c>
      <c r="O475">
        <f>(I475*21)/100</f>
        <v>0</v>
      </c>
      <c r="P475" t="s">
        <v>26</v>
      </c>
    </row>
    <row r="476" spans="1:16" x14ac:dyDescent="0.2">
      <c r="A476" s="35" t="s">
        <v>56</v>
      </c>
      <c r="E476" s="36" t="s">
        <v>738</v>
      </c>
    </row>
    <row r="477" spans="1:16" x14ac:dyDescent="0.2">
      <c r="A477" s="37" t="s">
        <v>58</v>
      </c>
      <c r="E477" s="38" t="s">
        <v>739</v>
      </c>
    </row>
    <row r="478" spans="1:16" ht="409.5" x14ac:dyDescent="0.2">
      <c r="A478" t="s">
        <v>59</v>
      </c>
      <c r="E478" s="36" t="s">
        <v>740</v>
      </c>
    </row>
    <row r="479" spans="1:16" x14ac:dyDescent="0.2">
      <c r="A479" s="25" t="s">
        <v>50</v>
      </c>
      <c r="B479" s="30" t="s">
        <v>741</v>
      </c>
      <c r="C479" s="30" t="s">
        <v>742</v>
      </c>
      <c r="D479" s="25" t="s">
        <v>52</v>
      </c>
      <c r="E479" s="31" t="s">
        <v>743</v>
      </c>
      <c r="F479" s="32" t="s">
        <v>104</v>
      </c>
      <c r="G479" s="33">
        <v>2</v>
      </c>
      <c r="H479" s="34"/>
      <c r="I479" s="34">
        <f>ROUND(ROUND(H479,2)*ROUND(G479,3),2)</f>
        <v>0</v>
      </c>
      <c r="J479" s="32" t="s">
        <v>55</v>
      </c>
      <c r="O479">
        <f>(I479*21)/100</f>
        <v>0</v>
      </c>
      <c r="P479" t="s">
        <v>26</v>
      </c>
    </row>
    <row r="480" spans="1:16" ht="38.25" x14ac:dyDescent="0.2">
      <c r="A480" s="35" t="s">
        <v>56</v>
      </c>
      <c r="E480" s="36" t="s">
        <v>744</v>
      </c>
    </row>
    <row r="481" spans="1:16" x14ac:dyDescent="0.2">
      <c r="A481" s="37" t="s">
        <v>58</v>
      </c>
      <c r="E481" s="38" t="s">
        <v>52</v>
      </c>
    </row>
    <row r="482" spans="1:16" ht="267.75" x14ac:dyDescent="0.2">
      <c r="A482" t="s">
        <v>59</v>
      </c>
      <c r="E482" s="36" t="s">
        <v>745</v>
      </c>
    </row>
    <row r="483" spans="1:16" x14ac:dyDescent="0.2">
      <c r="A483" s="25" t="s">
        <v>50</v>
      </c>
      <c r="B483" s="30" t="s">
        <v>746</v>
      </c>
      <c r="C483" s="30" t="s">
        <v>747</v>
      </c>
      <c r="D483" s="25" t="s">
        <v>52</v>
      </c>
      <c r="E483" s="31" t="s">
        <v>748</v>
      </c>
      <c r="F483" s="32" t="s">
        <v>104</v>
      </c>
      <c r="G483" s="33">
        <v>8</v>
      </c>
      <c r="H483" s="34"/>
      <c r="I483" s="34">
        <f>ROUND(ROUND(H483,2)*ROUND(G483,3),2)</f>
        <v>0</v>
      </c>
      <c r="J483" s="32" t="s">
        <v>55</v>
      </c>
      <c r="O483">
        <f>(I483*21)/100</f>
        <v>0</v>
      </c>
      <c r="P483" t="s">
        <v>26</v>
      </c>
    </row>
    <row r="484" spans="1:16" ht="51" x14ac:dyDescent="0.2">
      <c r="A484" s="35" t="s">
        <v>56</v>
      </c>
      <c r="E484" s="36" t="s">
        <v>749</v>
      </c>
    </row>
    <row r="485" spans="1:16" x14ac:dyDescent="0.2">
      <c r="A485" s="37" t="s">
        <v>58</v>
      </c>
      <c r="E485" s="38" t="s">
        <v>52</v>
      </c>
    </row>
    <row r="486" spans="1:16" ht="267.75" x14ac:dyDescent="0.2">
      <c r="A486" t="s">
        <v>59</v>
      </c>
      <c r="E486" s="36" t="s">
        <v>750</v>
      </c>
    </row>
    <row r="487" spans="1:16" x14ac:dyDescent="0.2">
      <c r="A487" s="25" t="s">
        <v>50</v>
      </c>
      <c r="B487" s="30" t="s">
        <v>751</v>
      </c>
      <c r="C487" s="30" t="s">
        <v>752</v>
      </c>
      <c r="D487" s="25" t="s">
        <v>52</v>
      </c>
      <c r="E487" s="31" t="s">
        <v>753</v>
      </c>
      <c r="F487" s="32" t="s">
        <v>155</v>
      </c>
      <c r="G487" s="33">
        <v>57.6</v>
      </c>
      <c r="H487" s="34"/>
      <c r="I487" s="34">
        <f>ROUND(ROUND(H487,2)*ROUND(G487,3),2)</f>
        <v>0</v>
      </c>
      <c r="J487" s="32" t="s">
        <v>55</v>
      </c>
      <c r="O487">
        <f>(I487*21)/100</f>
        <v>0</v>
      </c>
      <c r="P487" t="s">
        <v>26</v>
      </c>
    </row>
    <row r="488" spans="1:16" x14ac:dyDescent="0.2">
      <c r="A488" s="35" t="s">
        <v>56</v>
      </c>
      <c r="E488" s="36" t="s">
        <v>754</v>
      </c>
    </row>
    <row r="489" spans="1:16" x14ac:dyDescent="0.2">
      <c r="A489" s="37" t="s">
        <v>58</v>
      </c>
      <c r="E489" s="38" t="s">
        <v>755</v>
      </c>
    </row>
    <row r="490" spans="1:16" ht="25.5" x14ac:dyDescent="0.2">
      <c r="A490" t="s">
        <v>59</v>
      </c>
      <c r="E490" s="36" t="s">
        <v>756</v>
      </c>
    </row>
    <row r="491" spans="1:16" x14ac:dyDescent="0.2">
      <c r="A491" s="25" t="s">
        <v>50</v>
      </c>
      <c r="B491" s="30" t="s">
        <v>757</v>
      </c>
      <c r="C491" s="30" t="s">
        <v>758</v>
      </c>
      <c r="D491" s="25" t="s">
        <v>52</v>
      </c>
      <c r="E491" s="31" t="s">
        <v>759</v>
      </c>
      <c r="F491" s="32" t="s">
        <v>155</v>
      </c>
      <c r="G491" s="33">
        <v>308.39999999999998</v>
      </c>
      <c r="H491" s="34"/>
      <c r="I491" s="34">
        <f>ROUND(ROUND(H491,2)*ROUND(G491,3),2)</f>
        <v>0</v>
      </c>
      <c r="J491" s="32" t="s">
        <v>55</v>
      </c>
      <c r="O491">
        <f>(I491*21)/100</f>
        <v>0</v>
      </c>
      <c r="P491" t="s">
        <v>26</v>
      </c>
    </row>
    <row r="492" spans="1:16" ht="25.5" x14ac:dyDescent="0.2">
      <c r="A492" s="35" t="s">
        <v>56</v>
      </c>
      <c r="E492" s="36" t="s">
        <v>760</v>
      </c>
    </row>
    <row r="493" spans="1:16" x14ac:dyDescent="0.2">
      <c r="A493" s="37" t="s">
        <v>58</v>
      </c>
      <c r="E493" s="38" t="s">
        <v>761</v>
      </c>
    </row>
    <row r="494" spans="1:16" ht="25.5" x14ac:dyDescent="0.2">
      <c r="A494" t="s">
        <v>59</v>
      </c>
      <c r="E494" s="36" t="s">
        <v>756</v>
      </c>
    </row>
    <row r="495" spans="1:16" x14ac:dyDescent="0.2">
      <c r="A495" s="25" t="s">
        <v>50</v>
      </c>
      <c r="B495" s="30" t="s">
        <v>762</v>
      </c>
      <c r="C495" s="30" t="s">
        <v>763</v>
      </c>
      <c r="D495" s="25" t="s">
        <v>52</v>
      </c>
      <c r="E495" s="31" t="s">
        <v>764</v>
      </c>
      <c r="F495" s="32" t="s">
        <v>765</v>
      </c>
      <c r="G495" s="33">
        <v>774.94</v>
      </c>
      <c r="H495" s="34"/>
      <c r="I495" s="34">
        <f>ROUND(ROUND(H495,2)*ROUND(G495,3),2)</f>
        <v>0</v>
      </c>
      <c r="J495" s="32" t="s">
        <v>55</v>
      </c>
      <c r="O495">
        <f>(I495*21)/100</f>
        <v>0</v>
      </c>
      <c r="P495" t="s">
        <v>26</v>
      </c>
    </row>
    <row r="496" spans="1:16" x14ac:dyDescent="0.2">
      <c r="A496" s="35" t="s">
        <v>56</v>
      </c>
      <c r="E496" s="36" t="s">
        <v>766</v>
      </c>
    </row>
    <row r="497" spans="1:16" x14ac:dyDescent="0.2">
      <c r="A497" s="37" t="s">
        <v>58</v>
      </c>
      <c r="E497" s="38" t="s">
        <v>767</v>
      </c>
    </row>
    <row r="498" spans="1:16" ht="25.5" x14ac:dyDescent="0.2">
      <c r="A498" t="s">
        <v>59</v>
      </c>
      <c r="E498" s="36" t="s">
        <v>768</v>
      </c>
    </row>
    <row r="499" spans="1:16" x14ac:dyDescent="0.2">
      <c r="A499" s="25" t="s">
        <v>50</v>
      </c>
      <c r="B499" s="30" t="s">
        <v>769</v>
      </c>
      <c r="C499" s="30" t="s">
        <v>770</v>
      </c>
      <c r="D499" s="25" t="s">
        <v>52</v>
      </c>
      <c r="E499" s="31" t="s">
        <v>771</v>
      </c>
      <c r="F499" s="32" t="s">
        <v>184</v>
      </c>
      <c r="G499" s="33">
        <v>6.9480000000000004</v>
      </c>
      <c r="H499" s="34"/>
      <c r="I499" s="34">
        <f>ROUND(ROUND(H499,2)*ROUND(G499,3),2)</f>
        <v>0</v>
      </c>
      <c r="J499" s="32" t="s">
        <v>55</v>
      </c>
      <c r="O499">
        <f>(I499*21)/100</f>
        <v>0</v>
      </c>
      <c r="P499" t="s">
        <v>26</v>
      </c>
    </row>
    <row r="500" spans="1:16" x14ac:dyDescent="0.2">
      <c r="A500" s="35" t="s">
        <v>56</v>
      </c>
      <c r="E500" s="36" t="s">
        <v>772</v>
      </c>
    </row>
    <row r="501" spans="1:16" x14ac:dyDescent="0.2">
      <c r="A501" s="37" t="s">
        <v>58</v>
      </c>
      <c r="E501" s="38" t="s">
        <v>773</v>
      </c>
    </row>
    <row r="502" spans="1:16" ht="114.75" x14ac:dyDescent="0.2">
      <c r="A502" t="s">
        <v>59</v>
      </c>
      <c r="E502" s="36" t="s">
        <v>774</v>
      </c>
    </row>
    <row r="503" spans="1:16" x14ac:dyDescent="0.2">
      <c r="A503" s="25" t="s">
        <v>50</v>
      </c>
      <c r="B503" s="30" t="s">
        <v>775</v>
      </c>
      <c r="C503" s="30" t="s">
        <v>776</v>
      </c>
      <c r="D503" s="25" t="s">
        <v>52</v>
      </c>
      <c r="E503" s="31" t="s">
        <v>777</v>
      </c>
      <c r="F503" s="32" t="s">
        <v>194</v>
      </c>
      <c r="G503" s="33">
        <v>607.68799999999999</v>
      </c>
      <c r="H503" s="34"/>
      <c r="I503" s="34">
        <f>ROUND(ROUND(H503,2)*ROUND(G503,3),2)</f>
        <v>0</v>
      </c>
      <c r="J503" s="32" t="s">
        <v>55</v>
      </c>
      <c r="O503">
        <f>(I503*21)/100</f>
        <v>0</v>
      </c>
      <c r="P503" t="s">
        <v>26</v>
      </c>
    </row>
    <row r="504" spans="1:16" x14ac:dyDescent="0.2">
      <c r="A504" s="35" t="s">
        <v>56</v>
      </c>
      <c r="E504" s="36" t="s">
        <v>778</v>
      </c>
    </row>
    <row r="505" spans="1:16" x14ac:dyDescent="0.2">
      <c r="A505" s="37" t="s">
        <v>58</v>
      </c>
      <c r="E505" s="38" t="s">
        <v>779</v>
      </c>
    </row>
    <row r="506" spans="1:16" ht="25.5" x14ac:dyDescent="0.2">
      <c r="A506" t="s">
        <v>59</v>
      </c>
      <c r="E506" s="36" t="s">
        <v>197</v>
      </c>
    </row>
    <row r="507" spans="1:16" x14ac:dyDescent="0.2">
      <c r="A507" s="25" t="s">
        <v>50</v>
      </c>
      <c r="B507" s="30" t="s">
        <v>780</v>
      </c>
      <c r="C507" s="30" t="s">
        <v>781</v>
      </c>
      <c r="D507" s="25" t="s">
        <v>52</v>
      </c>
      <c r="E507" s="31" t="s">
        <v>782</v>
      </c>
      <c r="F507" s="32" t="s">
        <v>184</v>
      </c>
      <c r="G507" s="33">
        <v>65.480999999999995</v>
      </c>
      <c r="H507" s="34"/>
      <c r="I507" s="34">
        <f>ROUND(ROUND(H507,2)*ROUND(G507,3),2)</f>
        <v>0</v>
      </c>
      <c r="J507" s="32" t="s">
        <v>55</v>
      </c>
      <c r="O507">
        <f>(I507*21)/100</f>
        <v>0</v>
      </c>
      <c r="P507" t="s">
        <v>26</v>
      </c>
    </row>
    <row r="508" spans="1:16" x14ac:dyDescent="0.2">
      <c r="A508" s="35" t="s">
        <v>56</v>
      </c>
      <c r="E508" s="36" t="s">
        <v>783</v>
      </c>
    </row>
    <row r="509" spans="1:16" x14ac:dyDescent="0.2">
      <c r="A509" s="37" t="s">
        <v>58</v>
      </c>
      <c r="E509" s="38" t="s">
        <v>784</v>
      </c>
    </row>
    <row r="510" spans="1:16" ht="114.75" x14ac:dyDescent="0.2">
      <c r="A510" t="s">
        <v>59</v>
      </c>
      <c r="E510" s="36" t="s">
        <v>774</v>
      </c>
    </row>
    <row r="511" spans="1:16" x14ac:dyDescent="0.2">
      <c r="A511" s="25" t="s">
        <v>50</v>
      </c>
      <c r="B511" s="30" t="s">
        <v>785</v>
      </c>
      <c r="C511" s="30" t="s">
        <v>786</v>
      </c>
      <c r="D511" s="25" t="s">
        <v>52</v>
      </c>
      <c r="E511" s="31" t="s">
        <v>787</v>
      </c>
      <c r="F511" s="32" t="s">
        <v>194</v>
      </c>
      <c r="G511" s="33">
        <v>5958.7709999999997</v>
      </c>
      <c r="H511" s="34"/>
      <c r="I511" s="34">
        <f>ROUND(ROUND(H511,2)*ROUND(G511,3),2)</f>
        <v>0</v>
      </c>
      <c r="J511" s="32" t="s">
        <v>55</v>
      </c>
      <c r="O511">
        <f>(I511*21)/100</f>
        <v>0</v>
      </c>
      <c r="P511" t="s">
        <v>26</v>
      </c>
    </row>
    <row r="512" spans="1:16" x14ac:dyDescent="0.2">
      <c r="A512" s="35" t="s">
        <v>56</v>
      </c>
      <c r="E512" s="36" t="s">
        <v>778</v>
      </c>
    </row>
    <row r="513" spans="1:16" x14ac:dyDescent="0.2">
      <c r="A513" s="37" t="s">
        <v>58</v>
      </c>
      <c r="E513" s="38" t="s">
        <v>788</v>
      </c>
    </row>
    <row r="514" spans="1:16" ht="25.5" x14ac:dyDescent="0.2">
      <c r="A514" t="s">
        <v>59</v>
      </c>
      <c r="E514" s="36" t="s">
        <v>197</v>
      </c>
    </row>
    <row r="515" spans="1:16" x14ac:dyDescent="0.2">
      <c r="A515" s="25" t="s">
        <v>50</v>
      </c>
      <c r="B515" s="30" t="s">
        <v>789</v>
      </c>
      <c r="C515" s="30" t="s">
        <v>790</v>
      </c>
      <c r="D515" s="25" t="s">
        <v>52</v>
      </c>
      <c r="E515" s="31" t="s">
        <v>791</v>
      </c>
      <c r="F515" s="32" t="s">
        <v>155</v>
      </c>
      <c r="G515" s="33">
        <v>139.10300000000001</v>
      </c>
      <c r="H515" s="34"/>
      <c r="I515" s="34">
        <f>ROUND(ROUND(H515,2)*ROUND(G515,3),2)</f>
        <v>0</v>
      </c>
      <c r="J515" s="32" t="s">
        <v>55</v>
      </c>
      <c r="O515">
        <f>(I515*21)/100</f>
        <v>0</v>
      </c>
      <c r="P515" t="s">
        <v>26</v>
      </c>
    </row>
    <row r="516" spans="1:16" ht="38.25" x14ac:dyDescent="0.2">
      <c r="A516" s="35" t="s">
        <v>56</v>
      </c>
      <c r="E516" s="36" t="s">
        <v>792</v>
      </c>
    </row>
    <row r="517" spans="1:16" x14ac:dyDescent="0.2">
      <c r="A517" s="37" t="s">
        <v>58</v>
      </c>
      <c r="E517" s="38" t="s">
        <v>793</v>
      </c>
    </row>
    <row r="518" spans="1:16" ht="89.25" x14ac:dyDescent="0.2">
      <c r="A518" t="s">
        <v>59</v>
      </c>
      <c r="E518" s="36" t="s">
        <v>794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2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000_1</vt:lpstr>
      <vt:lpstr>151_1</vt:lpstr>
      <vt:lpstr>201_1</vt:lpstr>
      <vt:lpstr>'000_1'!Názvy_tisku</vt:lpstr>
      <vt:lpstr>'151_1'!Názvy_tisku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cp:lastPrinted>2022-05-09T13:05:32Z</cp:lastPrinted>
  <dcterms:created xsi:type="dcterms:W3CDTF">2022-05-09T13:06:31Z</dcterms:created>
  <dcterms:modified xsi:type="dcterms:W3CDTF">2022-05-09T13:07:07Z</dcterms:modified>
  <cp:category/>
  <cp:contentStatus/>
</cp:coreProperties>
</file>