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Q:\217000\2017-000106_Opěrná_zeď-Rožná\3-DSP+PDPS\SOUPIS PRACÍ\2022-aktualizace CÚ\Neoceněný soupis prací\"/>
    </mc:Choice>
  </mc:AlternateContent>
  <bookViews>
    <workbookView xWindow="240" yWindow="120" windowWidth="14940" windowHeight="9225" activeTab="2"/>
  </bookViews>
  <sheets>
    <sheet name="Rekapitulace" sheetId="1" r:id="rId1"/>
    <sheet name="000" sheetId="2" r:id="rId2"/>
    <sheet name="101" sheetId="3" r:id="rId3"/>
    <sheet name="201" sheetId="4" r:id="rId4"/>
  </sheets>
  <calcPr calcId="162913"/>
  <webPublishing codePage="0"/>
</workbook>
</file>

<file path=xl/calcChain.xml><?xml version="1.0" encoding="utf-8"?>
<calcChain xmlns="http://schemas.openxmlformats.org/spreadsheetml/2006/main">
  <c r="I9" i="4" l="1"/>
  <c r="O9" i="4" s="1"/>
  <c r="R8" i="4" s="1"/>
  <c r="O8" i="4" s="1"/>
  <c r="O2" i="4" s="1"/>
  <c r="D12" i="1" s="1"/>
  <c r="I75" i="3"/>
  <c r="O75" i="3" s="1"/>
  <c r="I71" i="3"/>
  <c r="O71" i="3" s="1"/>
  <c r="I67" i="3"/>
  <c r="O67" i="3" s="1"/>
  <c r="I63" i="3"/>
  <c r="O63" i="3" s="1"/>
  <c r="I59" i="3"/>
  <c r="O59" i="3" s="1"/>
  <c r="I55" i="3"/>
  <c r="O55" i="3" s="1"/>
  <c r="I50" i="3"/>
  <c r="O50" i="3" s="1"/>
  <c r="I46" i="3"/>
  <c r="O46" i="3" s="1"/>
  <c r="I42" i="3"/>
  <c r="O42" i="3" s="1"/>
  <c r="I38" i="3"/>
  <c r="O38" i="3" s="1"/>
  <c r="I34" i="3"/>
  <c r="O34" i="3" s="1"/>
  <c r="I30" i="3"/>
  <c r="O30" i="3" s="1"/>
  <c r="I26" i="3"/>
  <c r="O26" i="3" s="1"/>
  <c r="I22" i="3"/>
  <c r="Q21" i="3" s="1"/>
  <c r="I21" i="3" s="1"/>
  <c r="I17" i="3"/>
  <c r="O17" i="3" s="1"/>
  <c r="I13" i="3"/>
  <c r="O13" i="3" s="1"/>
  <c r="I9" i="3"/>
  <c r="O9" i="3" s="1"/>
  <c r="I49" i="2"/>
  <c r="O49" i="2" s="1"/>
  <c r="I45" i="2"/>
  <c r="O45" i="2" s="1"/>
  <c r="I41" i="2"/>
  <c r="O41" i="2" s="1"/>
  <c r="I37" i="2"/>
  <c r="O37" i="2" s="1"/>
  <c r="I33" i="2"/>
  <c r="O33" i="2" s="1"/>
  <c r="I29" i="2"/>
  <c r="O29" i="2" s="1"/>
  <c r="I25" i="2"/>
  <c r="O25" i="2" s="1"/>
  <c r="I21" i="2"/>
  <c r="O21" i="2" s="1"/>
  <c r="I17" i="2"/>
  <c r="O17" i="2" s="1"/>
  <c r="I13" i="2"/>
  <c r="O13" i="2" s="1"/>
  <c r="I9" i="2"/>
  <c r="O9" i="2" s="1"/>
  <c r="R54" i="3" l="1"/>
  <c r="O54" i="3" s="1"/>
  <c r="R8" i="2"/>
  <c r="O8" i="2" s="1"/>
  <c r="O2" i="2" s="1"/>
  <c r="D10" i="1" s="1"/>
  <c r="R8" i="3"/>
  <c r="O8" i="3" s="1"/>
  <c r="Q8" i="2"/>
  <c r="I8" i="2" s="1"/>
  <c r="I3" i="2" s="1"/>
  <c r="C10" i="1" s="1"/>
  <c r="Q54" i="3"/>
  <c r="I54" i="3" s="1"/>
  <c r="O22" i="3"/>
  <c r="R21" i="3" s="1"/>
  <c r="O21" i="3" s="1"/>
  <c r="Q8" i="3"/>
  <c r="I8" i="3" s="1"/>
  <c r="I3" i="3" s="1"/>
  <c r="C11" i="1" s="1"/>
  <c r="Q8" i="4"/>
  <c r="I8" i="4" s="1"/>
  <c r="I3" i="4" s="1"/>
  <c r="C12" i="1" s="1"/>
  <c r="E12" i="1" s="1"/>
  <c r="O2" i="3" l="1"/>
  <c r="D11" i="1" s="1"/>
  <c r="E11" i="1" s="1"/>
  <c r="C6" i="1"/>
  <c r="E10" i="1"/>
  <c r="C7" i="1" l="1"/>
</calcChain>
</file>

<file path=xl/sharedStrings.xml><?xml version="1.0" encoding="utf-8"?>
<sst xmlns="http://schemas.openxmlformats.org/spreadsheetml/2006/main" count="561" uniqueCount="189">
  <si>
    <t>Firma: PROfi Jihlava spol. s r. o.</t>
  </si>
  <si>
    <t>Rekapitulace ceny</t>
  </si>
  <si>
    <t>Stavba: 2017-000106 - III/38710 Opěrná zeď v km 3,460-3,512 hr. kraje JM - Rožná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</si>
  <si>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</si>
  <si>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</si>
  <si>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</si>
  <si>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</si>
  <si>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</si>
  <si>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</si>
  <si>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</si>
  <si>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</si>
  <si>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</si>
  <si>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</si>
  <si>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</si>
  <si>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</si>
  <si>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2017-000106</t>
  </si>
  <si>
    <t>III/38710 Opěrná zeď v km 3,460-3,512 hr. kraje JM - Rožná</t>
  </si>
  <si>
    <t>O</t>
  </si>
  <si>
    <t>Rozpočet:</t>
  </si>
  <si>
    <t>0,00</t>
  </si>
  <si>
    <t>15,00</t>
  </si>
  <si>
    <t>21,00</t>
  </si>
  <si>
    <t>3</t>
  </si>
  <si>
    <t>2</t>
  </si>
  <si>
    <t>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</si>
  <si>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</si>
  <si>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</si>
  <si>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</si>
  <si>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</si>
  <si>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</si>
  <si>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</si>
  <si>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</si>
  <si>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</si>
  <si>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</si>
  <si>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</si>
  <si>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</si>
  <si>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</si>
  <si>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</si>
  <si>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</si>
  <si>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</si>
  <si>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</si>
  <si>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</si>
  <si>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</si>
  <si>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</si>
  <si>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</si>
  <si>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</si>
  <si>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</si>
  <si>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</si>
  <si>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02520</t>
  </si>
  <si>
    <t/>
  </si>
  <si>
    <t>ZKOUŠENÍ MATERIÁLŮ NEZÁVISLOU ZKUŠEBNOU</t>
  </si>
  <si>
    <t>KPL</t>
  </si>
  <si>
    <t>2022_OTSKP</t>
  </si>
  <si>
    <t>PP</t>
  </si>
  <si>
    <t>Zkoušky materiálu nezávislou zkušebnou dle TKP</t>
  </si>
  <si>
    <t>VV</t>
  </si>
  <si>
    <t>TS</t>
  </si>
  <si>
    <t>zahrnuje veškeré náklady spojené s objednatelem požadovanými zkouškami</t>
  </si>
  <si>
    <t>02610</t>
  </si>
  <si>
    <t>ZKOUŠENÍ KONSTRUKCÍ A PRACÍ ZKUŠEBNOU ZHOTOVITELE</t>
  </si>
  <si>
    <t>Zkoušky konstrukcí a prací nezávislou zkušebnou dle TKP</t>
  </si>
  <si>
    <t>02720</t>
  </si>
  <si>
    <t>POMOC PRÁCE ZŘÍZ NEBO ZAJIŠŤ REGULACI A OCHRANU DOPRAVY</t>
  </si>
  <si>
    <t>zpracování DIO, vč. zřízení a odstranění přechodného dopravního značení dle schematu C/5 
 objízdných tras, vč. projednání. Zajištění vydání všech potřebných rozhodnutí a stanovení pro přechodnou úpravu provozu na pozemních komunikacích dle zpracované projektové dokumentace a dle vyjádření dotčených orgánů; 
-Soustavnou péči zhotovitele o kvalitní značení objízdných tras; 
-Zabezpečení změny dopravního značení a provizorních objížděk;</t>
  </si>
  <si>
    <t>zahrnuje veškeré náklady spojené s objednatelem požadovanými zařízeními</t>
  </si>
  <si>
    <t>02730</t>
  </si>
  <si>
    <t>POMOC PRÁCE ZŘÍZ NEBO ZAJIŠŤ OCHRANU INŽENÝRSKÝCH SÍTÍ</t>
  </si>
  <si>
    <t>náklady na vytyčení inženýrských sítí na staveništi</t>
  </si>
  <si>
    <t>02911</t>
  </si>
  <si>
    <t>OSTATNÍ POŽADAVKY - GEODETICKÉ ZAMĚŘENÍ</t>
  </si>
  <si>
    <t>veškerá zaměření nutná pro realizaci stavby, doložení provedených prací a doložení skutečného provedení stavby. 
Jedná se i o zaměření skutečného provedení stavby ke kolaudaci vč. digitální podoby, vytyčení hranic pozemků a obvodu stavby, geodetické zaměření v průběhu stavby</t>
  </si>
  <si>
    <t>02940</t>
  </si>
  <si>
    <t>OSTATNÍ POŽADAVKY - VYPRACOVÁNÍ DOKUMENTACE</t>
  </si>
  <si>
    <t>vypracování DSPS 3x paré, 1x digitálně (dle SOD)</t>
  </si>
  <si>
    <t>7</t>
  </si>
  <si>
    <t>02945</t>
  </si>
  <si>
    <t>OSTAT POŽADAVKY - GEOMETRICKÝ PLÁN</t>
  </si>
  <si>
    <t>dle podmínek SOD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</si>
  <si>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</si>
  <si>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8</t>
  </si>
  <si>
    <t>02950</t>
  </si>
  <si>
    <t>OSTATNÍ POŽADAVKY - POSUDKY, KONTROLY, REVIZNÍ ZPRÁVY</t>
  </si>
  <si>
    <t>Havarijní plán</t>
  </si>
  <si>
    <t>zahrnuje veškeré náklady spojené s objednatelem požadovanými pracemi</t>
  </si>
  <si>
    <t>02960</t>
  </si>
  <si>
    <t>OSTATNÍ POŽADAVKY - BOZP</t>
  </si>
  <si>
    <t>plán BOZP, veškerá opatření pro zajištění BOZP v průběhu stavby</t>
  </si>
  <si>
    <t>02990</t>
  </si>
  <si>
    <t>OSTATNÍ POŽADAVKY - INFORMAČNÍ TABULE</t>
  </si>
  <si>
    <t>KS</t>
  </si>
  <si>
    <t>Místo realizace stavby bude po dobu realizace stavby osazeno 1ks informačního panelu o rozměrech min. 2,5 x 1,75 m v horizontální variantě. Jedná se o pronájem - zahrnuje konstrukce a polep vč. dodávky, montáže a demontáže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</si>
  <si>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</si>
  <si>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03100</t>
  </si>
  <si>
    <t>ZAŘÍZENÍ STAVENIŠTĚ, ZŘÍZENÍ, PROVOZ, DEMONTÁŽ</t>
  </si>
  <si>
    <t>Zahrnuje zejména náklady na:  
- požadavky související s vybudováním, provozem a likvidací zařízení staveniště  
- přípravu staveniště včetně zajištění přístupu pro provádění prací</t>
  </si>
  <si>
    <t>101</t>
  </si>
  <si>
    <t>Komunikace</t>
  </si>
  <si>
    <t>Zemní práce</t>
  </si>
  <si>
    <t>11201</t>
  </si>
  <si>
    <t>KÁCENÍ STROMŮ D KMENE DO 0,5M S ODSTRANĚNÍM PAŘEZŮ</t>
  </si>
  <si>
    <t>KUS</t>
  </si>
  <si>
    <t>"kácení mimolesní zeleně  
zhotovitel v celkové ceně díla zohlední možnost následného využití dřeva  
větve budou po rozdrcení odvezeny do kompostárny"</t>
  </si>
  <si>
    <t>3=3,000 [A]</t>
  </si>
  <si>
    <t>Kácení stromů se měří v [ks] poražených stromů (průměr stromů se měří v místě řezu)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</si>
  <si>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113728</t>
  </si>
  <si>
    <t>a</t>
  </si>
  <si>
    <t>FRÉZOVÁNÍ ZPEVNĚNÝCH PLOCH ASFALTOVÝCH, ODVOZ DO 20KM</t>
  </si>
  <si>
    <t>M3</t>
  </si>
  <si>
    <t>odvoz a uložení frézovaného materiálu na skládku KSUSV</t>
  </si>
  <si>
    <t>180*0,04=7,200 [A] 
174*0,06=10,440 [B] 
Celkem: A+B=17,640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</si>
  <si>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</si>
  <si>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18110</t>
  </si>
  <si>
    <t>ÚPRAVA PLÁNĚ SE ZHUTNĚNÍM V HORNINĚ TŘ. I</t>
  </si>
  <si>
    <t>M2</t>
  </si>
  <si>
    <t>180-(60*0,7)=138,000 [A]</t>
  </si>
  <si>
    <t>položka zahrnuje úpravu pláně včetně vyrovnání výškových rozdílů. Míru zhutnění určuje projekt.</t>
  </si>
  <si>
    <t>56335</t>
  </si>
  <si>
    <t>VOZOVKOVÉ VRSTVY ZE ŠTĚRKODRTI TL. DO 250MM</t>
  </si>
  <si>
    <t>ŠDa 0/63 Ge min. tl. 250 mm  
ČSN EN 13285, ČSN 736126-1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</si>
  <si>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</si>
  <si>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567544</t>
  </si>
  <si>
    <t>VRST PRO OBNOVU A OPR RECYK ZA STUD CEM A ASF EM TL DO 200MM</t>
  </si>
  <si>
    <t>RV CA 200mm, dle TP208</t>
  </si>
  <si>
    <t>180-(60*0,2)=168,000 [A]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</si>
  <si>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</si>
  <si>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56962</t>
  </si>
  <si>
    <t>ZPEVNĚNÍ KRAJNIC Z RECYKLOVANÉHO MATERIÁLU TL DO 100MM</t>
  </si>
  <si>
    <t>odměřeno z CAD 32+4+4=40,000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</si>
  <si>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</si>
  <si>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572123</t>
  </si>
  <si>
    <t>INFILTRAČNÍ POSTŘIK Z EMULZE DO 1,0KG/M2</t>
  </si>
  <si>
    <t>180-(60*0,1)=174,000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</si>
  <si>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</si>
  <si>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572213</t>
  </si>
  <si>
    <t>SPOJOVACÍ POSTŘIK Z EMULZE DO 0,5KG/M2</t>
  </si>
  <si>
    <t>PS-E</t>
  </si>
  <si>
    <t>180=180,000 [A]</t>
  </si>
  <si>
    <t>574A34</t>
  </si>
  <si>
    <t>ASFALTOVÝ BETON PRO OBRUSNÉ VRSTVY ACO 11+, 11S TL. 40MM</t>
  </si>
  <si>
    <t>ACO 11+ (50/70) 40mm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</si>
  <si>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</si>
  <si>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</si>
  <si>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</si>
  <si>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 (50/70) tl. 60mm</t>
  </si>
  <si>
    <t>58910</t>
  </si>
  <si>
    <t>VÝPLŇ SPAR ASFALTEM</t>
  </si>
  <si>
    <t>M</t>
  </si>
  <si>
    <t>2*60+2*2,5=125,000 [A]</t>
  </si>
  <si>
    <t>položka zahrnuje: 
- dodávku předepsaného materiálu 
- vyčištění a výplň spar tímto materiálem</t>
  </si>
  <si>
    <t>Ostatní konstrukce a práce</t>
  </si>
  <si>
    <t>12</t>
  </si>
  <si>
    <t>9117C1</t>
  </si>
  <si>
    <t>SVOD OCEL ZÁBRADEL ÚROVEŇ ZADRŽ H2 - DODÁVKA A MONTÁŽ</t>
  </si>
  <si>
    <t>ocelové zábradelní svodidlo s úrovní zadržení H2 se svislou výplní</t>
  </si>
  <si>
    <t>60=60,000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</si>
  <si>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</si>
  <si>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13</t>
  </si>
  <si>
    <t>91228</t>
  </si>
  <si>
    <t>SMĚROVÉ SLOUPKY Z PLAST HMOT VČETNĚ ODRAZNÉHO PÁSKU</t>
  </si>
  <si>
    <t>2=2,000 [A]</t>
  </si>
  <si>
    <t>položka zahrnuje: 
- dodání a osazení sloupku včetně nutných zemních prací 
- vnitrostaveništní a mimostaveništní doprava 
- odrazky plastové nebo z retroreflexní fólie</t>
  </si>
  <si>
    <t>14</t>
  </si>
  <si>
    <t>91267</t>
  </si>
  <si>
    <t>ODRAZKY NA SVODIDLA</t>
  </si>
  <si>
    <t>odrazky na svodidlo</t>
  </si>
  <si>
    <t>60/20=3,000 [A]</t>
  </si>
  <si>
    <t>- kompletní dodávka se všemi pomocnými a doplňujícími pracemi a součástmi</t>
  </si>
  <si>
    <t>15</t>
  </si>
  <si>
    <t>915111</t>
  </si>
  <si>
    <t>VODOROVNÉ DOPRAVNÍ ZNAČENÍ BARVOU HLADKÉ - DODÁVKA A POKLÁDKA</t>
  </si>
  <si>
    <t>V4 š. 0,125m*2*60=15,000 [A]</t>
  </si>
  <si>
    <t>položka zahrnuje: 
- dodání a pokládku nátěrového materiálu (měří se pouze natíraná plocha) 
- předznačení a reflexní úpravu</t>
  </si>
  <si>
    <t>16</t>
  </si>
  <si>
    <t>919111</t>
  </si>
  <si>
    <t>ŘEZÁNÍ ASFALTOVÉHO KRYTU VOZOVEK TL DO 50MM</t>
  </si>
  <si>
    <t>položka zahrnuje řezání vozovkové vrstvy v předepsané tloušťce, včetně spotřeby vody</t>
  </si>
  <si>
    <t>17</t>
  </si>
  <si>
    <t>935842</t>
  </si>
  <si>
    <t>ŽLABY A RIGOLY DLÁŽDĚNÉ Z BETONOVÝCH DLAŽDIC DO BETONU TL 100MM</t>
  </si>
  <si>
    <t>0,6*2,0=1,200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</si>
  <si>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úravu napojení a ukončení 
- vnitrostaveništní i mimostaveništní dopravu 
- měří se vydlážděná plocha.</t>
  </si>
  <si>
    <t>201</t>
  </si>
  <si>
    <t>Opěrná zeď</t>
  </si>
  <si>
    <t>Svislé konstrukce</t>
  </si>
  <si>
    <t>31132</t>
  </si>
  <si>
    <t>R</t>
  </si>
  <si>
    <t>ZDI A STĚNY PODP A VOL ZE ŽELEZOBET</t>
  </si>
  <si>
    <t>SOUBOR</t>
  </si>
  <si>
    <t>ZPRACOVÁNO V SAMOSTATNÉM SOUPISU PRACÍ - ZPRAC. FR.NEUWIRTH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</si>
</sst>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6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3" width="20.7109375" customWidth="1"/>
    <col min="4" max="4" width="32.5703125" customWidth="1"/>
    <col min="5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SUM(C10:C12)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SUM(E10:E12)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3" t="s">
        <v>24</v>
      </c>
      <c r="B10" s="23" t="s">
        <v>25</v>
      </c>
      <c r="C10" s="24">
        <f>'000'!I3</f>
        <v>0</v>
      </c>
      <c r="D10" s="24">
        <f>'000'!O2</f>
        <v>0</v>
      </c>
      <c r="E10" s="24">
        <f>C10+D10</f>
        <v>0</v>
      </c>
    </row>
    <row r="11" spans="1:5" ht="12.75" customHeight="1" x14ac:dyDescent="0.2">
      <c r="A11" s="23" t="s">
        <v>95</v>
      </c>
      <c r="B11" s="23" t="s">
        <v>96</v>
      </c>
      <c r="C11" s="24">
        <f>'101'!I3</f>
        <v>0</v>
      </c>
      <c r="D11" s="24">
        <f>'101'!O2</f>
        <v>0</v>
      </c>
      <c r="E11" s="24">
        <f>C11+D11</f>
        <v>0</v>
      </c>
    </row>
    <row r="12" spans="1:5" ht="12.75" customHeight="1" x14ac:dyDescent="0.2">
      <c r="A12" s="23" t="s">
        <v>181</v>
      </c>
      <c r="B12" s="23" t="s">
        <v>182</v>
      </c>
      <c r="C12" s="24">
        <f>'201'!I3</f>
        <v>0</v>
      </c>
      <c r="D12" s="24">
        <f>'201'!O2</f>
        <v>0</v>
      </c>
      <c r="E12" s="24">
        <f>C12+D12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24</v>
      </c>
      <c r="I3" s="38">
        <f>0+I8</f>
        <v>0</v>
      </c>
      <c r="J3" s="16"/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24</v>
      </c>
      <c r="D4" s="2"/>
      <c r="E4" s="21" t="s">
        <v>25</v>
      </c>
      <c r="F4" s="12"/>
      <c r="G4" s="12"/>
      <c r="H4" s="22"/>
      <c r="I4" s="22"/>
      <c r="J4" s="1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J5" s="1" t="s">
        <v>43</v>
      </c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  <c r="J6" s="1"/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  <c r="J7" s="19" t="s">
        <v>44</v>
      </c>
    </row>
    <row r="8" spans="1:18" ht="12.75" customHeight="1" x14ac:dyDescent="0.2">
      <c r="A8" s="22" t="s">
        <v>45</v>
      </c>
      <c r="B8" s="22"/>
      <c r="C8" s="26" t="s">
        <v>27</v>
      </c>
      <c r="D8" s="22"/>
      <c r="E8" s="27" t="s">
        <v>46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0+I9+I13+I17+I21+I25+I29+I33+I37+I41+I45+I49</f>
        <v>0</v>
      </c>
      <c r="R8">
        <f>0+O9+O13+O17+O21+O25+O29+O33+O37+O41+O45+O49</f>
        <v>0</v>
      </c>
    </row>
    <row r="9" spans="1:18" x14ac:dyDescent="0.2">
      <c r="A9" s="25" t="s">
        <v>47</v>
      </c>
      <c r="B9" s="29" t="s">
        <v>29</v>
      </c>
      <c r="C9" s="29" t="s">
        <v>48</v>
      </c>
      <c r="D9" s="25" t="s">
        <v>49</v>
      </c>
      <c r="E9" s="30" t="s">
        <v>50</v>
      </c>
      <c r="F9" s="31" t="s">
        <v>51</v>
      </c>
      <c r="G9" s="32">
        <v>1</v>
      </c>
      <c r="H9" s="33">
        <v>0</v>
      </c>
      <c r="I9" s="33">
        <f>ROUND(ROUND(H9,2)*ROUND(G9,3),2)</f>
        <v>0</v>
      </c>
      <c r="J9" s="31" t="s">
        <v>52</v>
      </c>
      <c r="O9">
        <f>(I9*21)/100</f>
        <v>0</v>
      </c>
      <c r="P9" t="s">
        <v>23</v>
      </c>
    </row>
    <row r="10" spans="1:18" x14ac:dyDescent="0.2">
      <c r="A10" s="34" t="s">
        <v>53</v>
      </c>
      <c r="E10" s="35" t="s">
        <v>54</v>
      </c>
    </row>
    <row r="11" spans="1:18" x14ac:dyDescent="0.2">
      <c r="A11" s="36" t="s">
        <v>55</v>
      </c>
      <c r="E11" s="37" t="s">
        <v>49</v>
      </c>
    </row>
    <row r="12" spans="1:18" x14ac:dyDescent="0.2">
      <c r="A12" t="s">
        <v>56</v>
      </c>
      <c r="E12" s="35" t="s">
        <v>57</v>
      </c>
    </row>
    <row r="13" spans="1:18" x14ac:dyDescent="0.2">
      <c r="A13" s="25" t="s">
        <v>47</v>
      </c>
      <c r="B13" s="29" t="s">
        <v>23</v>
      </c>
      <c r="C13" s="29" t="s">
        <v>58</v>
      </c>
      <c r="D13" s="25" t="s">
        <v>49</v>
      </c>
      <c r="E13" s="30" t="s">
        <v>59</v>
      </c>
      <c r="F13" s="31" t="s">
        <v>51</v>
      </c>
      <c r="G13" s="32">
        <v>1</v>
      </c>
      <c r="H13" s="33">
        <v>0</v>
      </c>
      <c r="I13" s="33">
        <f>ROUND(ROUND(H13,2)*ROUND(G13,3),2)</f>
        <v>0</v>
      </c>
      <c r="J13" s="31" t="s">
        <v>52</v>
      </c>
      <c r="O13">
        <f>(I13*21)/100</f>
        <v>0</v>
      </c>
      <c r="P13" t="s">
        <v>23</v>
      </c>
    </row>
    <row r="14" spans="1:18" x14ac:dyDescent="0.2">
      <c r="A14" s="34" t="s">
        <v>53</v>
      </c>
      <c r="E14" s="35" t="s">
        <v>60</v>
      </c>
    </row>
    <row r="15" spans="1:18" x14ac:dyDescent="0.2">
      <c r="A15" s="36" t="s">
        <v>55</v>
      </c>
      <c r="E15" s="37" t="s">
        <v>49</v>
      </c>
    </row>
    <row r="16" spans="1:18" x14ac:dyDescent="0.2">
      <c r="A16" t="s">
        <v>56</v>
      </c>
      <c r="E16" s="35" t="s">
        <v>57</v>
      </c>
    </row>
    <row r="17" spans="1:16" x14ac:dyDescent="0.2">
      <c r="A17" s="25" t="s">
        <v>47</v>
      </c>
      <c r="B17" s="29" t="s">
        <v>22</v>
      </c>
      <c r="C17" s="29" t="s">
        <v>61</v>
      </c>
      <c r="D17" s="25" t="s">
        <v>49</v>
      </c>
      <c r="E17" s="30" t="s">
        <v>62</v>
      </c>
      <c r="F17" s="31" t="s">
        <v>51</v>
      </c>
      <c r="G17" s="32">
        <v>1</v>
      </c>
      <c r="H17" s="33">
        <v>0</v>
      </c>
      <c r="I17" s="33">
        <f>ROUND(ROUND(H17,2)*ROUND(G17,3),2)</f>
        <v>0</v>
      </c>
      <c r="J17" s="31" t="s">
        <v>52</v>
      </c>
      <c r="O17">
        <f>(I17*21)/100</f>
        <v>0</v>
      </c>
      <c r="P17" t="s">
        <v>23</v>
      </c>
    </row>
    <row r="18" spans="1:16" ht="89.25" x14ac:dyDescent="0.2">
      <c r="A18" s="34" t="s">
        <v>53</v>
      </c>
      <c r="E18" s="35" t="s">
        <v>63</v>
      </c>
    </row>
    <row r="19" spans="1:16" x14ac:dyDescent="0.2">
      <c r="A19" s="36" t="s">
        <v>55</v>
      </c>
      <c r="E19" s="37" t="s">
        <v>49</v>
      </c>
    </row>
    <row r="20" spans="1:16" x14ac:dyDescent="0.2">
      <c r="A20" t="s">
        <v>56</v>
      </c>
      <c r="E20" s="35" t="s">
        <v>64</v>
      </c>
    </row>
    <row r="21" spans="1:16" x14ac:dyDescent="0.2">
      <c r="A21" s="25" t="s">
        <v>47</v>
      </c>
      <c r="B21" s="29" t="s">
        <v>33</v>
      </c>
      <c r="C21" s="29" t="s">
        <v>65</v>
      </c>
      <c r="D21" s="25" t="s">
        <v>49</v>
      </c>
      <c r="E21" s="30" t="s">
        <v>66</v>
      </c>
      <c r="F21" s="31" t="s">
        <v>51</v>
      </c>
      <c r="G21" s="32">
        <v>1</v>
      </c>
      <c r="H21" s="33">
        <v>0</v>
      </c>
      <c r="I21" s="33">
        <f>ROUND(ROUND(H21,2)*ROUND(G21,3),2)</f>
        <v>0</v>
      </c>
      <c r="J21" s="31" t="s">
        <v>52</v>
      </c>
      <c r="O21">
        <f>(I21*21)/100</f>
        <v>0</v>
      </c>
      <c r="P21" t="s">
        <v>23</v>
      </c>
    </row>
    <row r="22" spans="1:16" x14ac:dyDescent="0.2">
      <c r="A22" s="34" t="s">
        <v>53</v>
      </c>
      <c r="E22" s="35" t="s">
        <v>67</v>
      </c>
    </row>
    <row r="23" spans="1:16" x14ac:dyDescent="0.2">
      <c r="A23" s="36" t="s">
        <v>55</v>
      </c>
      <c r="E23" s="37" t="s">
        <v>49</v>
      </c>
    </row>
    <row r="24" spans="1:16" x14ac:dyDescent="0.2">
      <c r="A24" t="s">
        <v>56</v>
      </c>
      <c r="E24" s="35" t="s">
        <v>49</v>
      </c>
    </row>
    <row r="25" spans="1:16" x14ac:dyDescent="0.2">
      <c r="A25" s="25" t="s">
        <v>47</v>
      </c>
      <c r="B25" s="29" t="s">
        <v>35</v>
      </c>
      <c r="C25" s="29" t="s">
        <v>68</v>
      </c>
      <c r="D25" s="25" t="s">
        <v>49</v>
      </c>
      <c r="E25" s="30" t="s">
        <v>69</v>
      </c>
      <c r="F25" s="31" t="s">
        <v>51</v>
      </c>
      <c r="G25" s="32">
        <v>1</v>
      </c>
      <c r="H25" s="33">
        <v>0</v>
      </c>
      <c r="I25" s="33">
        <f>ROUND(ROUND(H25,2)*ROUND(G25,3),2)</f>
        <v>0</v>
      </c>
      <c r="J25" s="31" t="s">
        <v>52</v>
      </c>
      <c r="O25">
        <f>(I25*21)/100</f>
        <v>0</v>
      </c>
      <c r="P25" t="s">
        <v>23</v>
      </c>
    </row>
    <row r="26" spans="1:16" ht="63.75" x14ac:dyDescent="0.2">
      <c r="A26" s="34" t="s">
        <v>53</v>
      </c>
      <c r="E26" s="35" t="s">
        <v>70</v>
      </c>
    </row>
    <row r="27" spans="1:16" x14ac:dyDescent="0.2">
      <c r="A27" s="36" t="s">
        <v>55</v>
      </c>
      <c r="E27" s="37" t="s">
        <v>49</v>
      </c>
    </row>
    <row r="28" spans="1:16" x14ac:dyDescent="0.2">
      <c r="A28" t="s">
        <v>56</v>
      </c>
      <c r="E28" s="35" t="s">
        <v>49</v>
      </c>
    </row>
    <row r="29" spans="1:16" x14ac:dyDescent="0.2">
      <c r="A29" s="25" t="s">
        <v>47</v>
      </c>
      <c r="B29" s="29" t="s">
        <v>37</v>
      </c>
      <c r="C29" s="29" t="s">
        <v>71</v>
      </c>
      <c r="D29" s="25" t="s">
        <v>49</v>
      </c>
      <c r="E29" s="30" t="s">
        <v>72</v>
      </c>
      <c r="F29" s="31" t="s">
        <v>51</v>
      </c>
      <c r="G29" s="32">
        <v>1</v>
      </c>
      <c r="H29" s="33">
        <v>0</v>
      </c>
      <c r="I29" s="33">
        <f>ROUND(ROUND(H29,2)*ROUND(G29,3),2)</f>
        <v>0</v>
      </c>
      <c r="J29" s="31" t="s">
        <v>52</v>
      </c>
      <c r="O29">
        <f>(I29*21)/100</f>
        <v>0</v>
      </c>
      <c r="P29" t="s">
        <v>23</v>
      </c>
    </row>
    <row r="30" spans="1:16" x14ac:dyDescent="0.2">
      <c r="A30" s="34" t="s">
        <v>53</v>
      </c>
      <c r="E30" s="35" t="s">
        <v>73</v>
      </c>
    </row>
    <row r="31" spans="1:16" x14ac:dyDescent="0.2">
      <c r="A31" s="36" t="s">
        <v>55</v>
      </c>
      <c r="E31" s="37" t="s">
        <v>49</v>
      </c>
    </row>
    <row r="32" spans="1:16" x14ac:dyDescent="0.2">
      <c r="A32" t="s">
        <v>56</v>
      </c>
      <c r="E32" s="35" t="s">
        <v>49</v>
      </c>
    </row>
    <row r="33" spans="1:16" x14ac:dyDescent="0.2">
      <c r="A33" s="25" t="s">
        <v>47</v>
      </c>
      <c r="B33" s="29" t="s">
        <v>74</v>
      </c>
      <c r="C33" s="29" t="s">
        <v>75</v>
      </c>
      <c r="D33" s="25" t="s">
        <v>49</v>
      </c>
      <c r="E33" s="30" t="s">
        <v>76</v>
      </c>
      <c r="F33" s="31" t="s">
        <v>51</v>
      </c>
      <c r="G33" s="32">
        <v>1</v>
      </c>
      <c r="H33" s="33">
        <v>0</v>
      </c>
      <c r="I33" s="33">
        <f>ROUND(ROUND(H33,2)*ROUND(G33,3),2)</f>
        <v>0</v>
      </c>
      <c r="J33" s="31" t="s">
        <v>52</v>
      </c>
      <c r="O33">
        <f>(I33*21)/100</f>
        <v>0</v>
      </c>
      <c r="P33" t="s">
        <v>23</v>
      </c>
    </row>
    <row r="34" spans="1:16" x14ac:dyDescent="0.2">
      <c r="A34" s="34" t="s">
        <v>53</v>
      </c>
      <c r="E34" s="35" t="s">
        <v>77</v>
      </c>
    </row>
    <row r="35" spans="1:16" x14ac:dyDescent="0.2">
      <c r="A35" s="36" t="s">
        <v>55</v>
      </c>
      <c r="E35" s="37" t="s">
        <v>49</v>
      </c>
    </row>
    <row r="36" spans="1:16" ht="76.5" x14ac:dyDescent="0.2">
      <c r="A36" t="s">
        <v>56</v>
      </c>
      <c r="E36" s="35" t="s">
        <v>78</v>
      </c>
    </row>
    <row r="37" spans="1:16" x14ac:dyDescent="0.2">
      <c r="A37" s="25" t="s">
        <v>47</v>
      </c>
      <c r="B37" s="29" t="s">
        <v>79</v>
      </c>
      <c r="C37" s="29" t="s">
        <v>80</v>
      </c>
      <c r="D37" s="25" t="s">
        <v>49</v>
      </c>
      <c r="E37" s="30" t="s">
        <v>81</v>
      </c>
      <c r="F37" s="31" t="s">
        <v>51</v>
      </c>
      <c r="G37" s="32">
        <v>1</v>
      </c>
      <c r="H37" s="33">
        <v>0</v>
      </c>
      <c r="I37" s="33">
        <f>ROUND(ROUND(H37,2)*ROUND(G37,3),2)</f>
        <v>0</v>
      </c>
      <c r="J37" s="31" t="s">
        <v>52</v>
      </c>
      <c r="O37">
        <f>(I37*21)/100</f>
        <v>0</v>
      </c>
      <c r="P37" t="s">
        <v>23</v>
      </c>
    </row>
    <row r="38" spans="1:16" x14ac:dyDescent="0.2">
      <c r="A38" s="34" t="s">
        <v>53</v>
      </c>
      <c r="E38" s="35" t="s">
        <v>82</v>
      </c>
    </row>
    <row r="39" spans="1:16" x14ac:dyDescent="0.2">
      <c r="A39" s="36" t="s">
        <v>55</v>
      </c>
      <c r="E39" s="37" t="s">
        <v>49</v>
      </c>
    </row>
    <row r="40" spans="1:16" x14ac:dyDescent="0.2">
      <c r="A40" t="s">
        <v>56</v>
      </c>
      <c r="E40" s="35" t="s">
        <v>83</v>
      </c>
    </row>
    <row r="41" spans="1:16" x14ac:dyDescent="0.2">
      <c r="A41" s="25" t="s">
        <v>47</v>
      </c>
      <c r="B41" s="29" t="s">
        <v>40</v>
      </c>
      <c r="C41" s="29" t="s">
        <v>84</v>
      </c>
      <c r="D41" s="25" t="s">
        <v>49</v>
      </c>
      <c r="E41" s="30" t="s">
        <v>85</v>
      </c>
      <c r="F41" s="31" t="s">
        <v>51</v>
      </c>
      <c r="G41" s="32">
        <v>1</v>
      </c>
      <c r="H41" s="33">
        <v>0</v>
      </c>
      <c r="I41" s="33">
        <f>ROUND(ROUND(H41,2)*ROUND(G41,3),2)</f>
        <v>0</v>
      </c>
      <c r="J41" s="31" t="s">
        <v>52</v>
      </c>
      <c r="O41">
        <f>(I41*21)/100</f>
        <v>0</v>
      </c>
      <c r="P41" t="s">
        <v>23</v>
      </c>
    </row>
    <row r="42" spans="1:16" x14ac:dyDescent="0.2">
      <c r="A42" s="34" t="s">
        <v>53</v>
      </c>
      <c r="E42" s="35" t="s">
        <v>86</v>
      </c>
    </row>
    <row r="43" spans="1:16" x14ac:dyDescent="0.2">
      <c r="A43" s="36" t="s">
        <v>55</v>
      </c>
      <c r="E43" s="37" t="s">
        <v>49</v>
      </c>
    </row>
    <row r="44" spans="1:16" x14ac:dyDescent="0.2">
      <c r="A44" t="s">
        <v>56</v>
      </c>
      <c r="E44" s="35" t="s">
        <v>49</v>
      </c>
    </row>
    <row r="45" spans="1:16" x14ac:dyDescent="0.2">
      <c r="A45" s="25" t="s">
        <v>47</v>
      </c>
      <c r="B45" s="29" t="s">
        <v>42</v>
      </c>
      <c r="C45" s="29" t="s">
        <v>87</v>
      </c>
      <c r="D45" s="25" t="s">
        <v>49</v>
      </c>
      <c r="E45" s="30" t="s">
        <v>88</v>
      </c>
      <c r="F45" s="31" t="s">
        <v>89</v>
      </c>
      <c r="G45" s="32">
        <v>1</v>
      </c>
      <c r="H45" s="33">
        <v>0</v>
      </c>
      <c r="I45" s="33">
        <f>ROUND(ROUND(H45,2)*ROUND(G45,3),2)</f>
        <v>0</v>
      </c>
      <c r="J45" s="31" t="s">
        <v>52</v>
      </c>
      <c r="O45">
        <f>(I45*21)/100</f>
        <v>0</v>
      </c>
      <c r="P45" t="s">
        <v>23</v>
      </c>
    </row>
    <row r="46" spans="1:16" ht="38.25" x14ac:dyDescent="0.2">
      <c r="A46" s="34" t="s">
        <v>53</v>
      </c>
      <c r="E46" s="35" t="s">
        <v>90</v>
      </c>
    </row>
    <row r="47" spans="1:16" x14ac:dyDescent="0.2">
      <c r="A47" s="36" t="s">
        <v>55</v>
      </c>
      <c r="E47" s="37" t="s">
        <v>49</v>
      </c>
    </row>
    <row r="48" spans="1:16" ht="89.25" x14ac:dyDescent="0.2">
      <c r="A48" t="s">
        <v>56</v>
      </c>
      <c r="E48" s="35" t="s">
        <v>91</v>
      </c>
    </row>
    <row r="49" spans="1:16" x14ac:dyDescent="0.2">
      <c r="A49" s="25" t="s">
        <v>47</v>
      </c>
      <c r="B49" s="29" t="s">
        <v>44</v>
      </c>
      <c r="C49" s="29" t="s">
        <v>92</v>
      </c>
      <c r="D49" s="25" t="s">
        <v>49</v>
      </c>
      <c r="E49" s="30" t="s">
        <v>93</v>
      </c>
      <c r="F49" s="31" t="s">
        <v>51</v>
      </c>
      <c r="G49" s="32">
        <v>1</v>
      </c>
      <c r="H49" s="33">
        <v>0</v>
      </c>
      <c r="I49" s="33">
        <f>ROUND(ROUND(H49,2)*ROUND(G49,3),2)</f>
        <v>0</v>
      </c>
      <c r="J49" s="31" t="s">
        <v>52</v>
      </c>
      <c r="O49">
        <f>(I49*21)/100</f>
        <v>0</v>
      </c>
      <c r="P49" t="s">
        <v>23</v>
      </c>
    </row>
    <row r="50" spans="1:16" ht="38.25" x14ac:dyDescent="0.2">
      <c r="A50" s="34" t="s">
        <v>53</v>
      </c>
      <c r="E50" s="35" t="s">
        <v>94</v>
      </c>
    </row>
    <row r="51" spans="1:16" x14ac:dyDescent="0.2">
      <c r="A51" s="36" t="s">
        <v>55</v>
      </c>
      <c r="E51" s="37" t="s">
        <v>49</v>
      </c>
    </row>
    <row r="52" spans="1:16" x14ac:dyDescent="0.2">
      <c r="A52" t="s">
        <v>56</v>
      </c>
      <c r="E52" s="35" t="s">
        <v>49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8"/>
  <sheetViews>
    <sheetView tabSelected="1"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0+O8+O21+O54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95</v>
      </c>
      <c r="I3" s="38">
        <f>0+I8+I21+I54</f>
        <v>0</v>
      </c>
      <c r="J3" s="16"/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95</v>
      </c>
      <c r="D4" s="2"/>
      <c r="E4" s="21" t="s">
        <v>96</v>
      </c>
      <c r="F4" s="12"/>
      <c r="G4" s="12"/>
      <c r="H4" s="22"/>
      <c r="I4" s="22"/>
      <c r="J4" s="1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J5" s="1" t="s">
        <v>43</v>
      </c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  <c r="J6" s="1"/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  <c r="J7" s="19" t="s">
        <v>44</v>
      </c>
    </row>
    <row r="8" spans="1:18" ht="12.75" customHeight="1" x14ac:dyDescent="0.2">
      <c r="A8" s="22" t="s">
        <v>45</v>
      </c>
      <c r="B8" s="22"/>
      <c r="C8" s="26" t="s">
        <v>29</v>
      </c>
      <c r="D8" s="22"/>
      <c r="E8" s="27" t="s">
        <v>97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25" t="s">
        <v>47</v>
      </c>
      <c r="B9" s="29" t="s">
        <v>29</v>
      </c>
      <c r="C9" s="29" t="s">
        <v>98</v>
      </c>
      <c r="D9" s="25" t="s">
        <v>49</v>
      </c>
      <c r="E9" s="30" t="s">
        <v>99</v>
      </c>
      <c r="F9" s="31" t="s">
        <v>100</v>
      </c>
      <c r="G9" s="32">
        <v>3</v>
      </c>
      <c r="H9" s="33">
        <v>0</v>
      </c>
      <c r="I9" s="33">
        <f>ROUND(ROUND(H9,2)*ROUND(G9,3),2)</f>
        <v>0</v>
      </c>
      <c r="J9" s="31" t="s">
        <v>52</v>
      </c>
      <c r="O9">
        <f>(I9*21)/100</f>
        <v>0</v>
      </c>
      <c r="P9" t="s">
        <v>23</v>
      </c>
    </row>
    <row r="10" spans="1:18" ht="38.25" x14ac:dyDescent="0.2">
      <c r="A10" s="34" t="s">
        <v>53</v>
      </c>
      <c r="E10" s="35" t="s">
        <v>101</v>
      </c>
    </row>
    <row r="11" spans="1:18" x14ac:dyDescent="0.2">
      <c r="A11" s="36" t="s">
        <v>55</v>
      </c>
      <c r="E11" s="37" t="s">
        <v>102</v>
      </c>
    </row>
    <row r="12" spans="1:18" ht="165.75" x14ac:dyDescent="0.2">
      <c r="A12" t="s">
        <v>56</v>
      </c>
      <c r="E12" s="35" t="s">
        <v>103</v>
      </c>
    </row>
    <row r="13" spans="1:18" x14ac:dyDescent="0.2">
      <c r="A13" s="25" t="s">
        <v>47</v>
      </c>
      <c r="B13" s="29" t="s">
        <v>23</v>
      </c>
      <c r="C13" s="29" t="s">
        <v>104</v>
      </c>
      <c r="D13" s="25" t="s">
        <v>105</v>
      </c>
      <c r="E13" s="30" t="s">
        <v>106</v>
      </c>
      <c r="F13" s="31" t="s">
        <v>107</v>
      </c>
      <c r="G13" s="32">
        <v>17.64</v>
      </c>
      <c r="H13" s="33">
        <v>0</v>
      </c>
      <c r="I13" s="33">
        <f>ROUND(ROUND(H13,2)*ROUND(G13,3),2)</f>
        <v>0</v>
      </c>
      <c r="J13" s="31" t="s">
        <v>52</v>
      </c>
      <c r="O13">
        <f>(I13*21)/100</f>
        <v>0</v>
      </c>
      <c r="P13" t="s">
        <v>23</v>
      </c>
    </row>
    <row r="14" spans="1:18" x14ac:dyDescent="0.2">
      <c r="A14" s="34" t="s">
        <v>53</v>
      </c>
      <c r="E14" s="35" t="s">
        <v>108</v>
      </c>
    </row>
    <row r="15" spans="1:18" ht="51" x14ac:dyDescent="0.2">
      <c r="A15" s="36" t="s">
        <v>55</v>
      </c>
      <c r="E15" s="37" t="s">
        <v>109</v>
      </c>
    </row>
    <row r="16" spans="1:18" ht="63.75" x14ac:dyDescent="0.2">
      <c r="A16" t="s">
        <v>56</v>
      </c>
      <c r="E16" s="35" t="s">
        <v>110</v>
      </c>
    </row>
    <row r="17" spans="1:18" x14ac:dyDescent="0.2">
      <c r="A17" s="25" t="s">
        <v>47</v>
      </c>
      <c r="B17" s="29" t="s">
        <v>22</v>
      </c>
      <c r="C17" s="29" t="s">
        <v>111</v>
      </c>
      <c r="D17" s="25" t="s">
        <v>49</v>
      </c>
      <c r="E17" s="30" t="s">
        <v>112</v>
      </c>
      <c r="F17" s="31" t="s">
        <v>113</v>
      </c>
      <c r="G17" s="32">
        <v>138</v>
      </c>
      <c r="H17" s="33">
        <v>0</v>
      </c>
      <c r="I17" s="33">
        <f>ROUND(ROUND(H17,2)*ROUND(G17,3),2)</f>
        <v>0</v>
      </c>
      <c r="J17" s="31" t="s">
        <v>52</v>
      </c>
      <c r="O17">
        <f>(I17*21)/100</f>
        <v>0</v>
      </c>
      <c r="P17" t="s">
        <v>23</v>
      </c>
    </row>
    <row r="18" spans="1:18" x14ac:dyDescent="0.2">
      <c r="A18" s="34" t="s">
        <v>53</v>
      </c>
      <c r="E18" s="35" t="s">
        <v>49</v>
      </c>
    </row>
    <row r="19" spans="1:18" x14ac:dyDescent="0.2">
      <c r="A19" s="36" t="s">
        <v>55</v>
      </c>
      <c r="E19" s="37" t="s">
        <v>114</v>
      </c>
    </row>
    <row r="20" spans="1:18" ht="25.5" x14ac:dyDescent="0.2">
      <c r="A20" t="s">
        <v>56</v>
      </c>
      <c r="E20" s="35" t="s">
        <v>115</v>
      </c>
    </row>
    <row r="21" spans="1:18" ht="12.75" customHeight="1" x14ac:dyDescent="0.2">
      <c r="A21" s="12" t="s">
        <v>45</v>
      </c>
      <c r="B21" s="12"/>
      <c r="C21" s="39" t="s">
        <v>35</v>
      </c>
      <c r="D21" s="12"/>
      <c r="E21" s="27" t="s">
        <v>96</v>
      </c>
      <c r="F21" s="12"/>
      <c r="G21" s="12"/>
      <c r="H21" s="12"/>
      <c r="I21" s="40">
        <f>0+Q21</f>
        <v>0</v>
      </c>
      <c r="J21" s="12"/>
      <c r="O21">
        <f>0+R21</f>
        <v>0</v>
      </c>
      <c r="Q21">
        <f>0+I22+I26+I30+I34+I38+I42+I46+I50</f>
        <v>0</v>
      </c>
      <c r="R21">
        <f>0+O22+O26+O30+O34+O38+O42+O46+O50</f>
        <v>0</v>
      </c>
    </row>
    <row r="22" spans="1:18" x14ac:dyDescent="0.2">
      <c r="A22" s="25" t="s">
        <v>47</v>
      </c>
      <c r="B22" s="29" t="s">
        <v>33</v>
      </c>
      <c r="C22" s="29" t="s">
        <v>116</v>
      </c>
      <c r="D22" s="25" t="s">
        <v>49</v>
      </c>
      <c r="E22" s="30" t="s">
        <v>117</v>
      </c>
      <c r="F22" s="31" t="s">
        <v>113</v>
      </c>
      <c r="G22" s="32">
        <v>138</v>
      </c>
      <c r="H22" s="33">
        <v>0</v>
      </c>
      <c r="I22" s="33">
        <f>ROUND(ROUND(H22,2)*ROUND(G22,3),2)</f>
        <v>0</v>
      </c>
      <c r="J22" s="31" t="s">
        <v>52</v>
      </c>
      <c r="O22">
        <f>(I22*21)/100</f>
        <v>0</v>
      </c>
      <c r="P22" t="s">
        <v>23</v>
      </c>
    </row>
    <row r="23" spans="1:18" ht="25.5" x14ac:dyDescent="0.2">
      <c r="A23" s="34" t="s">
        <v>53</v>
      </c>
      <c r="E23" s="35" t="s">
        <v>118</v>
      </c>
    </row>
    <row r="24" spans="1:18" x14ac:dyDescent="0.2">
      <c r="A24" s="36" t="s">
        <v>55</v>
      </c>
      <c r="E24" s="37" t="s">
        <v>114</v>
      </c>
    </row>
    <row r="25" spans="1:18" ht="51" x14ac:dyDescent="0.2">
      <c r="A25" t="s">
        <v>56</v>
      </c>
      <c r="E25" s="35" t="s">
        <v>119</v>
      </c>
    </row>
    <row r="26" spans="1:18" x14ac:dyDescent="0.2">
      <c r="A26" s="25" t="s">
        <v>47</v>
      </c>
      <c r="B26" s="29" t="s">
        <v>35</v>
      </c>
      <c r="C26" s="29" t="s">
        <v>120</v>
      </c>
      <c r="D26" s="25" t="s">
        <v>49</v>
      </c>
      <c r="E26" s="30" t="s">
        <v>121</v>
      </c>
      <c r="F26" s="31" t="s">
        <v>113</v>
      </c>
      <c r="G26" s="32">
        <v>168</v>
      </c>
      <c r="H26" s="33">
        <v>0</v>
      </c>
      <c r="I26" s="33">
        <f>ROUND(ROUND(H26,2)*ROUND(G26,3),2)</f>
        <v>0</v>
      </c>
      <c r="J26" s="31" t="s">
        <v>52</v>
      </c>
      <c r="O26">
        <f>(I26*21)/100</f>
        <v>0</v>
      </c>
      <c r="P26" t="s">
        <v>23</v>
      </c>
    </row>
    <row r="27" spans="1:18" x14ac:dyDescent="0.2">
      <c r="A27" s="34" t="s">
        <v>53</v>
      </c>
      <c r="E27" s="35" t="s">
        <v>122</v>
      </c>
    </row>
    <row r="28" spans="1:18" x14ac:dyDescent="0.2">
      <c r="A28" s="36" t="s">
        <v>55</v>
      </c>
      <c r="E28" s="37" t="s">
        <v>123</v>
      </c>
    </row>
    <row r="29" spans="1:18" ht="76.5" x14ac:dyDescent="0.2">
      <c r="A29" t="s">
        <v>56</v>
      </c>
      <c r="E29" s="35" t="s">
        <v>124</v>
      </c>
    </row>
    <row r="30" spans="1:18" x14ac:dyDescent="0.2">
      <c r="A30" s="25" t="s">
        <v>47</v>
      </c>
      <c r="B30" s="29" t="s">
        <v>37</v>
      </c>
      <c r="C30" s="29" t="s">
        <v>125</v>
      </c>
      <c r="D30" s="25" t="s">
        <v>49</v>
      </c>
      <c r="E30" s="30" t="s">
        <v>126</v>
      </c>
      <c r="F30" s="31" t="s">
        <v>113</v>
      </c>
      <c r="G30" s="32">
        <v>40</v>
      </c>
      <c r="H30" s="33">
        <v>0</v>
      </c>
      <c r="I30" s="33">
        <f>ROUND(ROUND(H30,2)*ROUND(G30,3),2)</f>
        <v>0</v>
      </c>
      <c r="J30" s="31" t="s">
        <v>52</v>
      </c>
      <c r="O30">
        <f>(I30*21)/100</f>
        <v>0</v>
      </c>
      <c r="P30" t="s">
        <v>23</v>
      </c>
    </row>
    <row r="31" spans="1:18" x14ac:dyDescent="0.2">
      <c r="A31" s="34" t="s">
        <v>53</v>
      </c>
      <c r="E31" s="35" t="s">
        <v>49</v>
      </c>
    </row>
    <row r="32" spans="1:18" x14ac:dyDescent="0.2">
      <c r="A32" s="36" t="s">
        <v>55</v>
      </c>
      <c r="E32" s="37" t="s">
        <v>127</v>
      </c>
    </row>
    <row r="33" spans="1:16" ht="102" x14ac:dyDescent="0.2">
      <c r="A33" t="s">
        <v>56</v>
      </c>
      <c r="E33" s="35" t="s">
        <v>128</v>
      </c>
    </row>
    <row r="34" spans="1:16" x14ac:dyDescent="0.2">
      <c r="A34" s="25" t="s">
        <v>47</v>
      </c>
      <c r="B34" s="29" t="s">
        <v>74</v>
      </c>
      <c r="C34" s="29" t="s">
        <v>129</v>
      </c>
      <c r="D34" s="25" t="s">
        <v>49</v>
      </c>
      <c r="E34" s="30" t="s">
        <v>130</v>
      </c>
      <c r="F34" s="31" t="s">
        <v>113</v>
      </c>
      <c r="G34" s="32">
        <v>174</v>
      </c>
      <c r="H34" s="33">
        <v>0</v>
      </c>
      <c r="I34" s="33">
        <f>ROUND(ROUND(H34,2)*ROUND(G34,3),2)</f>
        <v>0</v>
      </c>
      <c r="J34" s="31" t="s">
        <v>52</v>
      </c>
      <c r="O34">
        <f>(I34*21)/100</f>
        <v>0</v>
      </c>
      <c r="P34" t="s">
        <v>23</v>
      </c>
    </row>
    <row r="35" spans="1:16" x14ac:dyDescent="0.2">
      <c r="A35" s="34" t="s">
        <v>53</v>
      </c>
      <c r="E35" s="35" t="s">
        <v>49</v>
      </c>
    </row>
    <row r="36" spans="1:16" x14ac:dyDescent="0.2">
      <c r="A36" s="36" t="s">
        <v>55</v>
      </c>
      <c r="E36" s="37" t="s">
        <v>131</v>
      </c>
    </row>
    <row r="37" spans="1:16" ht="51" x14ac:dyDescent="0.2">
      <c r="A37" t="s">
        <v>56</v>
      </c>
      <c r="E37" s="35" t="s">
        <v>132</v>
      </c>
    </row>
    <row r="38" spans="1:16" x14ac:dyDescent="0.2">
      <c r="A38" s="25" t="s">
        <v>47</v>
      </c>
      <c r="B38" s="29" t="s">
        <v>79</v>
      </c>
      <c r="C38" s="29" t="s">
        <v>133</v>
      </c>
      <c r="D38" s="25" t="s">
        <v>49</v>
      </c>
      <c r="E38" s="30" t="s">
        <v>134</v>
      </c>
      <c r="F38" s="31" t="s">
        <v>113</v>
      </c>
      <c r="G38" s="32">
        <v>180</v>
      </c>
      <c r="H38" s="33">
        <v>0</v>
      </c>
      <c r="I38" s="33">
        <f>ROUND(ROUND(H38,2)*ROUND(G38,3),2)</f>
        <v>0</v>
      </c>
      <c r="J38" s="31" t="s">
        <v>52</v>
      </c>
      <c r="O38">
        <f>(I38*21)/100</f>
        <v>0</v>
      </c>
      <c r="P38" t="s">
        <v>23</v>
      </c>
    </row>
    <row r="39" spans="1:16" x14ac:dyDescent="0.2">
      <c r="A39" s="34" t="s">
        <v>53</v>
      </c>
      <c r="E39" s="35" t="s">
        <v>135</v>
      </c>
    </row>
    <row r="40" spans="1:16" x14ac:dyDescent="0.2">
      <c r="A40" s="36" t="s">
        <v>55</v>
      </c>
      <c r="E40" s="37" t="s">
        <v>136</v>
      </c>
    </row>
    <row r="41" spans="1:16" ht="51" x14ac:dyDescent="0.2">
      <c r="A41" t="s">
        <v>56</v>
      </c>
      <c r="E41" s="35" t="s">
        <v>132</v>
      </c>
    </row>
    <row r="42" spans="1:16" x14ac:dyDescent="0.2">
      <c r="A42" s="25" t="s">
        <v>47</v>
      </c>
      <c r="B42" s="29" t="s">
        <v>40</v>
      </c>
      <c r="C42" s="29" t="s">
        <v>137</v>
      </c>
      <c r="D42" s="25" t="s">
        <v>49</v>
      </c>
      <c r="E42" s="30" t="s">
        <v>138</v>
      </c>
      <c r="F42" s="31" t="s">
        <v>113</v>
      </c>
      <c r="G42" s="32">
        <v>180</v>
      </c>
      <c r="H42" s="33">
        <v>0</v>
      </c>
      <c r="I42" s="33">
        <f>ROUND(ROUND(H42,2)*ROUND(G42,3),2)</f>
        <v>0</v>
      </c>
      <c r="J42" s="31" t="s">
        <v>52</v>
      </c>
      <c r="O42">
        <f>(I42*21)/100</f>
        <v>0</v>
      </c>
      <c r="P42" t="s">
        <v>23</v>
      </c>
    </row>
    <row r="43" spans="1:16" x14ac:dyDescent="0.2">
      <c r="A43" s="34" t="s">
        <v>53</v>
      </c>
      <c r="E43" s="35" t="s">
        <v>139</v>
      </c>
    </row>
    <row r="44" spans="1:16" x14ac:dyDescent="0.2">
      <c r="A44" s="36" t="s">
        <v>55</v>
      </c>
      <c r="E44" s="37" t="s">
        <v>136</v>
      </c>
    </row>
    <row r="45" spans="1:16" ht="140.25" x14ac:dyDescent="0.2">
      <c r="A45" t="s">
        <v>56</v>
      </c>
      <c r="E45" s="35" t="s">
        <v>140</v>
      </c>
    </row>
    <row r="46" spans="1:16" x14ac:dyDescent="0.2">
      <c r="A46" s="25" t="s">
        <v>47</v>
      </c>
      <c r="B46" s="29" t="s">
        <v>42</v>
      </c>
      <c r="C46" s="29" t="s">
        <v>141</v>
      </c>
      <c r="D46" s="25" t="s">
        <v>49</v>
      </c>
      <c r="E46" s="30" t="s">
        <v>142</v>
      </c>
      <c r="F46" s="31" t="s">
        <v>113</v>
      </c>
      <c r="G46" s="32">
        <v>174</v>
      </c>
      <c r="H46" s="33">
        <v>0</v>
      </c>
      <c r="I46" s="33">
        <f>ROUND(ROUND(H46,2)*ROUND(G46,3),2)</f>
        <v>0</v>
      </c>
      <c r="J46" s="31" t="s">
        <v>52</v>
      </c>
      <c r="O46">
        <f>(I46*21)/100</f>
        <v>0</v>
      </c>
      <c r="P46" t="s">
        <v>23</v>
      </c>
    </row>
    <row r="47" spans="1:16" x14ac:dyDescent="0.2">
      <c r="A47" s="34" t="s">
        <v>53</v>
      </c>
      <c r="E47" s="35" t="s">
        <v>143</v>
      </c>
    </row>
    <row r="48" spans="1:16" x14ac:dyDescent="0.2">
      <c r="A48" s="36" t="s">
        <v>55</v>
      </c>
      <c r="E48" s="37" t="s">
        <v>131</v>
      </c>
    </row>
    <row r="49" spans="1:18" ht="140.25" x14ac:dyDescent="0.2">
      <c r="A49" t="s">
        <v>56</v>
      </c>
      <c r="E49" s="35" t="s">
        <v>140</v>
      </c>
    </row>
    <row r="50" spans="1:18" x14ac:dyDescent="0.2">
      <c r="A50" s="25" t="s">
        <v>47</v>
      </c>
      <c r="B50" s="29" t="s">
        <v>44</v>
      </c>
      <c r="C50" s="29" t="s">
        <v>144</v>
      </c>
      <c r="D50" s="25" t="s">
        <v>49</v>
      </c>
      <c r="E50" s="30" t="s">
        <v>145</v>
      </c>
      <c r="F50" s="31" t="s">
        <v>146</v>
      </c>
      <c r="G50" s="32">
        <v>125</v>
      </c>
      <c r="H50" s="33">
        <v>0</v>
      </c>
      <c r="I50" s="33">
        <f>ROUND(ROUND(H50,2)*ROUND(G50,3),2)</f>
        <v>0</v>
      </c>
      <c r="J50" s="31" t="s">
        <v>52</v>
      </c>
      <c r="O50">
        <f>(I50*21)/100</f>
        <v>0</v>
      </c>
      <c r="P50" t="s">
        <v>23</v>
      </c>
    </row>
    <row r="51" spans="1:18" x14ac:dyDescent="0.2">
      <c r="A51" s="34" t="s">
        <v>53</v>
      </c>
      <c r="E51" s="35" t="s">
        <v>49</v>
      </c>
    </row>
    <row r="52" spans="1:18" x14ac:dyDescent="0.2">
      <c r="A52" s="36" t="s">
        <v>55</v>
      </c>
      <c r="E52" s="37" t="s">
        <v>147</v>
      </c>
    </row>
    <row r="53" spans="1:18" ht="38.25" x14ac:dyDescent="0.2">
      <c r="A53" t="s">
        <v>56</v>
      </c>
      <c r="E53" s="35" t="s">
        <v>148</v>
      </c>
    </row>
    <row r="54" spans="1:18" ht="12.75" customHeight="1" x14ac:dyDescent="0.2">
      <c r="A54" s="12" t="s">
        <v>45</v>
      </c>
      <c r="B54" s="12"/>
      <c r="C54" s="39" t="s">
        <v>40</v>
      </c>
      <c r="D54" s="12"/>
      <c r="E54" s="27" t="s">
        <v>149</v>
      </c>
      <c r="F54" s="12"/>
      <c r="G54" s="12"/>
      <c r="H54" s="12"/>
      <c r="I54" s="40">
        <f>0+Q54</f>
        <v>0</v>
      </c>
      <c r="J54" s="12"/>
      <c r="O54">
        <f>0+R54</f>
        <v>0</v>
      </c>
      <c r="Q54">
        <f>0+I55+I59+I63+I67+I71+I75</f>
        <v>0</v>
      </c>
      <c r="R54">
        <f>0+O55+O59+O63+O67+O71+O75</f>
        <v>0</v>
      </c>
    </row>
    <row r="55" spans="1:18" x14ac:dyDescent="0.2">
      <c r="A55" s="25" t="s">
        <v>47</v>
      </c>
      <c r="B55" s="29" t="s">
        <v>150</v>
      </c>
      <c r="C55" s="29" t="s">
        <v>151</v>
      </c>
      <c r="D55" s="25" t="s">
        <v>49</v>
      </c>
      <c r="E55" s="30" t="s">
        <v>152</v>
      </c>
      <c r="F55" s="31" t="s">
        <v>146</v>
      </c>
      <c r="G55" s="32">
        <v>60</v>
      </c>
      <c r="H55" s="33">
        <v>0</v>
      </c>
      <c r="I55" s="33">
        <f>ROUND(ROUND(H55,2)*ROUND(G55,3),2)</f>
        <v>0</v>
      </c>
      <c r="J55" s="31" t="s">
        <v>52</v>
      </c>
      <c r="O55">
        <f>(I55*21)/100</f>
        <v>0</v>
      </c>
      <c r="P55" t="s">
        <v>23</v>
      </c>
    </row>
    <row r="56" spans="1:18" x14ac:dyDescent="0.2">
      <c r="A56" s="34" t="s">
        <v>53</v>
      </c>
      <c r="E56" s="35" t="s">
        <v>153</v>
      </c>
    </row>
    <row r="57" spans="1:18" x14ac:dyDescent="0.2">
      <c r="A57" s="36" t="s">
        <v>55</v>
      </c>
      <c r="E57" s="37" t="s">
        <v>154</v>
      </c>
    </row>
    <row r="58" spans="1:18" ht="114.75" x14ac:dyDescent="0.2">
      <c r="A58" t="s">
        <v>56</v>
      </c>
      <c r="E58" s="35" t="s">
        <v>155</v>
      </c>
    </row>
    <row r="59" spans="1:18" x14ac:dyDescent="0.2">
      <c r="A59" s="25" t="s">
        <v>47</v>
      </c>
      <c r="B59" s="29" t="s">
        <v>156</v>
      </c>
      <c r="C59" s="29" t="s">
        <v>157</v>
      </c>
      <c r="D59" s="25" t="s">
        <v>49</v>
      </c>
      <c r="E59" s="30" t="s">
        <v>158</v>
      </c>
      <c r="F59" s="31" t="s">
        <v>100</v>
      </c>
      <c r="G59" s="32">
        <v>2</v>
      </c>
      <c r="H59" s="33">
        <v>0</v>
      </c>
      <c r="I59" s="33">
        <f>ROUND(ROUND(H59,2)*ROUND(G59,3),2)</f>
        <v>0</v>
      </c>
      <c r="J59" s="31" t="s">
        <v>52</v>
      </c>
      <c r="O59">
        <f>(I59*21)/100</f>
        <v>0</v>
      </c>
      <c r="P59" t="s">
        <v>23</v>
      </c>
    </row>
    <row r="60" spans="1:18" x14ac:dyDescent="0.2">
      <c r="A60" s="34" t="s">
        <v>53</v>
      </c>
      <c r="E60" s="35" t="s">
        <v>49</v>
      </c>
    </row>
    <row r="61" spans="1:18" x14ac:dyDescent="0.2">
      <c r="A61" s="36" t="s">
        <v>55</v>
      </c>
      <c r="E61" s="37" t="s">
        <v>159</v>
      </c>
    </row>
    <row r="62" spans="1:18" ht="51" x14ac:dyDescent="0.2">
      <c r="A62" t="s">
        <v>56</v>
      </c>
      <c r="E62" s="35" t="s">
        <v>160</v>
      </c>
    </row>
    <row r="63" spans="1:18" x14ac:dyDescent="0.2">
      <c r="A63" s="25" t="s">
        <v>47</v>
      </c>
      <c r="B63" s="29" t="s">
        <v>161</v>
      </c>
      <c r="C63" s="29" t="s">
        <v>162</v>
      </c>
      <c r="D63" s="25" t="s">
        <v>49</v>
      </c>
      <c r="E63" s="30" t="s">
        <v>163</v>
      </c>
      <c r="F63" s="31" t="s">
        <v>100</v>
      </c>
      <c r="G63" s="32">
        <v>3</v>
      </c>
      <c r="H63" s="33">
        <v>0</v>
      </c>
      <c r="I63" s="33">
        <f>ROUND(ROUND(H63,2)*ROUND(G63,3),2)</f>
        <v>0</v>
      </c>
      <c r="J63" s="31" t="s">
        <v>52</v>
      </c>
      <c r="O63">
        <f>(I63*21)/100</f>
        <v>0</v>
      </c>
      <c r="P63" t="s">
        <v>23</v>
      </c>
    </row>
    <row r="64" spans="1:18" x14ac:dyDescent="0.2">
      <c r="A64" s="34" t="s">
        <v>53</v>
      </c>
      <c r="E64" s="35" t="s">
        <v>164</v>
      </c>
    </row>
    <row r="65" spans="1:16" x14ac:dyDescent="0.2">
      <c r="A65" s="36" t="s">
        <v>55</v>
      </c>
      <c r="E65" s="37" t="s">
        <v>165</v>
      </c>
    </row>
    <row r="66" spans="1:16" x14ac:dyDescent="0.2">
      <c r="A66" t="s">
        <v>56</v>
      </c>
      <c r="E66" s="35" t="s">
        <v>166</v>
      </c>
    </row>
    <row r="67" spans="1:16" ht="25.5" x14ac:dyDescent="0.2">
      <c r="A67" s="25" t="s">
        <v>47</v>
      </c>
      <c r="B67" s="29" t="s">
        <v>167</v>
      </c>
      <c r="C67" s="29" t="s">
        <v>168</v>
      </c>
      <c r="D67" s="25" t="s">
        <v>49</v>
      </c>
      <c r="E67" s="30" t="s">
        <v>169</v>
      </c>
      <c r="F67" s="31" t="s">
        <v>113</v>
      </c>
      <c r="G67" s="32">
        <v>15</v>
      </c>
      <c r="H67" s="33">
        <v>0</v>
      </c>
      <c r="I67" s="33">
        <f>ROUND(ROUND(H67,2)*ROUND(G67,3),2)</f>
        <v>0</v>
      </c>
      <c r="J67" s="31" t="s">
        <v>52</v>
      </c>
      <c r="O67">
        <f>(I67*21)/100</f>
        <v>0</v>
      </c>
      <c r="P67" t="s">
        <v>23</v>
      </c>
    </row>
    <row r="68" spans="1:16" x14ac:dyDescent="0.2">
      <c r="A68" s="34" t="s">
        <v>53</v>
      </c>
      <c r="E68" s="35" t="s">
        <v>49</v>
      </c>
    </row>
    <row r="69" spans="1:16" x14ac:dyDescent="0.2">
      <c r="A69" s="36" t="s">
        <v>55</v>
      </c>
      <c r="E69" s="37" t="s">
        <v>170</v>
      </c>
    </row>
    <row r="70" spans="1:16" ht="38.25" x14ac:dyDescent="0.2">
      <c r="A70" t="s">
        <v>56</v>
      </c>
      <c r="E70" s="35" t="s">
        <v>171</v>
      </c>
    </row>
    <row r="71" spans="1:16" x14ac:dyDescent="0.2">
      <c r="A71" s="25" t="s">
        <v>47</v>
      </c>
      <c r="B71" s="29" t="s">
        <v>172</v>
      </c>
      <c r="C71" s="29" t="s">
        <v>173</v>
      </c>
      <c r="D71" s="25" t="s">
        <v>49</v>
      </c>
      <c r="E71" s="30" t="s">
        <v>174</v>
      </c>
      <c r="F71" s="31" t="s">
        <v>146</v>
      </c>
      <c r="G71" s="32">
        <v>125</v>
      </c>
      <c r="H71" s="33">
        <v>0</v>
      </c>
      <c r="I71" s="33">
        <f>ROUND(ROUND(H71,2)*ROUND(G71,3),2)</f>
        <v>0</v>
      </c>
      <c r="J71" s="31" t="s">
        <v>52</v>
      </c>
      <c r="O71">
        <f>(I71*21)/100</f>
        <v>0</v>
      </c>
      <c r="P71" t="s">
        <v>23</v>
      </c>
    </row>
    <row r="72" spans="1:16" x14ac:dyDescent="0.2">
      <c r="A72" s="34" t="s">
        <v>53</v>
      </c>
      <c r="E72" s="35" t="s">
        <v>49</v>
      </c>
    </row>
    <row r="73" spans="1:16" x14ac:dyDescent="0.2">
      <c r="A73" s="36" t="s">
        <v>55</v>
      </c>
      <c r="E73" s="37" t="s">
        <v>147</v>
      </c>
    </row>
    <row r="74" spans="1:16" ht="25.5" x14ac:dyDescent="0.2">
      <c r="A74" t="s">
        <v>56</v>
      </c>
      <c r="E74" s="35" t="s">
        <v>175</v>
      </c>
    </row>
    <row r="75" spans="1:16" ht="25.5" x14ac:dyDescent="0.2">
      <c r="A75" s="25" t="s">
        <v>47</v>
      </c>
      <c r="B75" s="29" t="s">
        <v>176</v>
      </c>
      <c r="C75" s="29" t="s">
        <v>177</v>
      </c>
      <c r="D75" s="25" t="s">
        <v>49</v>
      </c>
      <c r="E75" s="30" t="s">
        <v>178</v>
      </c>
      <c r="F75" s="31" t="s">
        <v>113</v>
      </c>
      <c r="G75" s="32">
        <v>1.2</v>
      </c>
      <c r="H75" s="33">
        <v>0</v>
      </c>
      <c r="I75" s="33">
        <f>ROUND(ROUND(H75,2)*ROUND(G75,3),2)</f>
        <v>0</v>
      </c>
      <c r="J75" s="31" t="s">
        <v>52</v>
      </c>
      <c r="O75">
        <f>(I75*21)/100</f>
        <v>0</v>
      </c>
      <c r="P75" t="s">
        <v>23</v>
      </c>
    </row>
    <row r="76" spans="1:16" x14ac:dyDescent="0.2">
      <c r="A76" s="34" t="s">
        <v>53</v>
      </c>
      <c r="E76" s="35" t="s">
        <v>49</v>
      </c>
    </row>
    <row r="77" spans="1:16" x14ac:dyDescent="0.2">
      <c r="A77" s="36" t="s">
        <v>55</v>
      </c>
      <c r="E77" s="37" t="s">
        <v>179</v>
      </c>
    </row>
    <row r="78" spans="1:16" ht="102" x14ac:dyDescent="0.2">
      <c r="A78" t="s">
        <v>56</v>
      </c>
      <c r="E78" s="35" t="s">
        <v>180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181</v>
      </c>
      <c r="I3" s="38">
        <f>0+I8</f>
        <v>0</v>
      </c>
      <c r="J3" s="16"/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181</v>
      </c>
      <c r="D4" s="2"/>
      <c r="E4" s="21" t="s">
        <v>182</v>
      </c>
      <c r="F4" s="12"/>
      <c r="G4" s="12"/>
      <c r="H4" s="22"/>
      <c r="I4" s="22"/>
      <c r="J4" s="1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J5" s="1" t="s">
        <v>43</v>
      </c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  <c r="J6" s="1"/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  <c r="J7" s="19" t="s">
        <v>44</v>
      </c>
    </row>
    <row r="8" spans="1:18" ht="12.75" customHeight="1" x14ac:dyDescent="0.2">
      <c r="A8" s="22" t="s">
        <v>45</v>
      </c>
      <c r="B8" s="22"/>
      <c r="C8" s="26" t="s">
        <v>22</v>
      </c>
      <c r="D8" s="22"/>
      <c r="E8" s="27" t="s">
        <v>183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</f>
        <v>0</v>
      </c>
      <c r="R8">
        <f>0+O9</f>
        <v>0</v>
      </c>
    </row>
    <row r="9" spans="1:18" x14ac:dyDescent="0.2">
      <c r="A9" s="25" t="s">
        <v>47</v>
      </c>
      <c r="B9" s="29" t="s">
        <v>29</v>
      </c>
      <c r="C9" s="29" t="s">
        <v>184</v>
      </c>
      <c r="D9" s="25" t="s">
        <v>185</v>
      </c>
      <c r="E9" s="30" t="s">
        <v>186</v>
      </c>
      <c r="F9" s="31" t="s">
        <v>187</v>
      </c>
      <c r="G9" s="32">
        <v>1</v>
      </c>
      <c r="H9" s="33">
        <v>0</v>
      </c>
      <c r="I9" s="33">
        <f>ROUND(ROUND(H9,2)*ROUND(G9,3),2)</f>
        <v>0</v>
      </c>
      <c r="J9" s="31" t="s">
        <v>52</v>
      </c>
      <c r="O9">
        <f>(I9*21)/100</f>
        <v>0</v>
      </c>
      <c r="P9" t="s">
        <v>23</v>
      </c>
    </row>
    <row r="10" spans="1:18" x14ac:dyDescent="0.2">
      <c r="A10" s="34" t="s">
        <v>53</v>
      </c>
      <c r="E10" s="35" t="s">
        <v>188</v>
      </c>
    </row>
    <row r="11" spans="1:18" x14ac:dyDescent="0.2">
      <c r="A11" s="36" t="s">
        <v>55</v>
      </c>
      <c r="E11" s="37" t="s">
        <v>49</v>
      </c>
    </row>
    <row r="12" spans="1:18" x14ac:dyDescent="0.2">
      <c r="A12" t="s">
        <v>56</v>
      </c>
      <c r="E12" s="35" t="s">
        <v>49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000</vt:lpstr>
      <vt:lpstr>101</vt:lpstr>
      <vt:lpstr>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Horský Lukáš</cp:lastModifiedBy>
  <dcterms:modified xsi:type="dcterms:W3CDTF">2022-08-31T05:10:10Z</dcterms:modified>
  <cp:category/>
  <cp:contentStatus/>
</cp:coreProperties>
</file>