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 úpravy" sheetId="2" r:id="rId2"/>
    <sheet name="SO 02 - kanalizace, vodovod" sheetId="3" r:id="rId3"/>
    <sheet name="SO 03 - úprava rozvodu pl..." sheetId="4" r:id="rId4"/>
    <sheet name="SO 04 - vzduchotechnika" sheetId="5" r:id="rId5"/>
    <sheet name="SO 05 - elektrické rozvod..." sheetId="6" r:id="rId6"/>
    <sheet name="SO 06 - elektrické rozvod..." sheetId="7" r:id="rId7"/>
    <sheet name="SO 07 - ostatní a vedlejš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'SO 01 - stavební úpravy'!$C$106:$K$725</definedName>
    <definedName name="_xlnm.Print_Area" localSheetId="1">'SO 01 - stavební úpravy'!$C$4:$J$39,'SO 01 - stavební úpravy'!$C$45:$J$88,'SO 01 - stavební úpravy'!$C$94:$J$725</definedName>
    <definedName name="_xlnm._FilterDatabase" localSheetId="2" hidden="1">'SO 02 - kanalizace, vodovod'!$C$91:$K$305</definedName>
    <definedName name="_xlnm.Print_Area" localSheetId="2">'SO 02 - kanalizace, vodovod'!$C$4:$J$39,'SO 02 - kanalizace, vodovod'!$C$45:$J$73,'SO 02 - kanalizace, vodovod'!$C$79:$J$305</definedName>
    <definedName name="_xlnm._FilterDatabase" localSheetId="3" hidden="1">'SO 03 - úprava rozvodu pl...'!$C$89:$K$227</definedName>
    <definedName name="_xlnm.Print_Area" localSheetId="3">'SO 03 - úprava rozvodu pl...'!$C$4:$J$39,'SO 03 - úprava rozvodu pl...'!$C$45:$J$71,'SO 03 - úprava rozvodu pl...'!$C$77:$J$227</definedName>
    <definedName name="_xlnm._FilterDatabase" localSheetId="4" hidden="1">'SO 04 - vzduchotechnika'!$C$79:$K$128</definedName>
    <definedName name="_xlnm.Print_Area" localSheetId="4">'SO 04 - vzduchotechnika'!$C$4:$J$39,'SO 04 - vzduchotechnika'!$C$45:$J$61,'SO 04 - vzduchotechnika'!$C$67:$J$128</definedName>
    <definedName name="_xlnm._FilterDatabase" localSheetId="5" hidden="1">'SO 05 - elektrické rozvod...'!$C$83:$K$145</definedName>
    <definedName name="_xlnm.Print_Area" localSheetId="5">'SO 05 - elektrické rozvod...'!$C$4:$J$39,'SO 05 - elektrické rozvod...'!$C$45:$J$65,'SO 05 - elektrické rozvod...'!$C$71:$J$145</definedName>
    <definedName name="_xlnm._FilterDatabase" localSheetId="6" hidden="1">'SO 06 - elektrické rozvod...'!$C$82:$K$135</definedName>
    <definedName name="_xlnm.Print_Area" localSheetId="6">'SO 06 - elektrické rozvod...'!$C$4:$J$39,'SO 06 - elektrické rozvod...'!$C$45:$J$64,'SO 06 - elektrické rozvod...'!$C$70:$J$135</definedName>
    <definedName name="_xlnm._FilterDatabase" localSheetId="7" hidden="1">'SO 07 - ostatní a vedlejš...'!$C$80:$K$97</definedName>
    <definedName name="_xlnm.Print_Area" localSheetId="7">'SO 07 - ostatní a vedlejš...'!$C$4:$J$39,'SO 07 - ostatní a vedlejš...'!$C$45:$J$62,'SO 07 - ostatní a vedlejš...'!$C$68:$J$97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stavební úpravy'!$106:$106</definedName>
    <definedName name="_xlnm.Print_Titles" localSheetId="3">'SO 03 - úprava rozvodu pl...'!$89:$89</definedName>
    <definedName name="_xlnm.Print_Titles" localSheetId="4">'SO 04 - vzduchotechnika'!$79:$79</definedName>
    <definedName name="_xlnm.Print_Titles" localSheetId="5">'SO 05 - elektrické rozvod...'!$83:$83</definedName>
    <definedName name="_xlnm.Print_Titles" localSheetId="6">'SO 06 - elektrické rozvod...'!$82:$82</definedName>
    <definedName name="_xlnm.Print_Titles" localSheetId="7">'SO 07 - ostatní a vedlejš...'!$80:$80</definedName>
  </definedNames>
  <calcPr fullCalcOnLoad="1"/>
</workbook>
</file>

<file path=xl/sharedStrings.xml><?xml version="1.0" encoding="utf-8"?>
<sst xmlns="http://schemas.openxmlformats.org/spreadsheetml/2006/main" count="14463" uniqueCount="2619">
  <si>
    <t>Export Komplet</t>
  </si>
  <si>
    <t>VZ</t>
  </si>
  <si>
    <t>2.0</t>
  </si>
  <si>
    <t>ZAMOK</t>
  </si>
  <si>
    <t>False</t>
  </si>
  <si>
    <t>{0a1d9ed2-e3bc-4975-9536-20ff7a27343c}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</si>
  <si>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</si>
  <si>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</si>
  <si>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</si>
  <si>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</si>
  <si>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</si>
  <si>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</si>
  <si>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</si>
  <si>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</si>
  <si>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</si>
  <si>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</si>
  <si>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</si>
  <si>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SZŠ a VOŠ zdravotnická Žďár nad Sázavou, zázemí praxe NMNM – rekonstrukce ZTI, ELEKTRO</t>
  </si>
  <si>
    <t>KSO:</t>
  </si>
  <si>
    <t/>
  </si>
  <si>
    <t>CC-CZ:</t>
  </si>
  <si>
    <t>Místo:</t>
  </si>
  <si>
    <t>Žďárská 610, Nové Město na Moravě</t>
  </si>
  <si>
    <t>Datum:</t>
  </si>
  <si>
    <t>18. 1. 2023</t>
  </si>
  <si>
    <t>Zadavatel:</t>
  </si>
  <si>
    <t>IČ:</t>
  </si>
  <si>
    <t>Kraj Vysočina, Žižkova 1882/57, Jihlava</t>
  </si>
  <si>
    <t>DIČ:</t>
  </si>
  <si>
    <t>Uchazeč:</t>
  </si>
  <si>
    <t>Vyplň údaj</t>
  </si>
  <si>
    <t>Projektant:</t>
  </si>
  <si>
    <t>Filip Marek, Brněnská 326/34, Žďár nad Sázavou</t>
  </si>
  <si>
    <t>True</t>
  </si>
  <si>
    <t>Zpracovatel:</t>
  </si>
  <si>
    <t>Filip MArek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</si>
  <si>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</si>
  <si>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</si>
  <si>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</si>
  <si>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</si>
  <si>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</si>
  <si>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</si>
  <si>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</si>
  <si>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</si>
  <si>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</si>
  <si>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</si>
  <si>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</si>
  <si>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</si>
  <si>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</si>
  <si>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</si>
  <si>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</si>
  <si>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</si>
  <si>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</si>
  <si>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</si>
  <si>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</si>
  <si>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</si>
  <si>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</si>
  <si>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</si>
  <si>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</si>
  <si>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</si>
  <si>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</si>
  <si>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</si>
  <si>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</si>
  <si>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</si>
  <si>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</si>
  <si>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</si>
  <si>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</si>
  <si>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</si>
  <si>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</si>
  <si>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</si>
  <si>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</si>
  <si>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</si>
  <si>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</si>
  <si>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</si>
  <si>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</si>
  <si>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</si>
  <si>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</si>
  <si>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</si>
  <si>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</t>
  </si>
  <si>
    <t>STA</t>
  </si>
  <si>
    <t>1</t>
  </si>
  <si>
    <t>{8b7296be-9b74-4489-a237-49ca621baf52}</t>
  </si>
  <si>
    <t>2</t>
  </si>
  <si>
    <t>SO 02</t>
  </si>
  <si>
    <t>kanalizace, vodovod</t>
  </si>
  <si>
    <t>{4dfa3079-1ba8-46d4-8b11-7d3d6d2e13f2}</t>
  </si>
  <si>
    <t>SO 03</t>
  </si>
  <si>
    <t>úprava rozvodu plynu, ÚT</t>
  </si>
  <si>
    <t>{d92b31fd-cfbe-4717-8e4e-9780beea5925}</t>
  </si>
  <si>
    <t>SO 04</t>
  </si>
  <si>
    <t>vzduchotechnika</t>
  </si>
  <si>
    <t>{8a6908ba-8c0c-4886-a476-716c91eb9263}</t>
  </si>
  <si>
    <t>SO 05</t>
  </si>
  <si>
    <t>elektrické rozvody- silnoproudé</t>
  </si>
  <si>
    <t>{5d0467cd-9752-4cce-b3b1-6503a788c21a}</t>
  </si>
  <si>
    <t>SO 06</t>
  </si>
  <si>
    <t>elektrické rozvody - slaboproudé</t>
  </si>
  <si>
    <t>{4c6f0de4-9d50-4f27-a99c-aa90d91cd2c6}</t>
  </si>
  <si>
    <t>SO 07</t>
  </si>
  <si>
    <t>ostatní a vedlejší náklady</t>
  </si>
  <si>
    <t>{a5d54e19-b5a3-434e-96bc-839a46af4e13}</t>
  </si>
  <si>
    <t>KRYCÍ LIST SOUPISU PRACÍ</t>
  </si>
  <si>
    <t>Objekt:</t>
  </si>
  <si>
    <t>SO 01 - stavební úpravy</t>
  </si>
  <si>
    <t>Nové město na Moravě</t>
  </si>
  <si>
    <t>Filip Marek</t>
  </si>
  <si>
    <t>REKAPITULACE ČLENĚNÍ SOUPISU PRACÍ</t>
  </si>
  <si>
    <t>Kód dílu - Popis</t>
  </si>
  <si>
    <t>Cena celkem [CZK]</t>
  </si>
  <si>
    <t>-1</t>
  </si>
  <si>
    <t>D1 - Rekonstrukce ZTI, elektro - Stavební úpravy</t>
  </si>
  <si>
    <t>17 - Konstrukce ze zemin</t>
  </si>
  <si>
    <t>31 - Zdi podpěrné a volné</t>
  </si>
  <si>
    <t>34 - Stěny a příčky</t>
  </si>
  <si>
    <t>41 - Stropy a stropní konstrukce (pro pozemní stavby)</t>
  </si>
  <si>
    <t>61 - Úprava povrchů vnitřní</t>
  </si>
  <si>
    <t>62 - Úprava povrchů vnější</t>
  </si>
  <si>
    <t>63 - Podlahy a podlahové konstrukce</t>
  </si>
  <si>
    <t>64 - Výplně otvorů</t>
  </si>
  <si>
    <t>90 - Hodinové zúčtovací sazby (HZS)</t>
  </si>
  <si>
    <t>94 - Lešení a stavební výtahy</t>
  </si>
  <si>
    <t>95 - Různé dokončovací konstrukce a práce na pozemních stavbách</t>
  </si>
  <si>
    <t>96 - Bourání konstrukcí</t>
  </si>
  <si>
    <t>99 - Staveništní přesun hmot</t>
  </si>
  <si>
    <t>S - Přesuny sutí</t>
  </si>
  <si>
    <t>713 - Izolace tepelné</t>
  </si>
  <si>
    <t>728 - Vzduchotechnika</t>
  </si>
  <si>
    <t>764 - Konstrukce klempířské</t>
  </si>
  <si>
    <t>766 - Konstrukce truhlářské</t>
  </si>
  <si>
    <t>767 - Konstrukce doplňkové stavební (zámečnické)</t>
  </si>
  <si>
    <t>771 - Podlahy z dlaždic</t>
  </si>
  <si>
    <t>776 - Podlahy povlakové</t>
  </si>
  <si>
    <t>777 - Podlahy ze syntetických hmot</t>
  </si>
  <si>
    <t>781 - Obklady (keramické)</t>
  </si>
  <si>
    <t>783 - Nátěry</t>
  </si>
  <si>
    <t>784 - Malby</t>
  </si>
  <si>
    <t>786 - Čalounické úpravy</t>
  </si>
  <si>
    <t>M33 - Montáže dopravních zařízení a vah - výtahy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</si>
  <si>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</si>
  <si>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</si>
  <si>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</si>
  <si>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</si>
  <si>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</si>
  <si>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</si>
  <si>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</si>
  <si>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</si>
  <si>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</si>
  <si>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</si>
  <si>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</si>
  <si>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</si>
  <si>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</si>
  <si>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</si>
  <si>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Rekonstrukce ZTI, elektro - Stavební úpravy</t>
  </si>
  <si>
    <t>ROZPOCET</t>
  </si>
  <si>
    <t>17</t>
  </si>
  <si>
    <t>Konstrukce ze zemin</t>
  </si>
  <si>
    <t>K</t>
  </si>
  <si>
    <t>174101102R00</t>
  </si>
  <si>
    <t>Zásyp ruční se zhutněním</t>
  </si>
  <si>
    <t>m3</t>
  </si>
  <si>
    <t>4</t>
  </si>
  <si>
    <t>VV</t>
  </si>
  <si>
    <t xml:space="preserve"> 75*1*0,3</t>
  </si>
  <si>
    <t>Součet</t>
  </si>
  <si>
    <t>31</t>
  </si>
  <si>
    <t>Zdi podpěrné a volné</t>
  </si>
  <si>
    <t>310235251RT2</t>
  </si>
  <si>
    <t>Zazdívka otvorů pl.0,0225 m2 cihlami, tl.zdi 45 cm</t>
  </si>
  <si>
    <t>kus</t>
  </si>
  <si>
    <t>P</t>
  </si>
  <si>
    <t>Poznámka k položce:
s použitím suché maltové směsi</t>
  </si>
  <si>
    <t xml:space="preserve"> 2</t>
  </si>
  <si>
    <t>3</t>
  </si>
  <si>
    <t>310236241RT1</t>
  </si>
  <si>
    <t>Zazdívka otvorů pl. 0,09 m2 cihlami, tl. zdi 30 cm</t>
  </si>
  <si>
    <t>6</t>
  </si>
  <si>
    <t>12</t>
  </si>
  <si>
    <t>310271530R00</t>
  </si>
  <si>
    <t>Zazdívka otvorů do 1 m2, pórobet.tvárnice, tl.30cm</t>
  </si>
  <si>
    <t>8</t>
  </si>
  <si>
    <t>5</t>
  </si>
  <si>
    <t>310271625R00</t>
  </si>
  <si>
    <t>Zazdívka otvorů do 4 m2, pórobet.tvárnice, tl.25cm</t>
  </si>
  <si>
    <t>10</t>
  </si>
  <si>
    <t>310271630R00</t>
  </si>
  <si>
    <t>Zazdívka otvorů do 4 m2, pórobet.tvárnice, tl.30cm</t>
  </si>
  <si>
    <t>7</t>
  </si>
  <si>
    <t>M</t>
  </si>
  <si>
    <t>317121047RT2</t>
  </si>
  <si>
    <t>Překlad nenosný pórobeton, světlost otv. do 105 cm</t>
  </si>
  <si>
    <t>-1978448997</t>
  </si>
  <si>
    <t>Poznámka k položce:
překlad nenosný NEP 100-1250, 124 x 24,9 x 10 cm</t>
  </si>
  <si>
    <t xml:space="preserve"> 4</t>
  </si>
  <si>
    <t xml:space="preserve"> 3</t>
  </si>
  <si>
    <t>317121047RT4</t>
  </si>
  <si>
    <t>2059051406</t>
  </si>
  <si>
    <t>Poznámka k položce:
překlad nenosný NEP 150-1250, 124 x 24,9 x 15 cm</t>
  </si>
  <si>
    <t>9</t>
  </si>
  <si>
    <t>317168131R00</t>
  </si>
  <si>
    <t>Překlad POROTHERM 7 vysoký 70x238x1250 mm</t>
  </si>
  <si>
    <t>-713926128</t>
  </si>
  <si>
    <t xml:space="preserve"> 4+4+4</t>
  </si>
  <si>
    <t>317168132R00</t>
  </si>
  <si>
    <t>Překlad POROTHERM 7 vysoký 70x238x1500 mm</t>
  </si>
  <si>
    <t>-1718408414</t>
  </si>
  <si>
    <t>11</t>
  </si>
  <si>
    <t>317321321R00</t>
  </si>
  <si>
    <t>Beton překladů železový C 20/25</t>
  </si>
  <si>
    <t>22</t>
  </si>
  <si>
    <t xml:space="preserve"> (0,85*0,16*0,15)</t>
  </si>
  <si>
    <t>(0,85*0,16*0,15)</t>
  </si>
  <si>
    <t>317351107R00</t>
  </si>
  <si>
    <t>Bednění překladů - zřízení</t>
  </si>
  <si>
    <t>m2</t>
  </si>
  <si>
    <t>24</t>
  </si>
  <si>
    <t>13</t>
  </si>
  <si>
    <t>317351108R00</t>
  </si>
  <si>
    <t>Bednění překladů - odstranění</t>
  </si>
  <si>
    <t>26</t>
  </si>
  <si>
    <t>14</t>
  </si>
  <si>
    <t>317361821R00</t>
  </si>
  <si>
    <t>Výztuž překladů a říms z betonářské oceli 10505(R)</t>
  </si>
  <si>
    <t>t</t>
  </si>
  <si>
    <t>28</t>
  </si>
  <si>
    <t>(4*0,81)*0,617*0,001</t>
  </si>
  <si>
    <t>34</t>
  </si>
  <si>
    <t>Stěny a příčky</t>
  </si>
  <si>
    <t>340271515R00</t>
  </si>
  <si>
    <t>Zazdívka otvorů pl.do 1 m2, pórobet.tvár.,tl.15 cm</t>
  </si>
  <si>
    <t>30</t>
  </si>
  <si>
    <t>16</t>
  </si>
  <si>
    <t>340271610R00</t>
  </si>
  <si>
    <t>Zazdívka otvorů pl.do 4 m2, pórobet.tvár.,tl.10 cm</t>
  </si>
  <si>
    <t>32</t>
  </si>
  <si>
    <t>0,7*2*0,1</t>
  </si>
  <si>
    <t>0,65*2*0,1</t>
  </si>
  <si>
    <t>0,9*2*0,1</t>
  </si>
  <si>
    <t>342255024R00</t>
  </si>
  <si>
    <t>Příčky z desek Ytong tl. 10 cm</t>
  </si>
  <si>
    <t>18</t>
  </si>
  <si>
    <t>342255028R00</t>
  </si>
  <si>
    <t>Příčky z desek Ytong tl. 15 cm</t>
  </si>
  <si>
    <t>36</t>
  </si>
  <si>
    <t>19</t>
  </si>
  <si>
    <t>342668111R00</t>
  </si>
  <si>
    <t>Těsnění styku příčky se stáv. konstrukcí PU pěnou</t>
  </si>
  <si>
    <t>m</t>
  </si>
  <si>
    <t>38</t>
  </si>
  <si>
    <t>20</t>
  </si>
  <si>
    <t>342948111R00</t>
  </si>
  <si>
    <t>Ukotvení příček k cihel.konstr. kotvami na hmožd.</t>
  </si>
  <si>
    <t>40</t>
  </si>
  <si>
    <t xml:space="preserve"> 8*3</t>
  </si>
  <si>
    <t xml:space="preserve"> 3*3</t>
  </si>
  <si>
    <t xml:space="preserve"> 6*3</t>
  </si>
  <si>
    <t>346244315R00</t>
  </si>
  <si>
    <t>Obezdívky van a WC nádržek z desek Ytong tl.150 mm</t>
  </si>
  <si>
    <t>42</t>
  </si>
  <si>
    <t>1,2*1,25</t>
  </si>
  <si>
    <t xml:space="preserve"> 0,85*1,25+0,9*1,25*2</t>
  </si>
  <si>
    <t xml:space="preserve"> 0,95*1,25</t>
  </si>
  <si>
    <t xml:space="preserve"> 1,2*1,25</t>
  </si>
  <si>
    <t xml:space="preserve"> 0,9*1,25</t>
  </si>
  <si>
    <t>342264051R00</t>
  </si>
  <si>
    <t>Podhled sádrokartonový na zavěšenou ocel. konstr.</t>
  </si>
  <si>
    <t>44</t>
  </si>
  <si>
    <t xml:space="preserve"> 5</t>
  </si>
  <si>
    <t>23</t>
  </si>
  <si>
    <t>342264051RT3</t>
  </si>
  <si>
    <t>46</t>
  </si>
  <si>
    <t>Poznámka k položce:
desky standard impreg. tl. 12,5 mm, bez izolace</t>
  </si>
  <si>
    <t xml:space="preserve"> 5,64+14+2,29</t>
  </si>
  <si>
    <t xml:space="preserve"> 7,2</t>
  </si>
  <si>
    <t xml:space="preserve"> 3,71+3,2+5,74</t>
  </si>
  <si>
    <t>342264101R00</t>
  </si>
  <si>
    <t>Osazení reviz. dvířek do SDK podhledu, do 0,25 m2</t>
  </si>
  <si>
    <t>48</t>
  </si>
  <si>
    <t>25</t>
  </si>
  <si>
    <t>342264098RT2</t>
  </si>
  <si>
    <t>Příplatek k podhledu sádrokart. za plochu do 10 m2</t>
  </si>
  <si>
    <t>50</t>
  </si>
  <si>
    <t>Poznámka k položce:
pro plochy 2 - 5 m2</t>
  </si>
  <si>
    <t xml:space="preserve"> 2,29</t>
  </si>
  <si>
    <t xml:space="preserve"> 3,71+3,2</t>
  </si>
  <si>
    <t>342264098RT3</t>
  </si>
  <si>
    <t>52</t>
  </si>
  <si>
    <t>Poznámka k položce:
pro plochy 5 - 10 m2</t>
  </si>
  <si>
    <t xml:space="preserve"> 5,64</t>
  </si>
  <si>
    <t>5,74</t>
  </si>
  <si>
    <t>27</t>
  </si>
  <si>
    <t>342267111RT1</t>
  </si>
  <si>
    <t>Obklad trámů sádrokartonem dvoustranný do 0,5/0,5m</t>
  </si>
  <si>
    <t>54</t>
  </si>
  <si>
    <t>Poznámka k položce:
desky standard tl. 12,5 mm</t>
  </si>
  <si>
    <t>342267111RT3</t>
  </si>
  <si>
    <t>56</t>
  </si>
  <si>
    <t>Poznámka k položce:
desky standard impreg. tl. 12,5 mm</t>
  </si>
  <si>
    <t>29</t>
  </si>
  <si>
    <t>28349014</t>
  </si>
  <si>
    <t>Dvířka revizní plná SI 3030 rozměr 300x300 mm</t>
  </si>
  <si>
    <t>58</t>
  </si>
  <si>
    <t>41</t>
  </si>
  <si>
    <t>Stropy a stropní konstrukce (pro pozemní stavby)</t>
  </si>
  <si>
    <t>411121243RT2</t>
  </si>
  <si>
    <t>Osazování stropních desek š. do 60, dl. do 270 cm</t>
  </si>
  <si>
    <t>60</t>
  </si>
  <si>
    <t>Poznámka k položce:
včetně dodávky PZD 209x29x9</t>
  </si>
  <si>
    <t>411351101R00</t>
  </si>
  <si>
    <t>Bednění stropů deskových, bednění vlastní -zřízení</t>
  </si>
  <si>
    <t>62</t>
  </si>
  <si>
    <t>(1,1*0,3)*3"</t>
  </si>
  <si>
    <t>411351102R00</t>
  </si>
  <si>
    <t>Bednění stropů deskových, vlastní - odstranění</t>
  </si>
  <si>
    <t>64</t>
  </si>
  <si>
    <t>33</t>
  </si>
  <si>
    <t>411354171R00</t>
  </si>
  <si>
    <t>Podpěrná konstr. stropů do 5 kPa - zřízení</t>
  </si>
  <si>
    <t>66</t>
  </si>
  <si>
    <t>411354172R00</t>
  </si>
  <si>
    <t>Podpěrná konstr. stropů do 5 kPa - odstranění</t>
  </si>
  <si>
    <t>68</t>
  </si>
  <si>
    <t>35</t>
  </si>
  <si>
    <t>411388531R00</t>
  </si>
  <si>
    <t>Zabetonování otvorů o ploše do 1 m2 ve stropech</t>
  </si>
  <si>
    <t>70</t>
  </si>
  <si>
    <t>61</t>
  </si>
  <si>
    <t>Úprava povrchů vnitřní</t>
  </si>
  <si>
    <t>602016191R00</t>
  </si>
  <si>
    <t>Penetrační nátěr stěn</t>
  </si>
  <si>
    <t>72</t>
  </si>
  <si>
    <t>37</t>
  </si>
  <si>
    <t>610991111R00</t>
  </si>
  <si>
    <t>Zakrývání výplní vnitřních otvorů</t>
  </si>
  <si>
    <t>74</t>
  </si>
  <si>
    <t>612403399RT2</t>
  </si>
  <si>
    <t>Hrubá výplň rýh ve stěnách maltou</t>
  </si>
  <si>
    <t>76</t>
  </si>
  <si>
    <t>175*0,1+40*0,2</t>
  </si>
  <si>
    <t xml:space="preserve"> 42*0,2</t>
  </si>
  <si>
    <t>(140+50)*0,1</t>
  </si>
  <si>
    <t>39</t>
  </si>
  <si>
    <t>612421626R00</t>
  </si>
  <si>
    <t>Omítka vnitřní zdiva, MVC, hladká</t>
  </si>
  <si>
    <t>78</t>
  </si>
  <si>
    <t>612421221R00</t>
  </si>
  <si>
    <t>Oprava vápen.omítek stěn do 10 % pl. - hladkých</t>
  </si>
  <si>
    <t>80</t>
  </si>
  <si>
    <t>612471411R00</t>
  </si>
  <si>
    <t>Úprava vnitřních stěn aktivovaným štukem</t>
  </si>
  <si>
    <t>82</t>
  </si>
  <si>
    <t>612473186R00</t>
  </si>
  <si>
    <t>Příplatek za zabudované rohovníky, stěny</t>
  </si>
  <si>
    <t>84</t>
  </si>
  <si>
    <t>4*2,2</t>
  </si>
  <si>
    <t xml:space="preserve"> 2*3+2*2,2</t>
  </si>
  <si>
    <t xml:space="preserve"> 3*2,8</t>
  </si>
  <si>
    <t>43</t>
  </si>
  <si>
    <t>612474611R00</t>
  </si>
  <si>
    <t>Omítka stěn vnitřní, VPC jádro, vápen.štuk, ručně</t>
  </si>
  <si>
    <t>86</t>
  </si>
  <si>
    <t xml:space="preserve"> (1,8+1,2)*2*0,85</t>
  </si>
  <si>
    <t xml:space="preserve"> (1,8+1,2)*2*1</t>
  </si>
  <si>
    <t>612481211RT2</t>
  </si>
  <si>
    <t>Montáž výztužné sítě(perlinky)do stěrky-vnit.stěny</t>
  </si>
  <si>
    <t>88</t>
  </si>
  <si>
    <t>Poznámka k položce:
včetně výztužné sítě a stěrkového tmelu</t>
  </si>
  <si>
    <t>45</t>
  </si>
  <si>
    <t>622300131R00</t>
  </si>
  <si>
    <t>Vyrovnávací tmel tl. do 5 mm</t>
  </si>
  <si>
    <t>90</t>
  </si>
  <si>
    <t>Úprava povrchů vnější</t>
  </si>
  <si>
    <t>622311132RT3</t>
  </si>
  <si>
    <t>Zateplovací systém , fasáda, EPS F tl.100 mm</t>
  </si>
  <si>
    <t>92</t>
  </si>
  <si>
    <t>Poznámka k položce:
s omítkou Silikon</t>
  </si>
  <si>
    <t xml:space="preserve"> 1,25*2,65</t>
  </si>
  <si>
    <t>47</t>
  </si>
  <si>
    <t>622. 1</t>
  </si>
  <si>
    <t>Oprava zatepl. systému po větracím otvoru</t>
  </si>
  <si>
    <t>ks</t>
  </si>
  <si>
    <t>94</t>
  </si>
  <si>
    <t>622. 2</t>
  </si>
  <si>
    <t>Oprava zatep. systému po větracím otvoru, vč. doplnění zatepl. systému soklu</t>
  </si>
  <si>
    <t>soubor</t>
  </si>
  <si>
    <t>96</t>
  </si>
  <si>
    <t>63</t>
  </si>
  <si>
    <t>Podlahy a podlahové konstrukce</t>
  </si>
  <si>
    <t>49</t>
  </si>
  <si>
    <t>631315511R00</t>
  </si>
  <si>
    <t>Mazanina betonová tl. 12 - 24 cm C 12/15</t>
  </si>
  <si>
    <t>98</t>
  </si>
  <si>
    <t>1,8*1,2*0,15</t>
  </si>
  <si>
    <t>631311131R00</t>
  </si>
  <si>
    <t>Doplnění mazanin betonem do 1 m2, nad tl. 8 cm</t>
  </si>
  <si>
    <t>100</t>
  </si>
  <si>
    <t xml:space="preserve"> 0,3*0,3*0,2</t>
  </si>
  <si>
    <t>75*1,0*0,1</t>
  </si>
  <si>
    <t xml:space="preserve"> 75*1,0*0,1</t>
  </si>
  <si>
    <t>51</t>
  </si>
  <si>
    <t>631319151R00</t>
  </si>
  <si>
    <t>Příplatek za přehlaz. mazanin pod povlaky tl. 8 cm</t>
  </si>
  <si>
    <t>102</t>
  </si>
  <si>
    <t>1,8*1,2*0,06</t>
  </si>
  <si>
    <t xml:space="preserve"> 2,1*1,5*0,05</t>
  </si>
  <si>
    <t>631319153R00</t>
  </si>
  <si>
    <t>Příplatek za přehlaz. mazanin pod povlaky tl. 12cm</t>
  </si>
  <si>
    <t>104</t>
  </si>
  <si>
    <t>0,3*0,3*0,2</t>
  </si>
  <si>
    <t>53</t>
  </si>
  <si>
    <t>631319155R00</t>
  </si>
  <si>
    <t>Příplatek za přehlaz. mazanin pod povlaky tl. 24cm</t>
  </si>
  <si>
    <t>106</t>
  </si>
  <si>
    <t>631361921RT5</t>
  </si>
  <si>
    <t>Výztuž mazanin svařovanou sítí</t>
  </si>
  <si>
    <t>108</t>
  </si>
  <si>
    <t>Poznámka k položce:
průměr drátu  6,0, oka 150/150 mm KH20</t>
  </si>
  <si>
    <t xml:space="preserve"> 1,8*1,2*3,301*0,001*1,2</t>
  </si>
  <si>
    <t>75*1,0*3,301*0,001*1,2</t>
  </si>
  <si>
    <t>55</t>
  </si>
  <si>
    <t>631416211RT1</t>
  </si>
  <si>
    <t>Mazanina betonová SMS, tloušťka 5 - 8 cm</t>
  </si>
  <si>
    <t>110</t>
  </si>
  <si>
    <t>Poznámka k položce:
Beton, pevnost v tlaku 25 MPa</t>
  </si>
  <si>
    <t>2,1*1,5*0,05</t>
  </si>
  <si>
    <t>631571003R00</t>
  </si>
  <si>
    <t>Násyp ze štěrkopísku 0 - 32, zpevňující</t>
  </si>
  <si>
    <t>112</t>
  </si>
  <si>
    <t>1,8*1,2*1,14</t>
  </si>
  <si>
    <t>57</t>
  </si>
  <si>
    <t>632411105RT1</t>
  </si>
  <si>
    <t>Samonivelační stěrka , ruč.zpracování tl.5 mm</t>
  </si>
  <si>
    <t>114</t>
  </si>
  <si>
    <t>Poznámka k položce:
samonivelační polymercementová stěrka  20 MPa</t>
  </si>
  <si>
    <t>207,18</t>
  </si>
  <si>
    <t>51*1*0,265</t>
  </si>
  <si>
    <t>51*1*0,165</t>
  </si>
  <si>
    <t>632411904R00</t>
  </si>
  <si>
    <t>Penetrace savých podkladů 0,25 l/m2</t>
  </si>
  <si>
    <t>116</t>
  </si>
  <si>
    <t>22,8</t>
  </si>
  <si>
    <t>59</t>
  </si>
  <si>
    <t>632451065R00</t>
  </si>
  <si>
    <t>Potěr pískocementový, min. 25 MPa, tl. 50 mm</t>
  </si>
  <si>
    <t>118</t>
  </si>
  <si>
    <t>Výplně otvorů</t>
  </si>
  <si>
    <t>642942111RT3</t>
  </si>
  <si>
    <t>Osazení zárubní dveřních ocelových, pl. do 2,5 m2</t>
  </si>
  <si>
    <t>120</t>
  </si>
  <si>
    <t>Poznámka k položce:
včetně dodávky zárubně 700 x 1970 x 100 mm</t>
  </si>
  <si>
    <t>642942111RT4</t>
  </si>
  <si>
    <t>122</t>
  </si>
  <si>
    <t>Poznámka k položce:
včetně dodávky zárubně 800 x 1970 x 100 mm</t>
  </si>
  <si>
    <t xml:space="preserve"> 6</t>
  </si>
  <si>
    <t xml:space="preserve"> 1</t>
  </si>
  <si>
    <t>642942111RT5</t>
  </si>
  <si>
    <t>124</t>
  </si>
  <si>
    <t>Poznámka k položce:
včetně dodávky zárubně 900 x 1970 x 100 mm</t>
  </si>
  <si>
    <t>Hodinové zúčtovací sazby (HZS)</t>
  </si>
  <si>
    <t>900-001</t>
  </si>
  <si>
    <t>Kompletní vystěhování včech místností dotčených stavbou</t>
  </si>
  <si>
    <t>126</t>
  </si>
  <si>
    <t>900-002</t>
  </si>
  <si>
    <t>Kompletní nastěhování všech místností dotčených stavbou</t>
  </si>
  <si>
    <t>128</t>
  </si>
  <si>
    <t>65</t>
  </si>
  <si>
    <t>900-003</t>
  </si>
  <si>
    <t>Zakrývání podlah proti poškození</t>
  </si>
  <si>
    <t>130</t>
  </si>
  <si>
    <t>Lešení a stavební výtahy</t>
  </si>
  <si>
    <t>941941031R00</t>
  </si>
  <si>
    <t>Montáž lešení leh.řad.s podlahami,š.do 1 m, H 10 m</t>
  </si>
  <si>
    <t>132</t>
  </si>
  <si>
    <t>67</t>
  </si>
  <si>
    <t>941941191R00</t>
  </si>
  <si>
    <t>Příplatek za každý měsíc použití lešení k pol.1031</t>
  </si>
  <si>
    <t>134</t>
  </si>
  <si>
    <t>941941831R00</t>
  </si>
  <si>
    <t>Demontáž lešení leh.řad.s podlahami,š.1 m, H 10 m</t>
  </si>
  <si>
    <t>136</t>
  </si>
  <si>
    <t>69</t>
  </si>
  <si>
    <t>941955002R00</t>
  </si>
  <si>
    <t>Lešení lehké pomocné, výška podlahy do 1,9 m</t>
  </si>
  <si>
    <t>138</t>
  </si>
  <si>
    <t>41+5</t>
  </si>
  <si>
    <t>108+177</t>
  </si>
  <si>
    <t>941955003R00</t>
  </si>
  <si>
    <t>Lešení lehké pomocné, výška podlahy do 2,5 m</t>
  </si>
  <si>
    <t>140</t>
  </si>
  <si>
    <t>95</t>
  </si>
  <si>
    <t>Různé dokončovací konstrukce a práce na pozemních stavbách</t>
  </si>
  <si>
    <t>71</t>
  </si>
  <si>
    <t>952901111R00</t>
  </si>
  <si>
    <t>Vyčištění budov o výšce podlaží do 4 m</t>
  </si>
  <si>
    <t>142</t>
  </si>
  <si>
    <t>Bourání konstrukcí</t>
  </si>
  <si>
    <t>919735122R00</t>
  </si>
  <si>
    <t>Řezání stávajícího betonového krytu tl. 5 - 10 cm</t>
  </si>
  <si>
    <t>144</t>
  </si>
  <si>
    <t>(2,3+1,7)+(2+1,4)</t>
  </si>
  <si>
    <t>73</t>
  </si>
  <si>
    <t>962031113R00</t>
  </si>
  <si>
    <t>Bourání příček z cihel pálených plných tl. 65 mm</t>
  </si>
  <si>
    <t>146</t>
  </si>
  <si>
    <t>962031116R00</t>
  </si>
  <si>
    <t>Bourání příček z cihel pálených plných tl. 140 mm</t>
  </si>
  <si>
    <t>148</t>
  </si>
  <si>
    <t>0,88*3</t>
  </si>
  <si>
    <t>75</t>
  </si>
  <si>
    <t>962084121R00</t>
  </si>
  <si>
    <t>Bourání příček deskových,sádrokartonových tl. 5 cm</t>
  </si>
  <si>
    <t>150</t>
  </si>
  <si>
    <t>(0,24*2+0,33)*3*3</t>
  </si>
  <si>
    <t>963016111R00</t>
  </si>
  <si>
    <t>DMTZ podhledu SDK, kovová kce., 1xoplášť.12,5 mm</t>
  </si>
  <si>
    <t>152</t>
  </si>
  <si>
    <t>8,3</t>
  </si>
  <si>
    <t>3,62</t>
  </si>
  <si>
    <t xml:space="preserve"> 3,38</t>
  </si>
  <si>
    <t xml:space="preserve"> 11,5</t>
  </si>
  <si>
    <t xml:space="preserve"> 2,5</t>
  </si>
  <si>
    <t xml:space="preserve"> 3,42</t>
  </si>
  <si>
    <t>77</t>
  </si>
  <si>
    <t>965081713R00</t>
  </si>
  <si>
    <t>Bourání dlažeb keramických tl.10 mm, nad 1 m2</t>
  </si>
  <si>
    <t>154</t>
  </si>
  <si>
    <t>12,5</t>
  </si>
  <si>
    <t xml:space="preserve"> 16</t>
  </si>
  <si>
    <t xml:space="preserve"> 23,1</t>
  </si>
  <si>
    <t xml:space="preserve"> 22,1</t>
  </si>
  <si>
    <t xml:space="preserve"> 3,62</t>
  </si>
  <si>
    <t>3,38</t>
  </si>
  <si>
    <t xml:space="preserve"> 8,6</t>
  </si>
  <si>
    <t>3,42</t>
  </si>
  <si>
    <t xml:space="preserve"> 23,2</t>
  </si>
  <si>
    <t xml:space="preserve"> 6,8</t>
  </si>
  <si>
    <t xml:space="preserve"> 3,5</t>
  </si>
  <si>
    <t xml:space="preserve"> 3,6</t>
  </si>
  <si>
    <t xml:space="preserve"> 5,74</t>
  </si>
  <si>
    <t xml:space="preserve"> 25,8</t>
  </si>
  <si>
    <t>965081702R00</t>
  </si>
  <si>
    <t>Bourání soklíků z dlažeb keramických</t>
  </si>
  <si>
    <t>156</t>
  </si>
  <si>
    <t>(4,29+2,85)*2-0,8</t>
  </si>
  <si>
    <t>(4,3+4,5)*2-0,8</t>
  </si>
  <si>
    <t>(4,52+5,06)*2-0,8</t>
  </si>
  <si>
    <t>(6,7+1,8+1,35)*2-0,8*6-0,6*2</t>
  </si>
  <si>
    <t>(3,5+3,5)</t>
  </si>
  <si>
    <t>(0,18+0,3)*19</t>
  </si>
  <si>
    <t>(1,8*2+2,2)-1,6</t>
  </si>
  <si>
    <t>(1*2+2,2)-1,6</t>
  </si>
  <si>
    <t>(0,18+0,3)*5*2</t>
  </si>
  <si>
    <t>(4,15+4,8+1,75+2,9+0,3+1,2+3,15)-1,2-0,8*4-0,6</t>
  </si>
  <si>
    <t>(3,9+6,1+3,15+0,15+1)-1,45-0,8*4-0,6*2</t>
  </si>
  <si>
    <t>79</t>
  </si>
  <si>
    <t>968061125R00</t>
  </si>
  <si>
    <t>Vyvěšení dřevěných dveřních křídel pl. do 2 m2</t>
  </si>
  <si>
    <t>158</t>
  </si>
  <si>
    <t xml:space="preserve"> 13</t>
  </si>
  <si>
    <t xml:space="preserve"> 7</t>
  </si>
  <si>
    <t xml:space="preserve"> 11</t>
  </si>
  <si>
    <t>968072455R00</t>
  </si>
  <si>
    <t>Vybourání kovových dveřních zárubní pl. do 2 m2</t>
  </si>
  <si>
    <t>160</t>
  </si>
  <si>
    <t>0,7*2,1*4</t>
  </si>
  <si>
    <t>0,9*2,1*5</t>
  </si>
  <si>
    <t>0,7*2*3</t>
  </si>
  <si>
    <t>0,7*2*4</t>
  </si>
  <si>
    <t>81</t>
  </si>
  <si>
    <t>968072456R00</t>
  </si>
  <si>
    <t>Vybourání kovových dveřních zárubní pl. nad 2 m2</t>
  </si>
  <si>
    <t>162</t>
  </si>
  <si>
    <t>1,45*2</t>
  </si>
  <si>
    <t>968072558R00</t>
  </si>
  <si>
    <t>Vybourání kovových vrat plochy do 5 m2</t>
  </si>
  <si>
    <t>164</t>
  </si>
  <si>
    <t>1,2*2,6</t>
  </si>
  <si>
    <t>0,9*2</t>
  </si>
  <si>
    <t>1,2*2</t>
  </si>
  <si>
    <t>83</t>
  </si>
  <si>
    <t>970031100R00</t>
  </si>
  <si>
    <t>Vrtání jádrové do zdiva cihelného do D 100 mm</t>
  </si>
  <si>
    <t>166</t>
  </si>
  <si>
    <t xml:space="preserve"> 2*0,55</t>
  </si>
  <si>
    <t>970031130R00</t>
  </si>
  <si>
    <t>Vrtání jádrové do zdiva cihelného do D 130 mm</t>
  </si>
  <si>
    <t>168</t>
  </si>
  <si>
    <t xml:space="preserve"> 9*0,55</t>
  </si>
  <si>
    <t>85</t>
  </si>
  <si>
    <t>970031160R00</t>
  </si>
  <si>
    <t>Vrtání jádrové do zdiva cihelného do D 160 mm</t>
  </si>
  <si>
    <t>170</t>
  </si>
  <si>
    <t xml:space="preserve"> 1*0,55</t>
  </si>
  <si>
    <t>971033541R00</t>
  </si>
  <si>
    <t>Vybourání otv. zeď cihel. pl.1 m2, tl.30 cm, MVC</t>
  </si>
  <si>
    <t>172</t>
  </si>
  <si>
    <t>87</t>
  </si>
  <si>
    <t>971033641R00</t>
  </si>
  <si>
    <t>Vybourání otv. zeď cihel. pl.4 m2, tl.30 cm, MVC</t>
  </si>
  <si>
    <t>174</t>
  </si>
  <si>
    <t>972044451R00</t>
  </si>
  <si>
    <t>Vybourání otv. strop duté tvár. 1 m2, nad 10 cm</t>
  </si>
  <si>
    <t>176</t>
  </si>
  <si>
    <t>89</t>
  </si>
  <si>
    <t>974031165R00</t>
  </si>
  <si>
    <t>Vysekání rýh ve zdi cihelné 15 x 20 cm</t>
  </si>
  <si>
    <t>178</t>
  </si>
  <si>
    <t xml:space="preserve"> (2,1+1,5)*2</t>
  </si>
  <si>
    <t>974042554R00</t>
  </si>
  <si>
    <t>Vysekání rýh v podlaze betonové, 10x15 cm</t>
  </si>
  <si>
    <t>180</t>
  </si>
  <si>
    <t>(2,3+1,6)</t>
  </si>
  <si>
    <t>91</t>
  </si>
  <si>
    <t>978013191R00</t>
  </si>
  <si>
    <t>Otlučení omítek vnitřních stěn v rozsahu do 100 %</t>
  </si>
  <si>
    <t>182</t>
  </si>
  <si>
    <t>(3,2+2)*2,2</t>
  </si>
  <si>
    <t>(1,8+1,2)*2*2-0,9*2-1,2*2</t>
  </si>
  <si>
    <t>(1,8+1,2)*2*2-1,15*2</t>
  </si>
  <si>
    <t xml:space="preserve"> (1,3+2,85+1,3)*0,2</t>
  </si>
  <si>
    <t xml:space="preserve"> 1,3*2</t>
  </si>
  <si>
    <t xml:space="preserve"> (2,8+2,05)*2*0,2</t>
  </si>
  <si>
    <t>1,25*2</t>
  </si>
  <si>
    <t>978059531R00</t>
  </si>
  <si>
    <t>Odsekání vnitřních obkladů stěn nad 2 m2</t>
  </si>
  <si>
    <t>184</t>
  </si>
  <si>
    <t>99</t>
  </si>
  <si>
    <t>Staveništní přesun hmot</t>
  </si>
  <si>
    <t>93</t>
  </si>
  <si>
    <t>999281108R00</t>
  </si>
  <si>
    <t>Přesun hmot pro opravy a údržbu do výšky 12 m</t>
  </si>
  <si>
    <t>186</t>
  </si>
  <si>
    <t>S</t>
  </si>
  <si>
    <t>Přesuny sutí</t>
  </si>
  <si>
    <t>979086112R00</t>
  </si>
  <si>
    <t>Nakládání nebo překládání suti a vybouraných hmot</t>
  </si>
  <si>
    <t>188</t>
  </si>
  <si>
    <t>979011111R00</t>
  </si>
  <si>
    <t>Svislá doprava suti a vybour. hmot za 2.NP a 1.PP</t>
  </si>
  <si>
    <t>190</t>
  </si>
  <si>
    <t>979081111R00</t>
  </si>
  <si>
    <t>Odvoz suti a vybour. hmot na skládku do 1 km</t>
  </si>
  <si>
    <t>192</t>
  </si>
  <si>
    <t>97</t>
  </si>
  <si>
    <t>979081121R00</t>
  </si>
  <si>
    <t>Příplatek k odvozu za každý další 1 km</t>
  </si>
  <si>
    <t>194</t>
  </si>
  <si>
    <t>979082111R00</t>
  </si>
  <si>
    <t>Vnitrostaveništní doprava suti do 10 m</t>
  </si>
  <si>
    <t>196</t>
  </si>
  <si>
    <t>979082121R00</t>
  </si>
  <si>
    <t>Příplatek k vnitrost. dopravě suti za dalších 5 m</t>
  </si>
  <si>
    <t>198</t>
  </si>
  <si>
    <t>979990107R00</t>
  </si>
  <si>
    <t>Poplatek za uložení suti - směs betonu, cihel, dřeva, skupina odpadu 170904</t>
  </si>
  <si>
    <t>200</t>
  </si>
  <si>
    <t>713</t>
  </si>
  <si>
    <t>Izolace tepelné</t>
  </si>
  <si>
    <t>101</t>
  </si>
  <si>
    <t>713111111R00</t>
  </si>
  <si>
    <t>Izolace tepelné stropů vrchem kladené volně</t>
  </si>
  <si>
    <t>202</t>
  </si>
  <si>
    <t>35,2+22,8</t>
  </si>
  <si>
    <t xml:space="preserve"> 50,3</t>
  </si>
  <si>
    <t>713121111RT1</t>
  </si>
  <si>
    <t>Izolace tepelná podlah na sucho, jednovrstvá</t>
  </si>
  <si>
    <t>204</t>
  </si>
  <si>
    <t>Poznámka k položce:
materiál ve specifikaci</t>
  </si>
  <si>
    <t>1,8*1,2</t>
  </si>
  <si>
    <t>103</t>
  </si>
  <si>
    <t>713191100RT9</t>
  </si>
  <si>
    <t>Položení separační fólie</t>
  </si>
  <si>
    <t>206</t>
  </si>
  <si>
    <t>Poznámka k položce:
včetně dodávky PE fólie</t>
  </si>
  <si>
    <t>28375704</t>
  </si>
  <si>
    <t>Deska izolační stabilizov. EPS 100 1000 x 500 mm</t>
  </si>
  <si>
    <t>208</t>
  </si>
  <si>
    <t>1,8*1,2*0,05*1,05</t>
  </si>
  <si>
    <t>105</t>
  </si>
  <si>
    <t>6317300. 3</t>
  </si>
  <si>
    <t>Izolace Ecophon Extra Bass, 600x1200x50 mm</t>
  </si>
  <si>
    <t>210</t>
  </si>
  <si>
    <t>20*5,76</t>
  </si>
  <si>
    <t>998713102R00</t>
  </si>
  <si>
    <t>Přesun hmot pro izolace tepelné, výšky do 12 m</t>
  </si>
  <si>
    <t>212</t>
  </si>
  <si>
    <t>728</t>
  </si>
  <si>
    <t>Vzduchotechnika</t>
  </si>
  <si>
    <t>107</t>
  </si>
  <si>
    <t>711111001RZ1</t>
  </si>
  <si>
    <t>Izolace proti vlhkosti vodor. nátěr ALP za studena</t>
  </si>
  <si>
    <t>214</t>
  </si>
  <si>
    <t>Poznámka k položce:
1x nátěr - včetně dodávky penetračního laku ALP</t>
  </si>
  <si>
    <t xml:space="preserve"> 75*1,0</t>
  </si>
  <si>
    <t>711141559RY2</t>
  </si>
  <si>
    <t>Izolace proti vlhk. vodorovná pásy přitavením</t>
  </si>
  <si>
    <t>216</t>
  </si>
  <si>
    <t>Poznámka k položce:
1 vrstva - včetně dod. asf pás special mineral</t>
  </si>
  <si>
    <t>75*1,0</t>
  </si>
  <si>
    <t>109</t>
  </si>
  <si>
    <t>711212000R00</t>
  </si>
  <si>
    <t>Penetrace podkladu pod hydroizolační nátěr,vč.dod.</t>
  </si>
  <si>
    <t>218</t>
  </si>
  <si>
    <t>711212001RT2</t>
  </si>
  <si>
    <t>Hydroizolační povlak - nátěr</t>
  </si>
  <si>
    <t>220</t>
  </si>
  <si>
    <t>Poznámka k položce:
proti vlhkosti</t>
  </si>
  <si>
    <t>111</t>
  </si>
  <si>
    <t>711212601R00</t>
  </si>
  <si>
    <t>Těsnicí pás do spoje podlaha - stěna</t>
  </si>
  <si>
    <t>222</t>
  </si>
  <si>
    <t xml:space="preserve"> (3,1+0,9+0,9+0,1+0,9+0,9+2,434+1,104+1,234)-0,8</t>
  </si>
  <si>
    <t>2*2,2*2</t>
  </si>
  <si>
    <t>(5+2,85+5+2,85)+(0,95+1,1*5)-0,8</t>
  </si>
  <si>
    <t>6*2,2</t>
  </si>
  <si>
    <t>(1,3+2,85)*2-0,8</t>
  </si>
  <si>
    <t xml:space="preserve"> 2*2,2</t>
  </si>
  <si>
    <t xml:space="preserve"> (2,8+2,05)*2+0,9*2-0,8</t>
  </si>
  <si>
    <t xml:space="preserve"> 4*2,2</t>
  </si>
  <si>
    <t>998711102R00</t>
  </si>
  <si>
    <t>Přesun hmot pro izolace proti vodě, výšky do 12 m</t>
  </si>
  <si>
    <t>224</t>
  </si>
  <si>
    <t>764</t>
  </si>
  <si>
    <t>Konstrukce klempířské</t>
  </si>
  <si>
    <t>113</t>
  </si>
  <si>
    <t>764814240R00</t>
  </si>
  <si>
    <t>Lemování trub,lak.Pz plech,hl.krytina,D do 200 mm</t>
  </si>
  <si>
    <t>226</t>
  </si>
  <si>
    <t>764. 1</t>
  </si>
  <si>
    <t>Provedení prostup střešním pláštěm, následné zapravení</t>
  </si>
  <si>
    <t>228</t>
  </si>
  <si>
    <t>115</t>
  </si>
  <si>
    <t>998764102R00</t>
  </si>
  <si>
    <t>Přesun hmot pro klempířské konstr., výšky do 12 m</t>
  </si>
  <si>
    <t>230</t>
  </si>
  <si>
    <t>766</t>
  </si>
  <si>
    <t>Konstrukce truhlářské</t>
  </si>
  <si>
    <t>766711001R00</t>
  </si>
  <si>
    <t>Montáž oken s vypěněním</t>
  </si>
  <si>
    <t>232</t>
  </si>
  <si>
    <t>(1,2+0,5)*2</t>
  </si>
  <si>
    <t>117</t>
  </si>
  <si>
    <t>766661112R00</t>
  </si>
  <si>
    <t>Montáž dveří do zárubně,otevíravých 1kř.do 0,8 m</t>
  </si>
  <si>
    <t>234</t>
  </si>
  <si>
    <t xml:space="preserve"> 8</t>
  </si>
  <si>
    <t xml:space="preserve"> 3+4</t>
  </si>
  <si>
    <t xml:space="preserve"> 2+8</t>
  </si>
  <si>
    <t>766661122R00</t>
  </si>
  <si>
    <t>Montáž dveří do zárubně,otevíravých 1kř.nad 0,8 m</t>
  </si>
  <si>
    <t>236</t>
  </si>
  <si>
    <t>119</t>
  </si>
  <si>
    <t>766670021R00</t>
  </si>
  <si>
    <t>Montáž kliky a štítku</t>
  </si>
  <si>
    <t>238</t>
  </si>
  <si>
    <t xml:space="preserve"> 29</t>
  </si>
  <si>
    <t>766. 1</t>
  </si>
  <si>
    <t>Příprava dveří pro elekt. zámek</t>
  </si>
  <si>
    <t>240</t>
  </si>
  <si>
    <t>121</t>
  </si>
  <si>
    <t>549145</t>
  </si>
  <si>
    <t>Kliky se štítkem dveř. 804 FAB/90 Cr</t>
  </si>
  <si>
    <t>242</t>
  </si>
  <si>
    <t>6114301</t>
  </si>
  <si>
    <t>Okno plast. jednodílné 1200x500 mm, FIX, jednosklo, barva bílá 01</t>
  </si>
  <si>
    <t>244</t>
  </si>
  <si>
    <t>123</t>
  </si>
  <si>
    <t>611601</t>
  </si>
  <si>
    <t>Dveře vnitřní HPL laminát, plné roz. (700 - 900) x 1970 mm, zámek na centrální klíč, barva světle modrá</t>
  </si>
  <si>
    <t>-821877942</t>
  </si>
  <si>
    <t>Poznámka k položce:
včetně vložky centrálního zámku</t>
  </si>
  <si>
    <t>998766102R00</t>
  </si>
  <si>
    <t>Přesun hmot pro truhlářské konstr., výšky do 12 m</t>
  </si>
  <si>
    <t>248</t>
  </si>
  <si>
    <t>767</t>
  </si>
  <si>
    <t>Konstrukce doplňkové stavební (zámečnické)</t>
  </si>
  <si>
    <t>125</t>
  </si>
  <si>
    <t>767586101RT1</t>
  </si>
  <si>
    <t>Nosný rošt podhledu akustický, Connet T24</t>
  </si>
  <si>
    <t>250</t>
  </si>
  <si>
    <t>Poznámka k položce:
modul 60 x 60 cm (kazety)</t>
  </si>
  <si>
    <t>767586102RT1</t>
  </si>
  <si>
    <t>Nosný rošt podhledu</t>
  </si>
  <si>
    <t>252</t>
  </si>
  <si>
    <t>Poznámka k položce:
modul 60 x 60 cm</t>
  </si>
  <si>
    <t>127</t>
  </si>
  <si>
    <t>767586201R00</t>
  </si>
  <si>
    <t>Montáž podhled minerální akustický Master Rigid A T24</t>
  </si>
  <si>
    <t>254</t>
  </si>
  <si>
    <t>767586201RT1</t>
  </si>
  <si>
    <t>Podhled minerální</t>
  </si>
  <si>
    <t>256</t>
  </si>
  <si>
    <t>Poznámka k položce:
kazety  tl. 15 mm</t>
  </si>
  <si>
    <t>12,5+19,4+16+16,8+16,5+12,1+10</t>
  </si>
  <si>
    <t xml:space="preserve"> 10,6+19,5+21</t>
  </si>
  <si>
    <t>129</t>
  </si>
  <si>
    <t>767649191R00</t>
  </si>
  <si>
    <t>Montáž doplňků dveří, samozavírače hydraulického</t>
  </si>
  <si>
    <t>258</t>
  </si>
  <si>
    <t>767914830R00</t>
  </si>
  <si>
    <t>Demontáž oplocení rámového H do 2 m</t>
  </si>
  <si>
    <t>260</t>
  </si>
  <si>
    <t xml:space="preserve"> 4,52</t>
  </si>
  <si>
    <t>131</t>
  </si>
  <si>
    <t>767996801R00</t>
  </si>
  <si>
    <t>Demontáž atypických ocelových konstr. do 50 kg</t>
  </si>
  <si>
    <t>kg</t>
  </si>
  <si>
    <t>262</t>
  </si>
  <si>
    <t>767. 1</t>
  </si>
  <si>
    <t>Demontáž stáv. zábradlí schodiště</t>
  </si>
  <si>
    <t>264</t>
  </si>
  <si>
    <t>133</t>
  </si>
  <si>
    <t>767. 2</t>
  </si>
  <si>
    <t>Dod + mont vstupní čistící zóna rohož kombinace guma - kartáčová vložka roz. 1800x800x22 mm, vč. rámu</t>
  </si>
  <si>
    <t>266</t>
  </si>
  <si>
    <t>767. 5</t>
  </si>
  <si>
    <t>Dodávka a montáž nerezové zábradlí schodiště, vč. kotvení</t>
  </si>
  <si>
    <t>268</t>
  </si>
  <si>
    <t>135</t>
  </si>
  <si>
    <t>767. 6</t>
  </si>
  <si>
    <t>Dod + mont nerezové madlo, vč. kotevních prvků</t>
  </si>
  <si>
    <t>270</t>
  </si>
  <si>
    <t>1,5</t>
  </si>
  <si>
    <t>54917035</t>
  </si>
  <si>
    <t>Zavírač dveří hydraulický K 204 č.12 stříbrná</t>
  </si>
  <si>
    <t>272</t>
  </si>
  <si>
    <t>137</t>
  </si>
  <si>
    <t>6317300. 1</t>
  </si>
  <si>
    <t>Master Rigid A T24/ alpha, Bílá Frost, 600x600x20 mm</t>
  </si>
  <si>
    <t>325420259</t>
  </si>
  <si>
    <t>10*10,08</t>
  </si>
  <si>
    <t>6317300. 2</t>
  </si>
  <si>
    <t>Master Rigid A T24/ gamma, Bílá Frost, 600x600x20 mm</t>
  </si>
  <si>
    <t>288713023</t>
  </si>
  <si>
    <t>3*10,08</t>
  </si>
  <si>
    <t>139</t>
  </si>
  <si>
    <t>767.05</t>
  </si>
  <si>
    <t>Dod + mont půdní schody zateplené OMAN Mini Polar 500x900mm, osazené na ocel.konstrukci</t>
  </si>
  <si>
    <t>-478160527</t>
  </si>
  <si>
    <t>998767102R00</t>
  </si>
  <si>
    <t>Přesun hmot pro zámečnické konstr., výšky do 12 m</t>
  </si>
  <si>
    <t>278</t>
  </si>
  <si>
    <t>771</t>
  </si>
  <si>
    <t>Podlahy z dlaždic</t>
  </si>
  <si>
    <t>141</t>
  </si>
  <si>
    <t>771101210R00</t>
  </si>
  <si>
    <t>Penetrace podkladu pod dlažby</t>
  </si>
  <si>
    <t>280</t>
  </si>
  <si>
    <t>771120111R00</t>
  </si>
  <si>
    <t>Kladení dlaždic na stupnice do tmele, jedna řada</t>
  </si>
  <si>
    <t>282</t>
  </si>
  <si>
    <t>1*10*4</t>
  </si>
  <si>
    <t>2,2*5</t>
  </si>
  <si>
    <t>143</t>
  </si>
  <si>
    <t>771120211R00</t>
  </si>
  <si>
    <t>Kladení dlaždic na podstupnice do tmele, 1 řada</t>
  </si>
  <si>
    <t>284</t>
  </si>
  <si>
    <t>771475014R00</t>
  </si>
  <si>
    <t>Obklad soklíků keram.rovných, tmel,výška 10 cm</t>
  </si>
  <si>
    <t>286</t>
  </si>
  <si>
    <t>145</t>
  </si>
  <si>
    <t>771475034R00</t>
  </si>
  <si>
    <t>Obklad soklíků keram.stupňov., tmel,20x10 H 10 cm</t>
  </si>
  <si>
    <t>288</t>
  </si>
  <si>
    <t>(0,165+0,265)*40</t>
  </si>
  <si>
    <t>(0,165+0,265)*5*2</t>
  </si>
  <si>
    <t>771479001R00</t>
  </si>
  <si>
    <t>Řezání dlaždic keramických pro soklíky</t>
  </si>
  <si>
    <t>290</t>
  </si>
  <si>
    <t>147</t>
  </si>
  <si>
    <t>771541923R00</t>
  </si>
  <si>
    <t>Oprava podlah hutných glazovaných, 40x30 cm</t>
  </si>
  <si>
    <t>292</t>
  </si>
  <si>
    <t xml:space="preserve"> 24</t>
  </si>
  <si>
    <t>771575109R00</t>
  </si>
  <si>
    <t>Montáž podlah keram.,hladké, tmel, 30x30 cm</t>
  </si>
  <si>
    <t>294</t>
  </si>
  <si>
    <t>12,5+16+16,8+5,64+14+12,1+10+8,6+2,29</t>
  </si>
  <si>
    <t>11,5+7,2+2,29+23,2</t>
  </si>
  <si>
    <t xml:space="preserve"> 10,6+3,71+3,2+5,74+19,5+21+1,31</t>
  </si>
  <si>
    <t>149</t>
  </si>
  <si>
    <t>771578011R00</t>
  </si>
  <si>
    <t>Spára podlaha - stěna, silikonem</t>
  </si>
  <si>
    <t>296</t>
  </si>
  <si>
    <t>771579791R00</t>
  </si>
  <si>
    <t>Příplatek za plochu podlah keram. do 5 m2 jednotl.</t>
  </si>
  <si>
    <t>298</t>
  </si>
  <si>
    <t>2,29</t>
  </si>
  <si>
    <t>3,71+3,2+1,31</t>
  </si>
  <si>
    <t>151</t>
  </si>
  <si>
    <t>771. 1</t>
  </si>
  <si>
    <t>Dodávka dlažba TAURUS keram 30x30 cm,  Upřesnit investorem</t>
  </si>
  <si>
    <t>-553802892</t>
  </si>
  <si>
    <t>12,5*1,1</t>
  </si>
  <si>
    <t>((4,727+2,85)*2-0,8*2+0,2*2)*0,1*1,1</t>
  </si>
  <si>
    <t>1,6*0,1*1,1</t>
  </si>
  <si>
    <t>597623141</t>
  </si>
  <si>
    <t>Dodávka dlažba Raco Block 30x30 cm, světle šedá</t>
  </si>
  <si>
    <t>1445821750</t>
  </si>
  <si>
    <t>73,16+25,96+27,14+24,78+59+16,52</t>
  </si>
  <si>
    <t>153</t>
  </si>
  <si>
    <t>59764203</t>
  </si>
  <si>
    <t>Dlažba Taurus Granit matná 300x300x9 mm</t>
  </si>
  <si>
    <t>1875682332</t>
  </si>
  <si>
    <t>51*0,3*1,1</t>
  </si>
  <si>
    <t>21,5*0,1*1,1</t>
  </si>
  <si>
    <t>597642400</t>
  </si>
  <si>
    <t>Dlažba Taurus Granit matná schodovka 300x300x9 mm</t>
  </si>
  <si>
    <t>-697610513</t>
  </si>
  <si>
    <t>155</t>
  </si>
  <si>
    <t>998771102R00</t>
  </si>
  <si>
    <t>Přesun hmot pro podlahy z dlaždic, výšky do 12 m</t>
  </si>
  <si>
    <t>308</t>
  </si>
  <si>
    <t>776</t>
  </si>
  <si>
    <t>Podlahy povlakové</t>
  </si>
  <si>
    <t>776200810R00</t>
  </si>
  <si>
    <t>Odstranění PVC podlah lepen. bez podl. ze schodišť</t>
  </si>
  <si>
    <t>310</t>
  </si>
  <si>
    <t>157</t>
  </si>
  <si>
    <t>776200830R00</t>
  </si>
  <si>
    <t>Odstranění hran schodišťových stupňů</t>
  </si>
  <si>
    <t>312</t>
  </si>
  <si>
    <t>20+5</t>
  </si>
  <si>
    <t>776421100RU1</t>
  </si>
  <si>
    <t>Lepení podlahových soklíků z PVC a vinylu</t>
  </si>
  <si>
    <t>314</t>
  </si>
  <si>
    <t>Poznámka k položce:
včetně dodávky soklíku PVC</t>
  </si>
  <si>
    <t>(4,52+5)*2-0,8+0,2*2</t>
  </si>
  <si>
    <t>(4,52+3,05)*2-0,8</t>
  </si>
  <si>
    <t>(1,977+2,2)*2-0,8</t>
  </si>
  <si>
    <t>159</t>
  </si>
  <si>
    <t>776511810R00</t>
  </si>
  <si>
    <t>Odstranění PVC a koberců lepených bez podložky</t>
  </si>
  <si>
    <t>316</t>
  </si>
  <si>
    <t>50,3</t>
  </si>
  <si>
    <t xml:space="preserve"> 13,8</t>
  </si>
  <si>
    <t xml:space="preserve"> 19,5</t>
  </si>
  <si>
    <t xml:space="preserve"> 4,75</t>
  </si>
  <si>
    <t>776521200RT1</t>
  </si>
  <si>
    <t>Lepení povlakových podlah z dílců PVC a CV (vinyl)</t>
  </si>
  <si>
    <t>318</t>
  </si>
  <si>
    <t>Poznámka k položce:
pouze položení - PVC ve specifikaci</t>
  </si>
  <si>
    <t xml:space="preserve"> 4,35</t>
  </si>
  <si>
    <t>161</t>
  </si>
  <si>
    <t>28410301V</t>
  </si>
  <si>
    <t>Homogenní antistatické neválcované PVC bez obsahu ftalátů, roz. 615x615x2 mm, zátěž 34/43 ColoRex SD antistatik</t>
  </si>
  <si>
    <t>1145834157</t>
  </si>
  <si>
    <t>40,95*1,1</t>
  </si>
  <si>
    <t>998776102R00</t>
  </si>
  <si>
    <t>Přesun hmot pro podlahy povlakové, výšky do 12 m</t>
  </si>
  <si>
    <t>322</t>
  </si>
  <si>
    <t>777</t>
  </si>
  <si>
    <t>Podlahy ze syntetických hmot</t>
  </si>
  <si>
    <t>163</t>
  </si>
  <si>
    <t>777553010R00</t>
  </si>
  <si>
    <t>Penetrace savého podkladu disperzí pod</t>
  </si>
  <si>
    <t>324</t>
  </si>
  <si>
    <t>13,8</t>
  </si>
  <si>
    <t>4,35</t>
  </si>
  <si>
    <t>777553210R00</t>
  </si>
  <si>
    <t>Vyrovnání podlah, samonivel. hmota tl. 2mm</t>
  </si>
  <si>
    <t>326</t>
  </si>
  <si>
    <t>165</t>
  </si>
  <si>
    <t>998777102R00</t>
  </si>
  <si>
    <t>Přesun hmot pro podlahy syntetické, výšky do 12 m</t>
  </si>
  <si>
    <t>328</t>
  </si>
  <si>
    <t>781</t>
  </si>
  <si>
    <t>Obklady (keramické)</t>
  </si>
  <si>
    <t>781475112R00</t>
  </si>
  <si>
    <t>Obklad vnitřní stěn keramický, do tmele, 15x15 cm</t>
  </si>
  <si>
    <t>330</t>
  </si>
  <si>
    <t>(0,9+1,35)*1,8</t>
  </si>
  <si>
    <t>(1,05+0,75)*1,8</t>
  </si>
  <si>
    <t xml:space="preserve"> (1,05+0,75)*1,8</t>
  </si>
  <si>
    <t>(0,45+1,35)*1,8</t>
  </si>
  <si>
    <t>(0,75)*1,8</t>
  </si>
  <si>
    <t>167</t>
  </si>
  <si>
    <t>781475120R00</t>
  </si>
  <si>
    <t>Obklad vnitřní stěn keramický, do tmele, 30x60 cm</t>
  </si>
  <si>
    <t>332</t>
  </si>
  <si>
    <t>781479711R00</t>
  </si>
  <si>
    <t>Příplatek k obkladu stěn keram.,za plochu do 10 m2</t>
  </si>
  <si>
    <t>334</t>
  </si>
  <si>
    <t>169</t>
  </si>
  <si>
    <t>781497132RS4</t>
  </si>
  <si>
    <t>Lišta nerezová rohová k obkladům</t>
  </si>
  <si>
    <t>336</t>
  </si>
  <si>
    <t>Poznámka k položce:
profil IL, pro tloušťku obkladu 10 mm</t>
  </si>
  <si>
    <t xml:space="preserve"> 8*2,2</t>
  </si>
  <si>
    <t xml:space="preserve"> 1,2</t>
  </si>
  <si>
    <t xml:space="preserve"> 6*2</t>
  </si>
  <si>
    <t xml:space="preserve"> 0,9*2+0,85+0,95+1,2</t>
  </si>
  <si>
    <t xml:space="preserve"> 2*2,2+2</t>
  </si>
  <si>
    <t xml:space="preserve"> 0,9+0,9</t>
  </si>
  <si>
    <t>787911111R00</t>
  </si>
  <si>
    <t>Montáž zrcadla na stěnu, na lepidlo, pl. do 2 m2</t>
  </si>
  <si>
    <t>338</t>
  </si>
  <si>
    <t xml:space="preserve"> 2*0,6</t>
  </si>
  <si>
    <t xml:space="preserve"> 2,85*0,6</t>
  </si>
  <si>
    <t xml:space="preserve"> 1*0,6</t>
  </si>
  <si>
    <t xml:space="preserve"> 2,5*0,6</t>
  </si>
  <si>
    <t xml:space="preserve"> 1,3*0,6</t>
  </si>
  <si>
    <t>1*0,6</t>
  </si>
  <si>
    <t xml:space="preserve"> 2,05*0,6</t>
  </si>
  <si>
    <t>171</t>
  </si>
  <si>
    <t>59781. 1</t>
  </si>
  <si>
    <t>Obklad Cifre Intensity 20x50 cm white</t>
  </si>
  <si>
    <t>1248031158</t>
  </si>
  <si>
    <t>72+69,6+61,2</t>
  </si>
  <si>
    <t>59781. 2</t>
  </si>
  <si>
    <t>Obklad Cifre Intensity grey 20x50 cm  šedá</t>
  </si>
  <si>
    <t>568150901</t>
  </si>
  <si>
    <t>7,2+8,4+7,2</t>
  </si>
  <si>
    <t>173</t>
  </si>
  <si>
    <t>59781. 3</t>
  </si>
  <si>
    <t>Obklad Cifre Intensity 20x50 cm blue</t>
  </si>
  <si>
    <t>-373047379</t>
  </si>
  <si>
    <t>59781347</t>
  </si>
  <si>
    <t>Obkládačka 15x15 světle šedá mat</t>
  </si>
  <si>
    <t>806852736</t>
  </si>
  <si>
    <t xml:space="preserve"> (0,9+1,35)*1,8*1,1</t>
  </si>
  <si>
    <t xml:space="preserve"> (1,05+0,75)*1,8*1,1</t>
  </si>
  <si>
    <t xml:space="preserve"> (0,45+1,35)*1,8*1,1</t>
  </si>
  <si>
    <t xml:space="preserve"> (0,75)*1,8*1,1</t>
  </si>
  <si>
    <t>175</t>
  </si>
  <si>
    <t>63465127</t>
  </si>
  <si>
    <t>Zrcadlo nemontované čiré tl. 6 mm</t>
  </si>
  <si>
    <t>-2144942566</t>
  </si>
  <si>
    <t>998781102R00</t>
  </si>
  <si>
    <t>Přesun hmot pro obklady keramické, výšky do 12 m</t>
  </si>
  <si>
    <t>350</t>
  </si>
  <si>
    <t>783</t>
  </si>
  <si>
    <t>Nátěry</t>
  </si>
  <si>
    <t>177</t>
  </si>
  <si>
    <t>783626021R00</t>
  </si>
  <si>
    <t>Nátěr syntetický truhl. výrobků 2x email,</t>
  </si>
  <si>
    <t>352</t>
  </si>
  <si>
    <t xml:space="preserve"> (0,6*2*2)*3</t>
  </si>
  <si>
    <t>Nátěr ocel. zárubně 2x, očištění</t>
  </si>
  <si>
    <t>354</t>
  </si>
  <si>
    <t xml:space="preserve"> 10</t>
  </si>
  <si>
    <t>784</t>
  </si>
  <si>
    <t>Malby</t>
  </si>
  <si>
    <t>179</t>
  </si>
  <si>
    <t>784402801R00</t>
  </si>
  <si>
    <t>Odstranění malby oškrábáním v místnosti H do 3,8 m</t>
  </si>
  <si>
    <t>356</t>
  </si>
  <si>
    <t>784161401R00</t>
  </si>
  <si>
    <t>Penetrace podkladu nátěrem HET, Klasik, 1 x</t>
  </si>
  <si>
    <t>358</t>
  </si>
  <si>
    <t>181</t>
  </si>
  <si>
    <t>784181201R00</t>
  </si>
  <si>
    <t>Penetrace podkladu nátěrem Keim-Spezial-Fixativ,1x</t>
  </si>
  <si>
    <t>360</t>
  </si>
  <si>
    <t>784165512R00</t>
  </si>
  <si>
    <t>Malba HET Klasik, bílá, bez penetrace, 2 x</t>
  </si>
  <si>
    <t>362</t>
  </si>
  <si>
    <t>183</t>
  </si>
  <si>
    <t>784185212R00</t>
  </si>
  <si>
    <t>Malba Keim-Ecosil, bílá, bez penetrace, 2 x omyvatelný nátěr stěn</t>
  </si>
  <si>
    <t>364</t>
  </si>
  <si>
    <t>786</t>
  </si>
  <si>
    <t>Čalounické úpravy</t>
  </si>
  <si>
    <t>786. 1</t>
  </si>
  <si>
    <t>Dodávka a montáž samolepící fólie do oken</t>
  </si>
  <si>
    <t>366</t>
  </si>
  <si>
    <t>185</t>
  </si>
  <si>
    <t>998786102R00</t>
  </si>
  <si>
    <t>Přesun hmot pro zastiň. techniku, výšky do 12 m</t>
  </si>
  <si>
    <t>368</t>
  </si>
  <si>
    <t>M33</t>
  </si>
  <si>
    <t>Montáže dopravních zařízení a vah - výtahy</t>
  </si>
  <si>
    <t>Demontáž stáv. výtahu, vč. motoru a zákrytu, likvidace</t>
  </si>
  <si>
    <t>370</t>
  </si>
  <si>
    <t>SO 02 - kanalizace, vodovod</t>
  </si>
  <si>
    <t>Kraj Vysočina, Žižkova 57, Jihlava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</si>
  <si>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</si>
  <si>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</si>
  <si>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</si>
  <si>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</si>
  <si>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</si>
  <si>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</si>
  <si>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</si>
  <si>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</si>
  <si>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</si>
  <si>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</si>
  <si>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</si>
  <si>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</si>
  <si>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</si>
  <si>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HSV</t>
  </si>
  <si>
    <t>Práce a dodávky HSV</t>
  </si>
  <si>
    <t>Zemní práce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</si>
  <si>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</si>
  <si>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</si>
  <si>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225202577</t>
  </si>
  <si>
    <t>9,5*1,5</t>
  </si>
  <si>
    <t>113108442</t>
  </si>
  <si>
    <t>Rozrytí vrstvy krytu nebo podkladu z kameniva bez zhutnění, bez vyrovnání rozrytého materiálu, pro jakékoliv tloušťky se živičným pojivem</t>
  </si>
  <si>
    <t>-612175469</t>
  </si>
  <si>
    <t>131201101</t>
  </si>
  <si>
    <t>Hloubení nezapažených jam a zářezů s urovnáním dna do předepsaného profilu a spádu v hornině tř. 3 do 100 m3</t>
  </si>
  <si>
    <t>1379548633</t>
  </si>
  <si>
    <t>1,5*1,5*2,1</t>
  </si>
  <si>
    <t>132101201</t>
  </si>
  <si>
    <t>Hloubení zapažených i nezapažených rýh šířky přes 600 do 2 000 mm s urovnáním dna do předepsaného profilu a spádu v horninách tř. 1 a 2 do 100 m3</t>
  </si>
  <si>
    <t>-1813333983</t>
  </si>
  <si>
    <t>9,5*1,0*1,8</t>
  </si>
  <si>
    <t>132201401</t>
  </si>
  <si>
    <t>Hloubená vykopávka pod základy ručně s přehozením výkopku na vzdálenost 3 m nebo s naložením na ruční dopravní prostředek v hornině tř. 3</t>
  </si>
  <si>
    <t>33436692</t>
  </si>
  <si>
    <t>139711101</t>
  </si>
  <si>
    <t>Vykopávka v uzavřených prostorách s naložením výkopku na dopravní prostředek v hornině tř. 1 až 4</t>
  </si>
  <si>
    <t>-944361289</t>
  </si>
  <si>
    <t>42*0,6*1,0</t>
  </si>
  <si>
    <t>151811131</t>
  </si>
  <si>
    <t>Zřízení pažicích boxů pro pažení a rozepření stěn rýh podzemního vedení hloubka výkopu do 4 m, šířka do 1,2 m</t>
  </si>
  <si>
    <t>-1751346221</t>
  </si>
  <si>
    <t>151811231</t>
  </si>
  <si>
    <t>Odstranění pažicích boxů pro pažení a rozepření stěn rýh podzemního vedení hloubka výkopu do 4 m, šířka do 1,2 m</t>
  </si>
  <si>
    <t>-746712492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</si>
  <si>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</si>
  <si>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</si>
  <si>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-1835919121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</si>
  <si>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</si>
  <si>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</si>
  <si>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1834062706</t>
  </si>
  <si>
    <t>42*0,6*0,5</t>
  </si>
  <si>
    <t>9,5*1,0*0,6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</si>
  <si>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</si>
  <si>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</si>
  <si>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-813968910</t>
  </si>
  <si>
    <t>3,66*5 'Přepočtené koeficientem množství</t>
  </si>
  <si>
    <t>171201211</t>
  </si>
  <si>
    <t>Poplatek za uložení stavebního odpadu na skládce (skládkovné) zeminy a kameniva zatříděného do Katalogu odpadů pod kódem 170 504</t>
  </si>
  <si>
    <t>1383150519</t>
  </si>
  <si>
    <t>174101101</t>
  </si>
  <si>
    <t>Zásyp sypaninou z jakékoliv horniny s uložením výkopku ve vrstvách se zhutněním jam, šachet, rýh nebo kolem objektů v těchto vykopávkách</t>
  </si>
  <si>
    <t>1909423100</t>
  </si>
  <si>
    <t>1,5*0,8*2,0</t>
  </si>
  <si>
    <t>9,5*1,0*1,0</t>
  </si>
  <si>
    <t>174101102</t>
  </si>
  <si>
    <t>Zásyp sypaninou z jakékoliv horniny s uložením výkopku ve vrstvách se zhutněním v uzavřených prostorách s urovnáním povrchu zásypu</t>
  </si>
  <si>
    <t>-1952528260</t>
  </si>
  <si>
    <t>42*0,6*0,45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</si>
  <si>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</si>
  <si>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</si>
  <si>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-1610436332</t>
  </si>
  <si>
    <t>42*0,6*0,4</t>
  </si>
  <si>
    <t>9,5*1,0*0,5</t>
  </si>
  <si>
    <t>58344155</t>
  </si>
  <si>
    <t>štěrkodrť frakce 0/22</t>
  </si>
  <si>
    <t>-1866244880</t>
  </si>
  <si>
    <t>Svislé a kompletní konstrukce</t>
  </si>
  <si>
    <t>358315114vl1</t>
  </si>
  <si>
    <t>Rozebrání a sestavení stávající revizní šachty beton pr.1m h-2,0m, výměna dna, dopojení stávajících potrubí</t>
  </si>
  <si>
    <t>-760316223</t>
  </si>
  <si>
    <t>Vodorovné konstrukce</t>
  </si>
  <si>
    <t>451573111</t>
  </si>
  <si>
    <t>Lože pod potrubí, stoky a drobné objekty v otevřeném výkopu z písku a štěrkopísku do 63 mm</t>
  </si>
  <si>
    <t>1143281504</t>
  </si>
  <si>
    <t>42*0,6*0,1</t>
  </si>
  <si>
    <t>9,5*1,0*0,1</t>
  </si>
  <si>
    <t>1,5*1,5*0,1</t>
  </si>
  <si>
    <t>Komunikace pozemní</t>
  </si>
  <si>
    <t>566901232</t>
  </si>
  <si>
    <t>Vyspravení podkladu po překopech inženýrských sítí plochy přes 15 m2 s rozprostřením a zhutněním štěrkodrtí tl. 150 mm</t>
  </si>
  <si>
    <t>-1425293861</t>
  </si>
  <si>
    <t>566901261</t>
  </si>
  <si>
    <t>Vyspravení podkladu po překopech inženýrských sítí plochy přes 15 m2 s rozprostřením a zhutněním obalovaným kamenivem ACP (OK) tl. 100 mm</t>
  </si>
  <si>
    <t>-278149997</t>
  </si>
  <si>
    <t>566901273vl1</t>
  </si>
  <si>
    <t>Vyspravení podkladu po překopech ing sítí plochy přes 15m2 směsí stmelenou cementem SC8/10 tl 250mm</t>
  </si>
  <si>
    <t>1341449142</t>
  </si>
  <si>
    <t>572141112</t>
  </si>
  <si>
    <t>Vyrovnání povrchu dosavadních krytů s rozprostřením hmot a zhutněním asfaltovým betonem ACO (AB) tl. přes 40 do 60 mm</t>
  </si>
  <si>
    <t>1334314957</t>
  </si>
  <si>
    <t>577145132</t>
  </si>
  <si>
    <t>Asfaltový beton vrstva ložní ACL 16 (ABH) s rozprostřením a zhutněním z modifikovaného asfaltu v pruhu šířky do 3 m, po zhutnění tl. 50 mm</t>
  </si>
  <si>
    <t>1484107982</t>
  </si>
  <si>
    <t>Trubní vedení</t>
  </si>
  <si>
    <t>871310310</t>
  </si>
  <si>
    <t>Montáž kanalizačního potrubí z plastů z polypropylenu PP hladkého plnostěnného SN 10 DN 150</t>
  </si>
  <si>
    <t>1505014693</t>
  </si>
  <si>
    <t>28611197</t>
  </si>
  <si>
    <t>trubka kanalizační PPKGEM 160x4,9x2000 mm SN10</t>
  </si>
  <si>
    <t>1597734136</t>
  </si>
  <si>
    <t>871350310r1</t>
  </si>
  <si>
    <t>Nové atypické šachtové dno PREFA brno pr.1m, zaměřeno dle skutečnocti, osazení</t>
  </si>
  <si>
    <t>-1785218697</t>
  </si>
  <si>
    <t>894812202</t>
  </si>
  <si>
    <t>Revizní a čistící šachta z polypropylenu PP pro hladké trouby DN 425 šachtové dno (DN šachty / DN trubního vedení) DN 425/150 průtočné 30°,60°,90°</t>
  </si>
  <si>
    <t>-1669213851</t>
  </si>
  <si>
    <t>894812232.WVN</t>
  </si>
  <si>
    <t>Revizní a čistící šachta TEGRA z PP DN 425 šachtová roura korugovaná bez hrdla světlé hloubky 2000 mm</t>
  </si>
  <si>
    <t>-969752105</t>
  </si>
  <si>
    <t>894812242</t>
  </si>
  <si>
    <t>Revizní a čistící šachta z polypropylenu PP pro hladké trouby DN 425 roura šachtová korugovaná teleskopická (včetně těsnění) 750 mm</t>
  </si>
  <si>
    <t>1824786184</t>
  </si>
  <si>
    <t>894812249</t>
  </si>
  <si>
    <t>Revizní a čistící šachta z polypropylenu PP pro hladké trouby DN 425 roura šachtová korugovaná Příplatek k cenám 2231 - 2242 za uříznutí šachtové roury</t>
  </si>
  <si>
    <t>-388064810</t>
  </si>
  <si>
    <t>894812262</t>
  </si>
  <si>
    <t xml:space="preserve">Revizní a čistící šachta z polypropylenu PP pro hladké trouby DN 425 poklop litinový (pro zatížení 40t) plný do teleskopické trubky </t>
  </si>
  <si>
    <t>-1659786111</t>
  </si>
  <si>
    <t>Poznámka k položce:
 čtvercový</t>
  </si>
  <si>
    <t>Ostatní konstrukce a práce, bourání</t>
  </si>
  <si>
    <t>919735112</t>
  </si>
  <si>
    <t>Řezání stávajícího živičného krytu nebo podkladu hloubky přes 50 do 100 mm</t>
  </si>
  <si>
    <t>-1064964759</t>
  </si>
  <si>
    <t>9,5*2</t>
  </si>
  <si>
    <t>1,5*4</t>
  </si>
  <si>
    <t>965042231</t>
  </si>
  <si>
    <t>Bourání mazanin betonových nebo z litého asfaltu tl. přes 100 mm, plochy do 4 m2</t>
  </si>
  <si>
    <t>1094654951</t>
  </si>
  <si>
    <t>42*0,6*0,15</t>
  </si>
  <si>
    <t>969021111</t>
  </si>
  <si>
    <t>Vybourání kanalizačního potrubí DN do 100 mm</t>
  </si>
  <si>
    <t>1165901476</t>
  </si>
  <si>
    <t>974031132</t>
  </si>
  <si>
    <t>Vysekání rýh ve zdivu cihelném na maltu vápennou nebo vápenocementovou do hl. 50 mm a šířky do 70 mm</t>
  </si>
  <si>
    <t>647991063</t>
  </si>
  <si>
    <t>974031142</t>
  </si>
  <si>
    <t>Vysekání rýh ve zdivu cihelném na maltu vápennou nebo vápenocementovou do hl. 70 mm a šířky do 70 mm</t>
  </si>
  <si>
    <t>-277191128</t>
  </si>
  <si>
    <t>974031143</t>
  </si>
  <si>
    <t>Vysekání rýh ve zdivu cihelném na maltu vápennou nebo vápenocementovou do hl. 70 mm a šířky do 100 mm</t>
  </si>
  <si>
    <t>-1374094720</t>
  </si>
  <si>
    <t>974031145</t>
  </si>
  <si>
    <t>Vysekání rýh ve zdivu cihelném na maltu vápennou nebo vápenocementovou do hl. 70 mm a šířky do 200 mm</t>
  </si>
  <si>
    <t>298360953</t>
  </si>
  <si>
    <t>974031153</t>
  </si>
  <si>
    <t>Vysekání rýh ve zdivu cihelném na maltu vápennou nebo vápenocementovou do hl. 100 mm a šířky do 100 mm</t>
  </si>
  <si>
    <t>-1914852826</t>
  </si>
  <si>
    <t>974031164</t>
  </si>
  <si>
    <t>Vysekání rýh ve zdivu cihelném na maltu vápennou nebo vápenocementovou do hl. 150 mm a šířky do 150 mm</t>
  </si>
  <si>
    <t>1258915866</t>
  </si>
  <si>
    <t>997</t>
  </si>
  <si>
    <t>Přesun sutě</t>
  </si>
  <si>
    <t>997013152</t>
  </si>
  <si>
    <t>Vnitrostaveništní doprava suti a vybouraných hmot vodorovně do 50 m svisle s omezením mechanizace pro budovy a haly výšky přes 6 do 9 m</t>
  </si>
  <si>
    <t>-731433376</t>
  </si>
  <si>
    <t>997013501</t>
  </si>
  <si>
    <t>Odvoz suti a vybouraných hmot na skládku nebo meziskládku se složením, na vzdálenost do 1 km</t>
  </si>
  <si>
    <t>1117689489</t>
  </si>
  <si>
    <t>997013509</t>
  </si>
  <si>
    <t>Odvoz suti a vybouraných hmot na skládku nebo meziskládku se složením, na vzdálenost Příplatek k ceně za každý další i započatý 1 km přes 1 km</t>
  </si>
  <si>
    <t>-1921397511</t>
  </si>
  <si>
    <t>21,263*12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</si>
  <si>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</si>
  <si>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</si>
  <si>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1520677808</t>
  </si>
  <si>
    <t>997223845</t>
  </si>
  <si>
    <t>Poplatek za uložení stavebního odpadu na skládce (skládkovné) asfaltového bez obsahu dehtu zatříděného do Katalogu odpadů pod kódem 170 302</t>
  </si>
  <si>
    <t>-1667699768</t>
  </si>
  <si>
    <t>PSV</t>
  </si>
  <si>
    <t>Práce a dodávky PSV</t>
  </si>
  <si>
    <t>721</t>
  </si>
  <si>
    <t>Zdravotechnika - vnitřní kanalizace</t>
  </si>
  <si>
    <t>721140802</t>
  </si>
  <si>
    <t>Demontáž potrubí z litinových trub odpadních nebo dešťových do DN 100</t>
  </si>
  <si>
    <t>-769602107</t>
  </si>
  <si>
    <t>721174005</t>
  </si>
  <si>
    <t>Potrubí z plastových trub polypropylenové svodné (ležaté) DN 100</t>
  </si>
  <si>
    <t>-686179616</t>
  </si>
  <si>
    <t>721174006</t>
  </si>
  <si>
    <t>Potrubí z plastových trub polypropylenové svodné (ležaté) DN 125</t>
  </si>
  <si>
    <t>2091827330</t>
  </si>
  <si>
    <t>721174007</t>
  </si>
  <si>
    <t>Potrubí z plastových trub polypropylenové svodné (ležaté) DN 150</t>
  </si>
  <si>
    <t>-878818337</t>
  </si>
  <si>
    <t>721174042</t>
  </si>
  <si>
    <t>Potrubí z plastových trub polypropylenové připojovací DN 40</t>
  </si>
  <si>
    <t>-996654281</t>
  </si>
  <si>
    <t>721174043</t>
  </si>
  <si>
    <t>Potrubí z plastových trub polypropylenové připojovací DN 50</t>
  </si>
  <si>
    <t>-1176356986</t>
  </si>
  <si>
    <t>721174044</t>
  </si>
  <si>
    <t>Potrubí z plastových trub polypropylenové připojovací DN 70</t>
  </si>
  <si>
    <t>-1640669576</t>
  </si>
  <si>
    <t>721174045</t>
  </si>
  <si>
    <t>Potrubí z plastových trub polypropylenové připojovací DN 100</t>
  </si>
  <si>
    <t>-93252789</t>
  </si>
  <si>
    <t>721174062</t>
  </si>
  <si>
    <t>Potrubí z plastových trub polypropylenové větrací DN 75</t>
  </si>
  <si>
    <t>1986696822</t>
  </si>
  <si>
    <t>721174063</t>
  </si>
  <si>
    <t>Potrubí z plastových trub polypropylenové větrací DN 110</t>
  </si>
  <si>
    <t>-296782827</t>
  </si>
  <si>
    <t>721175111.KZK</t>
  </si>
  <si>
    <t>Potrubí kanalizační z PP odpadní zvuk tlumící vícevrstvé systém POLO-KAL DN 75</t>
  </si>
  <si>
    <t>1106884954</t>
  </si>
  <si>
    <t>721175112.KZK</t>
  </si>
  <si>
    <t>Potrubí kanalizační z PP odpadní zvuk tlumící vícevrstvé systém POLO-KAL DN 110</t>
  </si>
  <si>
    <t>1890148213</t>
  </si>
  <si>
    <t>721194104</t>
  </si>
  <si>
    <t>Vyměření přípojek na potrubí vyvedení a upevnění odpadních výpustek DN 40</t>
  </si>
  <si>
    <t>977090206</t>
  </si>
  <si>
    <t>721194109</t>
  </si>
  <si>
    <t>Vyměření přípojek na potrubí vyvedení a upevnění odpadních výpustek DN 100</t>
  </si>
  <si>
    <t>1220424683</t>
  </si>
  <si>
    <t>721219114</t>
  </si>
  <si>
    <t>Montáž odtokového sprchového žlabu délky do 1000 mm</t>
  </si>
  <si>
    <t>635176660</t>
  </si>
  <si>
    <t>55233115r1</t>
  </si>
  <si>
    <t>Nerezový sprchový žlab s mřížkou ACO SchowerDrain E+ 800 nízký sifon- dl 800mm</t>
  </si>
  <si>
    <t>-1272468602</t>
  </si>
  <si>
    <t>721226511.HLE</t>
  </si>
  <si>
    <t>Zápachová uzávěrka HL 400 ECO podomítková pro pračku a myčku DN 40</t>
  </si>
  <si>
    <t>2143550604</t>
  </si>
  <si>
    <t>721273152</t>
  </si>
  <si>
    <t>Ventilační hlavice z polypropylenu (PP) DN 75</t>
  </si>
  <si>
    <t>-1570972722</t>
  </si>
  <si>
    <t>721273153</t>
  </si>
  <si>
    <t>Ventilační hlavice z polypropylenu (PP) DN 110</t>
  </si>
  <si>
    <t>641806301</t>
  </si>
  <si>
    <t>998721102</t>
  </si>
  <si>
    <t>Přesun hmot pro vnitřní kanalizace stanovený z hmotnosti přesunovaného materiálu vodorovná dopravní vzdálenost do 50 m v objektech výšky přes 6 do 12 m</t>
  </si>
  <si>
    <t>253819408</t>
  </si>
  <si>
    <t>722</t>
  </si>
  <si>
    <t>Zdravotechnika - vnitřní vodovod</t>
  </si>
  <si>
    <t>722130233</t>
  </si>
  <si>
    <t>Potrubí z ocelových trubek pozinkovaných závitových svařovaných běžných DN 25</t>
  </si>
  <si>
    <t>-1359610696</t>
  </si>
  <si>
    <t>722130801</t>
  </si>
  <si>
    <t>Demontáž potrubí z ocelových trubek pozinkovaných závitových do DN 25</t>
  </si>
  <si>
    <t>-213225298</t>
  </si>
  <si>
    <t>722130802</t>
  </si>
  <si>
    <t>Demontáž potrubí z ocelových trubek pozinkovaných závitových přes 25 do DN 40</t>
  </si>
  <si>
    <t>1992345176</t>
  </si>
  <si>
    <t>722170801</t>
  </si>
  <si>
    <t>Demontáž rozvodů vody z plastů do Ø 25 mm</t>
  </si>
  <si>
    <t>-1448712976</t>
  </si>
  <si>
    <t>722170804</t>
  </si>
  <si>
    <t>Demontáž rozvodů vody z plastů přes 25 do Ø 50 mm</t>
  </si>
  <si>
    <t>-1539455323</t>
  </si>
  <si>
    <t>722176112</t>
  </si>
  <si>
    <t>Montáž potrubí z plastových trub svařovaných polyfuzně D přes 16 do 20 mm</t>
  </si>
  <si>
    <t>-562781427</t>
  </si>
  <si>
    <t>722176113</t>
  </si>
  <si>
    <t>Montáž potrubí z plastových trub svařovaných polyfuzně D přes 20 do 25 mm</t>
  </si>
  <si>
    <t>1680706544</t>
  </si>
  <si>
    <t>722176114</t>
  </si>
  <si>
    <t>Montáž potrubí z plastových trub svařovaných polyfuzně D přes 25 do 32 mm</t>
  </si>
  <si>
    <t>916230941</t>
  </si>
  <si>
    <t>722176115</t>
  </si>
  <si>
    <t>Montáž potrubí z plastových trub svařovaných polyfuzně D přes 32 do 40 mm</t>
  </si>
  <si>
    <t>1764108943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</si>
  <si>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</si>
  <si>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</si>
  <si>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1975078267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</si>
  <si>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</si>
  <si>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</si>
  <si>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4920610</t>
  </si>
  <si>
    <t>28614101</t>
  </si>
  <si>
    <t>trubka vícevrstvá pro vodu a topení PP-RCT S 3,2 D 20mm</t>
  </si>
  <si>
    <t>-282026108</t>
  </si>
  <si>
    <t>28614102</t>
  </si>
  <si>
    <t>trubka vícevrstvá pro vodu a topení PP-RCT S 3,2 D 25mm</t>
  </si>
  <si>
    <t>-1434756246</t>
  </si>
  <si>
    <t>28614103</t>
  </si>
  <si>
    <t>trubka vícevrstvá pro vodu a topení PP-RCT S 3,2 D 32mm</t>
  </si>
  <si>
    <t>1213262638</t>
  </si>
  <si>
    <t>28614104</t>
  </si>
  <si>
    <t>trubka vícevrstvá pro vodu a topení PP-RCT S 3,2 D 40mm</t>
  </si>
  <si>
    <t>-1108343263</t>
  </si>
  <si>
    <t>722182011</t>
  </si>
  <si>
    <t>Podpůrný žlab pro potrubí průměru D 20</t>
  </si>
  <si>
    <t>-1637143914</t>
  </si>
  <si>
    <t>722182012</t>
  </si>
  <si>
    <t>Podpůrný žlab pro potrubí průměru D 25</t>
  </si>
  <si>
    <t>-1988783202</t>
  </si>
  <si>
    <t>722182013</t>
  </si>
  <si>
    <t>Podpůrný žlab pro potrubí průměru D 32</t>
  </si>
  <si>
    <t>-624707603</t>
  </si>
  <si>
    <t>722182014</t>
  </si>
  <si>
    <t>Podpůrný žlab pro potrubí průměru D 40</t>
  </si>
  <si>
    <t>1742451134</t>
  </si>
  <si>
    <t>722231072</t>
  </si>
  <si>
    <t>Armatury se dvěma závity ventily zpětné mosazné PN 10 do 110°C G 1/2</t>
  </si>
  <si>
    <t>379548047</t>
  </si>
  <si>
    <t>722231075</t>
  </si>
  <si>
    <t>Armatury se dvěma závity ventily zpětné mosazné PN 10 do 110°C G 5/4</t>
  </si>
  <si>
    <t>-1903850445</t>
  </si>
  <si>
    <t>722231222</t>
  </si>
  <si>
    <t>Armatury se dvěma závity ventily pojistné k bojleru mosazné PN 6 do 100°C G 3/4</t>
  </si>
  <si>
    <t>-2019098532</t>
  </si>
  <si>
    <t>722232043</t>
  </si>
  <si>
    <t>Armatury se dvěma závity kulové kohouty PN 42 do 185 °C přímé vnitřní závit G 1/2</t>
  </si>
  <si>
    <t>-1306843322</t>
  </si>
  <si>
    <t>722232044</t>
  </si>
  <si>
    <t>Armatury se dvěma závity kulové kohouty PN 42 do 185 °C přímé vnitřní závit G 3/4</t>
  </si>
  <si>
    <t>-1405583587</t>
  </si>
  <si>
    <t>722232045</t>
  </si>
  <si>
    <t>Armatury se dvěma závity kulové kohouty PN 42 do 185 °C přímé vnitřní závit G 1</t>
  </si>
  <si>
    <t>1298814655</t>
  </si>
  <si>
    <t>722232046</t>
  </si>
  <si>
    <t>Armatury se dvěma závity kulové kohouty PN 42 do 185 °C přímé vnitřní závit G 5/4</t>
  </si>
  <si>
    <t>-2111008949</t>
  </si>
  <si>
    <t>722239101</t>
  </si>
  <si>
    <t>Armatury se dvěma závity montáž vodovodních armatur se dvěma závity ostatních typů G 1/2</t>
  </si>
  <si>
    <t>1496365189</t>
  </si>
  <si>
    <t>722239101r1</t>
  </si>
  <si>
    <t>ventil výpustný G 1/2</t>
  </si>
  <si>
    <t>1494176253</t>
  </si>
  <si>
    <t>5512129r1</t>
  </si>
  <si>
    <t>termoregulační ventil pro cirkulační Meibes Ballorex Thermo DN15 (30-50°C), včetně teploměru</t>
  </si>
  <si>
    <t>-1810816439</t>
  </si>
  <si>
    <t>722250133</t>
  </si>
  <si>
    <t>Hydrantový systém s tvarově stálou hadicí D 25 x 30 m celoplechový,na zdivo, bílá skříň</t>
  </si>
  <si>
    <t>-649235836</t>
  </si>
  <si>
    <t>722260814</t>
  </si>
  <si>
    <t>Demontáž vodoměrů závitových G 5/4</t>
  </si>
  <si>
    <t>-1430651584</t>
  </si>
  <si>
    <t>722260924</t>
  </si>
  <si>
    <t>Zpětná montáž vodoměrů závitových do potrubí G 5/4</t>
  </si>
  <si>
    <t>-1125300298</t>
  </si>
  <si>
    <t>722290234.8</t>
  </si>
  <si>
    <t>tlaková expanzní nádoba pro pitnou vodu REFLEX DD 25l/10 bar, FLOWEJET, montáž</t>
  </si>
  <si>
    <t>kpl.</t>
  </si>
  <si>
    <t>1072225328</t>
  </si>
  <si>
    <t>725813111</t>
  </si>
  <si>
    <t>Ventily rohové bez připojovací trubičky nebo flexi hadičky G 1/2</t>
  </si>
  <si>
    <t>-1574037618</t>
  </si>
  <si>
    <t>998722102</t>
  </si>
  <si>
    <t>Přesun hmot pro vnitřní vodovod stanovený z hmotnosti přesunovaného materiálu vodorovná dopravní vzdálenost do 50 m v objektech výšky přes 6 do 12 m</t>
  </si>
  <si>
    <t>-17643445</t>
  </si>
  <si>
    <t>998722181</t>
  </si>
  <si>
    <t>Přesun hmot pro vnitřní vodovod stanovený z hmotnosti přesunovaného materiálu Příplatek k ceně za přesun prováděný bez použití mechanizace pro jakoukoliv výšku objektu</t>
  </si>
  <si>
    <t>-1085752674</t>
  </si>
  <si>
    <t>725</t>
  </si>
  <si>
    <t>Zdravotechnika - zařizovací předměty</t>
  </si>
  <si>
    <t>725110811</t>
  </si>
  <si>
    <t>Demontáž klozetů splachovacích s nádrží nebo tlakovým splachovačem</t>
  </si>
  <si>
    <t>-522720804</t>
  </si>
  <si>
    <t>725119125</t>
  </si>
  <si>
    <t>Zařízení záchodů montáž klozetových mís závěsných na nosné stěny</t>
  </si>
  <si>
    <t>747360970</t>
  </si>
  <si>
    <t>64236041vl1</t>
  </si>
  <si>
    <t>klozet keramický bílý závěsný hluboké splachování JIKA DINO RIMLESS bez opl.kruhu</t>
  </si>
  <si>
    <t>-261826679</t>
  </si>
  <si>
    <t>64236041vl4</t>
  </si>
  <si>
    <t>sedátko s poklopem řada JIKA DINO ,duraplastové, ocelové úchyty</t>
  </si>
  <si>
    <t>-1505800565</t>
  </si>
  <si>
    <t>64236041vl5</t>
  </si>
  <si>
    <t>deska (tlačítko) pro modul VIEGA - PREVISTA Visign for Style 20</t>
  </si>
  <si>
    <t>-891262882</t>
  </si>
  <si>
    <t>725122817</t>
  </si>
  <si>
    <t>Demontáž pisoárů bez nádrže s rohovým ventilem s 1 záchodkem</t>
  </si>
  <si>
    <t>724200809</t>
  </si>
  <si>
    <t>725210821</t>
  </si>
  <si>
    <t>Demontáž umyvadel bez výtokových armatur umyvadel</t>
  </si>
  <si>
    <t>-2008592386</t>
  </si>
  <si>
    <t>725219102</t>
  </si>
  <si>
    <t>Umyvadla montáž umyvadel ostatních typů na šrouby do zdiva</t>
  </si>
  <si>
    <t>-1710874570</t>
  </si>
  <si>
    <t>64211046vl2</t>
  </si>
  <si>
    <t>umyvadlo keramické závěsné JIKA CUBITO 55 x 42 cm bílé, otvor pro baterie</t>
  </si>
  <si>
    <t>-2049396098</t>
  </si>
  <si>
    <t>64211046vl3</t>
  </si>
  <si>
    <t>Kryt na sifon řada  CUBITO, instalační sada</t>
  </si>
  <si>
    <t>-1908553841</t>
  </si>
  <si>
    <t>64211046vl4</t>
  </si>
  <si>
    <t>Keramické umyvadlo GSI CLASSIC 60x46cm, bílá EXTRAGLAZE 8731111</t>
  </si>
  <si>
    <t>-1128743840</t>
  </si>
  <si>
    <t>725220842</t>
  </si>
  <si>
    <t>Demontáž van ocelových volně stojících</t>
  </si>
  <si>
    <t>168965885</t>
  </si>
  <si>
    <t>725240811</t>
  </si>
  <si>
    <t>Demontáž sprchových kabin a vaniček bez výtokových armatur kabin</t>
  </si>
  <si>
    <t>-19782726</t>
  </si>
  <si>
    <t>725249103</t>
  </si>
  <si>
    <t>Sprchové vaničky, boxy, kouty a zástěny montáž sprchových koutů</t>
  </si>
  <si>
    <t>1791061006</t>
  </si>
  <si>
    <t>238055646007050043r2</t>
  </si>
  <si>
    <t>Zástěna sprchová dveře Kermi sklo RAYA š.958-1018mm - dvoukřídlé kyvné ,stříbrná lesklá/čiré sklo dekor STRIPE</t>
  </si>
  <si>
    <t>KS</t>
  </si>
  <si>
    <t>-829463141</t>
  </si>
  <si>
    <t>238055646007050043r</t>
  </si>
  <si>
    <t>Zástěna sprchová dveře Kermi sklo RAYA š.1258-1318mm - dvoukřídlé kyvné s pevným polem ,stříbrná lesklá/čiré sklo dekor STRIPE</t>
  </si>
  <si>
    <t>1933473553</t>
  </si>
  <si>
    <t>725310821</t>
  </si>
  <si>
    <t>Demontáž dřezů jednodílných bez výtokových armatur na konzolách</t>
  </si>
  <si>
    <t>1534145296</t>
  </si>
  <si>
    <t>725339111</t>
  </si>
  <si>
    <t>Výlevky montáž výlevky</t>
  </si>
  <si>
    <t>1608252670</t>
  </si>
  <si>
    <t>64271101r1</t>
  </si>
  <si>
    <t>výlevka závěsná keramická bílá JIKA MIRA 851049, včetně mřížky</t>
  </si>
  <si>
    <t>2144790313</t>
  </si>
  <si>
    <t>725820801</t>
  </si>
  <si>
    <t>Demontáž baterií nástěnných do G 3/4</t>
  </si>
  <si>
    <t>-1648752996</t>
  </si>
  <si>
    <t>725820802</t>
  </si>
  <si>
    <t>Demontáž baterií stojánkových do 1 otvoru</t>
  </si>
  <si>
    <t>397936118</t>
  </si>
  <si>
    <t>725829132</t>
  </si>
  <si>
    <t>Baterie umyvadlové montáž ostatních typů stojánkových automatických senzorových</t>
  </si>
  <si>
    <t>-1118342507</t>
  </si>
  <si>
    <t>26006603r2</t>
  </si>
  <si>
    <t>Baterie automatická senzorová směšovací stojánková SANELA SLU 63, 24V DC</t>
  </si>
  <si>
    <t>-1087632028</t>
  </si>
  <si>
    <t>Poznámka k položce:
Sanela</t>
  </si>
  <si>
    <t>26006603r3</t>
  </si>
  <si>
    <t>Napájecí zdroj pro bezd.baterie SANELA SLZ 01Z - 230V AC/ 24V DC</t>
  </si>
  <si>
    <t>678372290</t>
  </si>
  <si>
    <t>725829101r1</t>
  </si>
  <si>
    <t>Montáž baterie nástěnné pákové na modul výlevky</t>
  </si>
  <si>
    <t>-5453656</t>
  </si>
  <si>
    <t>26000753vl1</t>
  </si>
  <si>
    <t>Baterie nástenná JIKA TALAS, výtok 210mm, chrom</t>
  </si>
  <si>
    <t>-1513460277</t>
  </si>
  <si>
    <t>725829131</t>
  </si>
  <si>
    <t>Montáž baterie umyvadlové stojánkové G 1/2 ostatní typ</t>
  </si>
  <si>
    <t>-1446340592</t>
  </si>
  <si>
    <t>2600660VL1</t>
  </si>
  <si>
    <t>Baterie umyvadlová stojánková páková JIKA CUBITO-N,  bez odtokové soupravy , chrom velikost L</t>
  </si>
  <si>
    <t>-737470886</t>
  </si>
  <si>
    <t>2600660VL2</t>
  </si>
  <si>
    <t>Baterie umyvadlová stojánková páková lékařská  METALIA 55 chrom</t>
  </si>
  <si>
    <t>615575995</t>
  </si>
  <si>
    <t>725121525.SNL</t>
  </si>
  <si>
    <t>Pisoárový záchodek SANELA Golem SLP 19RS automatický s radarovým senzorem</t>
  </si>
  <si>
    <t>1400505452</t>
  </si>
  <si>
    <t>55172110.SNL</t>
  </si>
  <si>
    <t>Napájecí zdroj SLZ SANELA pro 3 pisoáry</t>
  </si>
  <si>
    <t>-1839871928</t>
  </si>
  <si>
    <t>725840850</t>
  </si>
  <si>
    <t>Demontáž baterií sprchových diferenciálních do G 3/4 x 1</t>
  </si>
  <si>
    <t>565110334</t>
  </si>
  <si>
    <t>725849413</t>
  </si>
  <si>
    <t>Montáž baterie sprchová nástěnnátermostatické</t>
  </si>
  <si>
    <t>-647730231</t>
  </si>
  <si>
    <t>26005553VL1</t>
  </si>
  <si>
    <t>sprchový termostatický sloup JIKA MIO obj.č.H3337170045711, včetně term.baterie, hlavové a ruční sprchy</t>
  </si>
  <si>
    <t>617012536</t>
  </si>
  <si>
    <t>725849413vl</t>
  </si>
  <si>
    <t>Baterie sprchové montáž podomítkových baterií termostatických</t>
  </si>
  <si>
    <t>-843648830</t>
  </si>
  <si>
    <t>55145541vl1</t>
  </si>
  <si>
    <t>baterie sprchová podomítková termostatická podomítkové těleso pro samouzavítací baterie GROHE -spodní díl</t>
  </si>
  <si>
    <t>248374018</t>
  </si>
  <si>
    <t>55145541vl2</t>
  </si>
  <si>
    <t xml:space="preserve">baterie sprchová podomítková termostatická směšovací samouzavírací  nastavotelné 7/15/30s, GROHE COSMOPOLITAN T -vrchní díl </t>
  </si>
  <si>
    <t>-1627381327</t>
  </si>
  <si>
    <t>26005553VL2</t>
  </si>
  <si>
    <t>Sprchová hlavice SANELA ANTIVANDAL  SLA 40</t>
  </si>
  <si>
    <t>735096467</t>
  </si>
  <si>
    <t>725860811</t>
  </si>
  <si>
    <t>Demontáž zápachových uzávěrek pro zařizovací předměty jednoduchých</t>
  </si>
  <si>
    <t>176326675</t>
  </si>
  <si>
    <t>725869101</t>
  </si>
  <si>
    <t>Zápachové uzávěrky zařizovacích předmětů montáž zápachových uzávěrek umyvadlových do DN 40</t>
  </si>
  <si>
    <t>-1388536042</t>
  </si>
  <si>
    <t>55161310</t>
  </si>
  <si>
    <t xml:space="preserve">sifon umyvadlový s výpustí s mřížkou </t>
  </si>
  <si>
    <t>-1127990065</t>
  </si>
  <si>
    <t>55161310VL1</t>
  </si>
  <si>
    <t>sifon umyvadlový s výpustí s mřížkouDN 40, pochromovaný, VIEGA 102845</t>
  </si>
  <si>
    <t>1332917138</t>
  </si>
  <si>
    <t>725869204</t>
  </si>
  <si>
    <t>Zápachové uzávěrky zařizovacích předmětů montáž zápachových uzávěrek dřezových jednodílných DN 50</t>
  </si>
  <si>
    <t>-1744855153</t>
  </si>
  <si>
    <t>28615602</t>
  </si>
  <si>
    <t xml:space="preserve">čistící kanalizační tvarovka PP DN 75 </t>
  </si>
  <si>
    <t>-178232892</t>
  </si>
  <si>
    <t>28611944</t>
  </si>
  <si>
    <t>čistící kus kanalizační PVC DN 110</t>
  </si>
  <si>
    <t>1671986605</t>
  </si>
  <si>
    <t>725900952r1</t>
  </si>
  <si>
    <t>Přišroubování doplňků koupelen 2-3vruty</t>
  </si>
  <si>
    <t>-600608377</t>
  </si>
  <si>
    <t>725900952r3</t>
  </si>
  <si>
    <t>dvojháček na ručníky SANELA SLZN 57X , nerez</t>
  </si>
  <si>
    <t>-1789209979</t>
  </si>
  <si>
    <t>725900952r6</t>
  </si>
  <si>
    <t xml:space="preserve">Polička do sprchy rohová 2 patra, drátěný program,chrom , sprcha učitelé </t>
  </si>
  <si>
    <t>-1017747595</t>
  </si>
  <si>
    <t>725900952r21</t>
  </si>
  <si>
    <t>Dávkovač mýdla SANELA SLZN07 , 0,5L, nerez</t>
  </si>
  <si>
    <t>1907469241</t>
  </si>
  <si>
    <t>725900952r4</t>
  </si>
  <si>
    <t xml:space="preserve">Držák WC papíru JIKA - BASIC 3843A20041001 </t>
  </si>
  <si>
    <t>386190468</t>
  </si>
  <si>
    <t>725900952r8</t>
  </si>
  <si>
    <t>Zásobník toaletního papíru SANELA SLZN 37</t>
  </si>
  <si>
    <t>-1885020821</t>
  </si>
  <si>
    <t>55431063.SNL</t>
  </si>
  <si>
    <t>Nerezový bezdotykový osoušeč rukou SLO 02E - SANELA</t>
  </si>
  <si>
    <t>1728192661</t>
  </si>
  <si>
    <t>725900952r7</t>
  </si>
  <si>
    <t>WC kartáč SANELA SLZN 19X</t>
  </si>
  <si>
    <t>-1508718431</t>
  </si>
  <si>
    <t>725900952r10</t>
  </si>
  <si>
    <t>Piktogram SANELA SLZN 44AB -WC ŽENY</t>
  </si>
  <si>
    <t>1294794340</t>
  </si>
  <si>
    <t>725900952r10B</t>
  </si>
  <si>
    <t>Piktogram SANELA SLZN 44AB -WC MUŽI</t>
  </si>
  <si>
    <t>992320947</t>
  </si>
  <si>
    <t>725900952r10A</t>
  </si>
  <si>
    <t>Piktogram SANELA SLZN 44AB  atyp (objednat)-WC ŽENY UČITELÉ</t>
  </si>
  <si>
    <t>-1530981955</t>
  </si>
  <si>
    <t>725900952r11</t>
  </si>
  <si>
    <t>Piktogram SANELA SLZN 44R -sprcha</t>
  </si>
  <si>
    <t>-676662561</t>
  </si>
  <si>
    <t>725900952r12</t>
  </si>
  <si>
    <t>Piktogram SANELA SLZN 44H -úklidová místnost</t>
  </si>
  <si>
    <t>1537300497</t>
  </si>
  <si>
    <t>725900952r14</t>
  </si>
  <si>
    <t>Piktogram SANELA SLZN 44 atyp (objednat)- ŠATNA MUŽI</t>
  </si>
  <si>
    <t>1518429222</t>
  </si>
  <si>
    <t>725900952r15</t>
  </si>
  <si>
    <t>Piktogram SANELA SLZN 44 atyp (objednat)- ŠATNA ŽENY</t>
  </si>
  <si>
    <t>-1863695899</t>
  </si>
  <si>
    <t>725900952r16</t>
  </si>
  <si>
    <t>Piktogram SANELA SLZN 44 atyp (objednat)- ŠATNA ŽENY VOŠ</t>
  </si>
  <si>
    <t>334842004</t>
  </si>
  <si>
    <t>725900952r17</t>
  </si>
  <si>
    <t>Piktogram SANELA SLZN 44 atyp (objednat)- ŠATNA ŽENY UČITELÉ</t>
  </si>
  <si>
    <t>-994482773</t>
  </si>
  <si>
    <t>7259002r1</t>
  </si>
  <si>
    <t>Osoučeč vlasů CitroenAir Mediclinics 2250W, ocel - bílý smalt</t>
  </si>
  <si>
    <t>1303238435</t>
  </si>
  <si>
    <t>55431063.SNL1</t>
  </si>
  <si>
    <t>Nerezový automatický dávkovač dezinfekce SLZN 59E - SANELA</t>
  </si>
  <si>
    <t>1356028954</t>
  </si>
  <si>
    <t>55431063.SNL2</t>
  </si>
  <si>
    <t>Nerezovová odkapávací miska pro automatický dávkovač dezinfekce SLZN 60 - SANELA</t>
  </si>
  <si>
    <t>787782606</t>
  </si>
  <si>
    <t>998725102</t>
  </si>
  <si>
    <t>Přesun hmot pro zařizovací předměty stanovený z hmotnosti přesunovaného materiálu vodorovná dopravní vzdálenost do 50 m v objektech výšky přes 6 do 12 m</t>
  </si>
  <si>
    <t>1936949743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</si>
  <si>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</si>
  <si>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</si>
  <si>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-1363429723</t>
  </si>
  <si>
    <t>726</t>
  </si>
  <si>
    <t>Zdravotechnika - předstěnové instalace</t>
  </si>
  <si>
    <t>726111204</t>
  </si>
  <si>
    <t>Předstěnové instalační systémy pro zazdění do masivních zděných konstrukcí montáž ostatních typů klozetů</t>
  </si>
  <si>
    <t>1389918757</t>
  </si>
  <si>
    <t>55281700r1</t>
  </si>
  <si>
    <t>JIKA montážní prvek pro závěsné výlevky PRO WASTE SINK SYSTEM 893607, tlačítko</t>
  </si>
  <si>
    <t>-2001515789</t>
  </si>
  <si>
    <t>55281700vl1</t>
  </si>
  <si>
    <t>montážní prvek pro závěsné WC, 1077 mm, se splachovací nádržkou pod omítku VIEGA PREVISTA PURE -WC BLOK ,model 8512</t>
  </si>
  <si>
    <t>324212677</t>
  </si>
  <si>
    <t>998726112</t>
  </si>
  <si>
    <t>Přesun hmot pro instalační prefabrikáty stanovený z hmotnosti přesunovaného materiálu vodorovná dopravní vzdálenost do 50 m v objektech výšky přes 6 m do 12 m</t>
  </si>
  <si>
    <t>-90778342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</si>
  <si>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</si>
  <si>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</si>
  <si>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-1745390438</t>
  </si>
  <si>
    <t>SO 03 - úprava rozvodu plynu, ÚT</t>
  </si>
  <si>
    <t xml:space="preserve">    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</si>
  <si>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</si>
  <si>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</si>
  <si>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</si>
  <si>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</si>
  <si>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</si>
  <si>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</si>
  <si>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-558412644</t>
  </si>
  <si>
    <t>-629473148</t>
  </si>
  <si>
    <t>Poznámka k položce:
vedení út ve zdivu</t>
  </si>
  <si>
    <t>-370929003</t>
  </si>
  <si>
    <t>-1787704145</t>
  </si>
  <si>
    <t>449352553</t>
  </si>
  <si>
    <t>2,951*15 'Přepočtené koeficientem množství</t>
  </si>
  <si>
    <t>917419304</t>
  </si>
  <si>
    <t>723</t>
  </si>
  <si>
    <t>Zdravotechnika - vnitřní plynovod</t>
  </si>
  <si>
    <t>723111203</t>
  </si>
  <si>
    <t>Potrubí z ocelových trubek závitových černých spojovaných svařováním, bezešvých běžných DN 20</t>
  </si>
  <si>
    <t>2080240777</t>
  </si>
  <si>
    <t>723111204</t>
  </si>
  <si>
    <t>Potrubí z ocelových trubek závitových černých spojovaných svařováním, bezešvých běžných DN 25</t>
  </si>
  <si>
    <t>766151854</t>
  </si>
  <si>
    <t>723120804</t>
  </si>
  <si>
    <t>Demontáž potrubí svařovaného z ocelových trubek závitových do DN 25</t>
  </si>
  <si>
    <t>-1932576493</t>
  </si>
  <si>
    <t>723190901</t>
  </si>
  <si>
    <t>Opravy plynovodního potrubí uzavření nebo otevření potrubí</t>
  </si>
  <si>
    <t>-827196664</t>
  </si>
  <si>
    <t>723231163</t>
  </si>
  <si>
    <t>Armatury se dvěma závity kohouty kulové PN 42 do 185°C plnoprůtokové vnitřní závit těžká řada G 3/4</t>
  </si>
  <si>
    <t>1848574254</t>
  </si>
  <si>
    <t>998723102</t>
  </si>
  <si>
    <t>Přesun hmot pro vnitřní plynovod stanovený z hmotnosti přesunovaného materiálu vodorovná dopravní vzdálenost do 50 m v objektech výšky přes 6 do 12 m</t>
  </si>
  <si>
    <t>-1144007771</t>
  </si>
  <si>
    <t>731</t>
  </si>
  <si>
    <t>Ústřední vytápění - kotelny</t>
  </si>
  <si>
    <t>731200826</t>
  </si>
  <si>
    <t>Demontáž kotlů ocelových na kapalná nebo plynná paliva, o výkonu přes 40 do 60 kW</t>
  </si>
  <si>
    <t>528041585</t>
  </si>
  <si>
    <t>1"včetně odkouření</t>
  </si>
  <si>
    <t>731244494</t>
  </si>
  <si>
    <t>Kotle ocelové teplovodní plynové závěsné kondenzační montáž kotlů kondenzačních ostatních typů o výkonu přes 28 do 50 kW</t>
  </si>
  <si>
    <t>923969166</t>
  </si>
  <si>
    <t>7312441140vl1</t>
  </si>
  <si>
    <t xml:space="preserve">Kotle ocelové teplovodní plynové závěsné kondenzační pro vytápění 13,0-45,0 kW - De DIETRICH EVODENS PRO AMC 45 </t>
  </si>
  <si>
    <t>-2054004459</t>
  </si>
  <si>
    <t>7312441140vl2</t>
  </si>
  <si>
    <t>Připojovací sada armatur pro AMC45 až 115- HC139</t>
  </si>
  <si>
    <t>-209760072</t>
  </si>
  <si>
    <t>7312441140vl3</t>
  </si>
  <si>
    <t>Připojovací sada pro AMC45 až 115/samostatný ohřívač - HC121</t>
  </si>
  <si>
    <t>-728938342</t>
  </si>
  <si>
    <t>731341130</t>
  </si>
  <si>
    <t>Hadice napouštěcí pryžové Ø 16/23</t>
  </si>
  <si>
    <t>-1146063403</t>
  </si>
  <si>
    <t>731810432VL12</t>
  </si>
  <si>
    <t>potrubí PPS pr.80mm - 1950mm (2kusy)</t>
  </si>
  <si>
    <t>1888225541</t>
  </si>
  <si>
    <t>731810432VL13</t>
  </si>
  <si>
    <t>potrubí PPS pr.80mm - 1000mm (2kusy)</t>
  </si>
  <si>
    <t>846569179</t>
  </si>
  <si>
    <t>731810432VL14</t>
  </si>
  <si>
    <t>potrubí PPS pr.80mm - 500mm (2kusy)</t>
  </si>
  <si>
    <t>260345576</t>
  </si>
  <si>
    <t>731810432VL1</t>
  </si>
  <si>
    <t>ukončovací trubka pro rovné šikmé střechy</t>
  </si>
  <si>
    <t>-1870475965</t>
  </si>
  <si>
    <t>731810432VL11</t>
  </si>
  <si>
    <t>koleno PPS pr.80mm 87°</t>
  </si>
  <si>
    <t>-1182933168</t>
  </si>
  <si>
    <t>731810432VL1b</t>
  </si>
  <si>
    <t>revizní PPS koleno pr.80mm</t>
  </si>
  <si>
    <t>-1095028034</t>
  </si>
  <si>
    <t>731810432VL10</t>
  </si>
  <si>
    <t>sada pro připojení komína DY717</t>
  </si>
  <si>
    <t>135001009</t>
  </si>
  <si>
    <t>731810432VL8</t>
  </si>
  <si>
    <t>dělící adaptér DY 906</t>
  </si>
  <si>
    <t>-2034468081</t>
  </si>
  <si>
    <t>731810432VL9</t>
  </si>
  <si>
    <t>přívod venkovního vzduchu DY38</t>
  </si>
  <si>
    <t>498985733</t>
  </si>
  <si>
    <t>731810432VL15</t>
  </si>
  <si>
    <t xml:space="preserve">Inteligentní regulace s dálkovým přenosem SMART TC </t>
  </si>
  <si>
    <t>-1590167621</t>
  </si>
  <si>
    <t>998731102</t>
  </si>
  <si>
    <t>Přesun hmot pro kotelny stanovený z hmotnosti přesunovaného materiálu vodorovná dopravní vzdálenost do 50 m v objektech výšky přes 6 do 12 m</t>
  </si>
  <si>
    <t>192494124</t>
  </si>
  <si>
    <t>998731181</t>
  </si>
  <si>
    <t>Přesun hmot pro kotelny stanovený z hmotnosti přesunovaného materiálu Příplatek k cenám za přesun prováděný bez použití mechanizace pro jakoukoliv výšku objektu</t>
  </si>
  <si>
    <t>1664232622</t>
  </si>
  <si>
    <t>732</t>
  </si>
  <si>
    <t>Ústřední vytápění - strojovny</t>
  </si>
  <si>
    <t>73211225VL2</t>
  </si>
  <si>
    <t>čidlo TV resp.čidlo kaskády AD212</t>
  </si>
  <si>
    <t>-430619700</t>
  </si>
  <si>
    <t>732212815</t>
  </si>
  <si>
    <t>Demontáž ohříváků zásobníkových stojatých o obsahu do 1 600 l</t>
  </si>
  <si>
    <t>812831379</t>
  </si>
  <si>
    <t>732214813</t>
  </si>
  <si>
    <t>Demontáž ohříváků zásobníkových vypuštění vody z ohříváků o obsahu do 630 l</t>
  </si>
  <si>
    <t>195052620</t>
  </si>
  <si>
    <t>732219315vl1</t>
  </si>
  <si>
    <t>Montáž ohříváků vody zásobníkových stojatých PN 0,6/0,6, PN 1,6/0,6 o obsahu 400 l</t>
  </si>
  <si>
    <t>-1206161687</t>
  </si>
  <si>
    <t>48438818VL1</t>
  </si>
  <si>
    <t>ohřívač vody zásobníkový stacionární akumulační 0,6MPa De Dietrich BPB 401</t>
  </si>
  <si>
    <t>1563314524</t>
  </si>
  <si>
    <t>48438818VL2</t>
  </si>
  <si>
    <t>Anoda s autoadaptivním  napájením pro BPB 401 až 501 - AM7</t>
  </si>
  <si>
    <t>615320804</t>
  </si>
  <si>
    <t>732331616</t>
  </si>
  <si>
    <t>Nádoby expanzní tlakové s membránou bez pojistného ventilu se závitovým připojením PN 0,6 o objemu 50 l</t>
  </si>
  <si>
    <t>23491187</t>
  </si>
  <si>
    <t>732331772</t>
  </si>
  <si>
    <t>Nádoby expanzní tlakové příslušenství k expanzním nádobám konzole nastavitelná</t>
  </si>
  <si>
    <t>-1833603687</t>
  </si>
  <si>
    <t>732331778</t>
  </si>
  <si>
    <t>Nádoby expanzní tlakové příslušenství k expanzním nádobám bezpečnostní uzávěr k měření tlaku G 1</t>
  </si>
  <si>
    <t>678601416</t>
  </si>
  <si>
    <t>732420811</t>
  </si>
  <si>
    <t>Demontáž čerpadel oběhových spirálních (do potrubí) DN 25</t>
  </si>
  <si>
    <t>1787548480</t>
  </si>
  <si>
    <t>732420812</t>
  </si>
  <si>
    <t>Demontáž čerpadel oběhových spirálních (do potrubí) DN 40</t>
  </si>
  <si>
    <t>-716412523</t>
  </si>
  <si>
    <t>732421201</t>
  </si>
  <si>
    <t>Čerpadla teplovodní závitová mokroběžná cirkulační pro TUV (elektronicky řízená) PN 10, do 80°C WILO Star Z NOVA T</t>
  </si>
  <si>
    <t>-166146913</t>
  </si>
  <si>
    <t>Poznámka k položce:
WILO Star Z NOVA T</t>
  </si>
  <si>
    <t>732429215</t>
  </si>
  <si>
    <t>Čerpadla teplovodní montáž čerpadel (do potrubí) ostatních typů mokroběžných závitových DN 32</t>
  </si>
  <si>
    <t>-1995672919</t>
  </si>
  <si>
    <t>42611276.WLO1</t>
  </si>
  <si>
    <t>čerpadlo oběhové teplovodní Yonos Maxo 30/0,5-7</t>
  </si>
  <si>
    <t>480857375</t>
  </si>
  <si>
    <t>998732102</t>
  </si>
  <si>
    <t>Přesun hmot pro strojovny stanovený z hmotnosti přesunovaného materiálu vodorovná dopravní vzdálenost do 50 m v objektech výšky přes 6 do 12 m</t>
  </si>
  <si>
    <t>1512789158</t>
  </si>
  <si>
    <t>733</t>
  </si>
  <si>
    <t>Ústřední vytápění - rozvodné potrubí</t>
  </si>
  <si>
    <t>733110803</t>
  </si>
  <si>
    <t>Demontáž potrubí z trubek ocelových závitových DN do 15</t>
  </si>
  <si>
    <t>1732230963</t>
  </si>
  <si>
    <t>733110806</t>
  </si>
  <si>
    <t>Demontáž potrubí z trubek ocelových závitových DN přes 15 do 32</t>
  </si>
  <si>
    <t>1404122823</t>
  </si>
  <si>
    <t>733110808</t>
  </si>
  <si>
    <t>Demontáž potrubí z trubek ocelových závitových DN přes 32 do 50</t>
  </si>
  <si>
    <t>-801417179</t>
  </si>
  <si>
    <t>733111103</t>
  </si>
  <si>
    <t>Potrubí z trubek ocelových závitových bezešvých běžných nízkotlakých DN 15</t>
  </si>
  <si>
    <t>-959594790</t>
  </si>
  <si>
    <t>733122203</t>
  </si>
  <si>
    <t>Potrubí z uhlíkové oceli hladké spojované lisováním DN 15x1,2</t>
  </si>
  <si>
    <t>76689517</t>
  </si>
  <si>
    <t>Poznámka k položce:
včetně kotvení</t>
  </si>
  <si>
    <t>733122203r1</t>
  </si>
  <si>
    <t>Potrubí z uhlíkové oceli hladké spojované lisováním DN 18x1,2</t>
  </si>
  <si>
    <t>1298621874</t>
  </si>
  <si>
    <t>733122204r1</t>
  </si>
  <si>
    <t>Potrubí z uhlíkové oceli hladké spojované lisováním DN 22x1,5</t>
  </si>
  <si>
    <t>-1748111149</t>
  </si>
  <si>
    <t>733122205r1</t>
  </si>
  <si>
    <t>Potrubí z uhlíkové oceli hladké spojované lisováním DN 28x1,5</t>
  </si>
  <si>
    <t>968333759</t>
  </si>
  <si>
    <t>733122206r1</t>
  </si>
  <si>
    <t>Potrubí z uhlíkové oceli hladké spojované lisováním DN 35x1,5</t>
  </si>
  <si>
    <t>-1009796041</t>
  </si>
  <si>
    <t>733122207</t>
  </si>
  <si>
    <t>Potrubí z uhlíkové oceli hladké spojované lisováním DN 42x1,5</t>
  </si>
  <si>
    <t>822139122</t>
  </si>
  <si>
    <t>733191923</t>
  </si>
  <si>
    <t>Opravy rozvodů potrubí z trubek ocelových závitových normálních i zesílených navaření odbočky na stávající potrubí, odbočka DN 15</t>
  </si>
  <si>
    <t>906951216</t>
  </si>
  <si>
    <t>733191924</t>
  </si>
  <si>
    <t>Opravy rozvodů potrubí z trubek ocelových závitových normálních i zesílených navaření odbočky na stávající potrubí, odbočka DN 20</t>
  </si>
  <si>
    <t>307479007</t>
  </si>
  <si>
    <t>733191925</t>
  </si>
  <si>
    <t>Opravy rozvodů potrubí z trubek ocelových závitových normálních i zesílených navaření odbočky na stávající potrubí, odbočka DN 25</t>
  </si>
  <si>
    <t>-80027178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</si>
  <si>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</si>
  <si>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</si>
  <si>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1703914873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</si>
  <si>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</si>
  <si>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</si>
  <si>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-358616969</t>
  </si>
  <si>
    <t>998733102</t>
  </si>
  <si>
    <t>Přesun hmot pro rozvody potrubí stanovený z hmotnosti přesunovaného materiálu vodorovná dopravní vzdálenost do 50 m v objektech výšky přes 6 do 12 m</t>
  </si>
  <si>
    <t>1179220433</t>
  </si>
  <si>
    <t>998733181</t>
  </si>
  <si>
    <t>Přesun hmot pro rozvody potrubí stanovený z hmotnosti přesunovaného materiálu Příplatek k cenám za přesun prováděný bez použití mechanizace pro jakoukoliv výšku objektu</t>
  </si>
  <si>
    <t>877148598</t>
  </si>
  <si>
    <t>734</t>
  </si>
  <si>
    <t>Ústřední vytápění - armatury</t>
  </si>
  <si>
    <t>734200822</t>
  </si>
  <si>
    <t>Demontáž armatur závitových se dvěma závity přes 1/2 do G 1</t>
  </si>
  <si>
    <t>1563527245</t>
  </si>
  <si>
    <t>734209113</t>
  </si>
  <si>
    <t>Montáž závitových armatur se 2 závity G 1/2 (DN 15)</t>
  </si>
  <si>
    <t>580491794</t>
  </si>
  <si>
    <t>55121132vl1</t>
  </si>
  <si>
    <t>ventil radiátorový termostatický přímý LIPO 1/2"</t>
  </si>
  <si>
    <t>-472643229</t>
  </si>
  <si>
    <t>55128336vl1</t>
  </si>
  <si>
    <t>uzavírací šroubení LIPO přímé 1/2"</t>
  </si>
  <si>
    <t>467140877</t>
  </si>
  <si>
    <t>55121206r1</t>
  </si>
  <si>
    <t>Armatura KORADO- HM pro středové přípojení otop.žebříků , rohové provedení s termostatickou hlavicí bílá</t>
  </si>
  <si>
    <t>321844124</t>
  </si>
  <si>
    <t>734222802r2</t>
  </si>
  <si>
    <t>Hlavice termostatická HEIMEIER typ K se zajištěním proti odcizení</t>
  </si>
  <si>
    <t>911629671</t>
  </si>
  <si>
    <t>73422280vl2</t>
  </si>
  <si>
    <t xml:space="preserve">Hlavice termostatická HEIMEIER typ B </t>
  </si>
  <si>
    <t>1110188547</t>
  </si>
  <si>
    <t>734222802r3</t>
  </si>
  <si>
    <t>IMI Heimeier nastavovací klíč pro termostatické hlavice typ B 2500-00.253</t>
  </si>
  <si>
    <t>516644276</t>
  </si>
  <si>
    <t>734291123</t>
  </si>
  <si>
    <t>Ostatní armatury kohouty plnicí a vypouštěcí PN 10 do 90°C G 1/2</t>
  </si>
  <si>
    <t>-1828731046</t>
  </si>
  <si>
    <t>734291246</t>
  </si>
  <si>
    <t>Ostatní armatury filtry závitové PN 16 do 130°C přímé s vnitřními závity G 1 1/2</t>
  </si>
  <si>
    <t>-12756973</t>
  </si>
  <si>
    <t>734292715</t>
  </si>
  <si>
    <t>Ostatní armatury kulové kohouty PN 42 do 185°C přímé vnitřní závit G 1</t>
  </si>
  <si>
    <t>-901027377</t>
  </si>
  <si>
    <t>734292717</t>
  </si>
  <si>
    <t>Ostatní armatury kulové kohouty PN 42 do 185°C přímé vnitřní závit G 1 1/2</t>
  </si>
  <si>
    <t>-1790835565</t>
  </si>
  <si>
    <t>734411101</t>
  </si>
  <si>
    <t>Teploměry technické s pevným stonkem a jímkou zadní připojení (axiální) průměr 63 mm délka stonku 50 mm</t>
  </si>
  <si>
    <t>-1371259070</t>
  </si>
  <si>
    <t>998734102</t>
  </si>
  <si>
    <t>Přesun hmot pro armatury stanovený z hmotnosti přesunovaného materiálu vodorovná dopravní vzdálenost do 50 m v objektech výšky přes 6 do 12 m</t>
  </si>
  <si>
    <t>-1817788146</t>
  </si>
  <si>
    <t>735</t>
  </si>
  <si>
    <t>Ústřední vytápění - otopná tělesa</t>
  </si>
  <si>
    <t>735121810</t>
  </si>
  <si>
    <t>Demontáž otopných těles ocelových článkových</t>
  </si>
  <si>
    <t>-1932301666</t>
  </si>
  <si>
    <t>357*0,223</t>
  </si>
  <si>
    <t>735131125.LP1</t>
  </si>
  <si>
    <t>Montážní balíček pro Plano, Orion, Solar</t>
  </si>
  <si>
    <t>988935994</t>
  </si>
  <si>
    <t>735131125.LP2</t>
  </si>
  <si>
    <t>Fixační držák Lipovica radiátorů e-Blitz (pár)</t>
  </si>
  <si>
    <t>269060884</t>
  </si>
  <si>
    <t>54153062.KRDr1</t>
  </si>
  <si>
    <t>Trubkové otopné těleso KORADO KORALUX LINEAR CLASSIC -M - 900x450mm</t>
  </si>
  <si>
    <t>-405304208</t>
  </si>
  <si>
    <t>735131125.LPC1</t>
  </si>
  <si>
    <t>Otopné těleso článkové hliníkové Lipovica Orion 500 6 čl 768W,485mm</t>
  </si>
  <si>
    <t>577013203</t>
  </si>
  <si>
    <t>735131125.LPC1a</t>
  </si>
  <si>
    <t>Otopné těleso článkové hliníkové Lipovica Orion 500 10 čl 1280W,809mm</t>
  </si>
  <si>
    <t>732967768</t>
  </si>
  <si>
    <t>735131125.LPC2</t>
  </si>
  <si>
    <t>Otopné těleso článkové hliníkové Lipovica Orion 500 14 čl 1792W,1133mm</t>
  </si>
  <si>
    <t>1659758689</t>
  </si>
  <si>
    <t>735131125.LPC3</t>
  </si>
  <si>
    <t>Otopné těleso článkové hliníkové Lipovica Orion 500 16 čl 2048W,1295mm</t>
  </si>
  <si>
    <t>2005028352</t>
  </si>
  <si>
    <t>735131125.LPC3a</t>
  </si>
  <si>
    <t>Otopné těleso článkové hliníkové Lipovica Orion 500 18 čl 2304W,1457mm</t>
  </si>
  <si>
    <t>-1043958922</t>
  </si>
  <si>
    <t>735131125.LPC4</t>
  </si>
  <si>
    <t>Otopné těleso článkové hliníkové Lipovica Orion 600 16 čl 2320W,1295mm</t>
  </si>
  <si>
    <t>293478034</t>
  </si>
  <si>
    <t>735131125.LPC4a</t>
  </si>
  <si>
    <t>Otopné těleso článkové hliníkové Lipovica Orion 600 18 čl 2610W,1457mm</t>
  </si>
  <si>
    <t>-1065717448</t>
  </si>
  <si>
    <t>735131125.LPC4b</t>
  </si>
  <si>
    <t>Otopné těleso článkové hliníkové Lipovica Orion 600 20 čl 2900W,1619mm</t>
  </si>
  <si>
    <t>701314996</t>
  </si>
  <si>
    <t>735131125.LPC5</t>
  </si>
  <si>
    <t>Otopné těleso článkové hliníkové Lipovica Orion 600 22 čl 3190W,1781mm</t>
  </si>
  <si>
    <t>-1329847742</t>
  </si>
  <si>
    <t>735151811</t>
  </si>
  <si>
    <t>Demontáž otopných těles panelových jednořadých stavební délky do 1500 mm</t>
  </si>
  <si>
    <t>-203035140</t>
  </si>
  <si>
    <t>735151821</t>
  </si>
  <si>
    <t>Demontáž otopných těles panelových dvouřadých stavební délky do 1500 mm</t>
  </si>
  <si>
    <t>-1765939196</t>
  </si>
  <si>
    <t>735151822</t>
  </si>
  <si>
    <t>Demontáž otopných těles panelových dvouřadých stavební délky přes 1500 do 2820 mm</t>
  </si>
  <si>
    <t>2040897958</t>
  </si>
  <si>
    <t>735161811vl1</t>
  </si>
  <si>
    <t>Demontáž otopného tělesa trubkového v. do 1500 mm</t>
  </si>
  <si>
    <t>-1471396523</t>
  </si>
  <si>
    <t>735291800</t>
  </si>
  <si>
    <t>Demontáž konzol nebo držáků otopných těles, registrů, konvektorů do odpadu</t>
  </si>
  <si>
    <t>2089088936</t>
  </si>
  <si>
    <t>998735102</t>
  </si>
  <si>
    <t>Přesun hmot pro otopná tělesa stanovený z hmotnosti přesunovaného materiálu vodorovná dopravní vzdálenost do 50 m v objektech výšky přes 6 do 12 m</t>
  </si>
  <si>
    <t>-1506361836</t>
  </si>
  <si>
    <t>998735181</t>
  </si>
  <si>
    <t>Přesun hmot pro otopná tělesa stanovený z hmotnosti přesunovaného materiálu Příplatek k cenám za přesun prováděný bez použití mechanizace pro jakoukoliv výšku objektu</t>
  </si>
  <si>
    <t>181565406</t>
  </si>
  <si>
    <t>Dokončovací práce - nátěry</t>
  </si>
  <si>
    <t>783601715</t>
  </si>
  <si>
    <t>Příprava podkladu armatur a kovových potrubí před provedením nátěru potrubí do DN 50 mm odmaštěním, odmašťovačem ředidlovým</t>
  </si>
  <si>
    <t>634866147</t>
  </si>
  <si>
    <t>10"plyn</t>
  </si>
  <si>
    <t>66"nové potrubí út</t>
  </si>
  <si>
    <t>75"stávající potrubí út</t>
  </si>
  <si>
    <t>783614551</t>
  </si>
  <si>
    <t>Základní nátěr armatur a kovových potrubí jednonásobný potrubí do DN 50 mm syntetický</t>
  </si>
  <si>
    <t>-1648579603</t>
  </si>
  <si>
    <t>783615551</t>
  </si>
  <si>
    <t>Mezinátěr armatur a kovových potrubí potrubí do DN 50 mm syntetický standardní</t>
  </si>
  <si>
    <t>-555045965</t>
  </si>
  <si>
    <t>783617611</t>
  </si>
  <si>
    <t>Krycí nátěr (email) armatur a kovových potrubí potrubí do DN 50 mm dvojnásobný syntetický standardní</t>
  </si>
  <si>
    <t>-314392323</t>
  </si>
  <si>
    <t>SO 04 - vzduchotechnika</t>
  </si>
  <si>
    <t>751122011</t>
  </si>
  <si>
    <t>Mtž vent rad ntl nástěnného základního D do 100 mm</t>
  </si>
  <si>
    <t>1781569008</t>
  </si>
  <si>
    <t>1187221r1</t>
  </si>
  <si>
    <t>VENTILATOR EB-100 T</t>
  </si>
  <si>
    <t>-1759839715</t>
  </si>
  <si>
    <t>751122091</t>
  </si>
  <si>
    <t>Mtž vent rad ntl potrubního základního D do 100 mm</t>
  </si>
  <si>
    <t>-726674327</t>
  </si>
  <si>
    <t>751122091vl1</t>
  </si>
  <si>
    <t>Radiální ventilátor do potrubí ELEKTRODESIGN RM100 ECOWATT</t>
  </si>
  <si>
    <t>678765571</t>
  </si>
  <si>
    <t>751122092</t>
  </si>
  <si>
    <t>Mtž vent rad ntl potrubního základního D do 200 mm</t>
  </si>
  <si>
    <t>391690246</t>
  </si>
  <si>
    <t>751122092vl1</t>
  </si>
  <si>
    <t>Radiální ventilátor do potrubí ELEKTRODESIGN RM125 ECOWATT</t>
  </si>
  <si>
    <t>-98200373</t>
  </si>
  <si>
    <t>751122092vl2</t>
  </si>
  <si>
    <t>Radiální ventilátor do potrubí ELEKTRODESIGN RM160 ECOWATT</t>
  </si>
  <si>
    <t>-24367670</t>
  </si>
  <si>
    <t>751123811</t>
  </si>
  <si>
    <t>Demontáž ventilátoru radiálního nízkotlakého kruhové potrubí D do 300 mm</t>
  </si>
  <si>
    <t>1363778374</t>
  </si>
  <si>
    <t>751322011</t>
  </si>
  <si>
    <t>Mtž talířového ventilu D do 100 mm</t>
  </si>
  <si>
    <t>935997526</t>
  </si>
  <si>
    <t>751322011vl1</t>
  </si>
  <si>
    <t>Talířový ventil, průměr do 100 mm ELK100</t>
  </si>
  <si>
    <t>388103337</t>
  </si>
  <si>
    <t>751322012</t>
  </si>
  <si>
    <t>Mtž talířového ventilu D do 200 mm</t>
  </si>
  <si>
    <t>552113137</t>
  </si>
  <si>
    <t>751322012VL1</t>
  </si>
  <si>
    <t>Talířový ventil, průměr do 100 mm ELK160</t>
  </si>
  <si>
    <t>1667444617</t>
  </si>
  <si>
    <t>751344111</t>
  </si>
  <si>
    <t>Mtž tlumiče hluku pro kruhové potrubí D do 100 mm</t>
  </si>
  <si>
    <t>2066475725</t>
  </si>
  <si>
    <t>751344111vl1</t>
  </si>
  <si>
    <t>Tlumič vzduchu Multi-VAC SPT-GLX-100-1,0</t>
  </si>
  <si>
    <t>752188924</t>
  </si>
  <si>
    <t>751344112</t>
  </si>
  <si>
    <t>Mtž tlumiče hluku pro kruhové potrubí D do 200 mm</t>
  </si>
  <si>
    <t>2070937280</t>
  </si>
  <si>
    <t>751344112vl1</t>
  </si>
  <si>
    <t>Tlumič vzduchu Multi-VAC SPT-GLX-125-1,0</t>
  </si>
  <si>
    <t>-1670018052</t>
  </si>
  <si>
    <t>751344112vl2</t>
  </si>
  <si>
    <t>Tlumič vzduchu Multi-VAC SPT-GLX-160-1,0</t>
  </si>
  <si>
    <t>1014025382</t>
  </si>
  <si>
    <t>751398031</t>
  </si>
  <si>
    <t>Mtž ventilační mřížky do dveří do 0,040 m2</t>
  </si>
  <si>
    <t>-130736865</t>
  </si>
  <si>
    <t>751398031r1</t>
  </si>
  <si>
    <t>ventilační oboustraná mřížka do dveří 525x225mm dekor dle dveří</t>
  </si>
  <si>
    <t>983100104</t>
  </si>
  <si>
    <t>751398041vl1</t>
  </si>
  <si>
    <t>Mtž fasádní mřížky s protidešťovou žaluzií potrubí D do 300 mm</t>
  </si>
  <si>
    <t>-1045274309</t>
  </si>
  <si>
    <t>751398041vl2</t>
  </si>
  <si>
    <t>Fasádní mřížka s  protidešťovou žaluzií 100 mm</t>
  </si>
  <si>
    <t>-823727605</t>
  </si>
  <si>
    <t>751398041vl3</t>
  </si>
  <si>
    <t>Fasádní mřížka s  protidešťovou žaluzií 125 mm</t>
  </si>
  <si>
    <t>220990243</t>
  </si>
  <si>
    <t>751398041vl4</t>
  </si>
  <si>
    <t>Fasádní mřížka s  protidešťovou žaluzií 160 mm</t>
  </si>
  <si>
    <t>-1056794820</t>
  </si>
  <si>
    <t>751398841</t>
  </si>
  <si>
    <t>Demontáž protidešťové žaluzie z potrubí kruhového D do 300 mm</t>
  </si>
  <si>
    <t>-107652326</t>
  </si>
  <si>
    <t>751510041</t>
  </si>
  <si>
    <t>Vzduchotechnické potrubí pozink kruhové spirálně vinuté D do 100 mm</t>
  </si>
  <si>
    <t>1934156911</t>
  </si>
  <si>
    <t>751510042v1</t>
  </si>
  <si>
    <t>Vzduchotechnické potrubí pozink kruhové spirálně vinuté D 125mm</t>
  </si>
  <si>
    <t>1634221164</t>
  </si>
  <si>
    <t>751510042v2</t>
  </si>
  <si>
    <t>Vzduchotechnické potrubí pozink kruhové spirálně vinuté D 160mm</t>
  </si>
  <si>
    <t>-1876795698</t>
  </si>
  <si>
    <t>751511815</t>
  </si>
  <si>
    <t>Demontáž potrubí plech skupiny I kruh s přírubou nebo bez příruby tl. plechu 0,6 mm D do 200 mm</t>
  </si>
  <si>
    <t>-1439228138</t>
  </si>
  <si>
    <t>751514177</t>
  </si>
  <si>
    <t>Mtž oblouku do plech potrubí kruh bez příruby D do 100 mm</t>
  </si>
  <si>
    <t>1557377609</t>
  </si>
  <si>
    <t>751514177vl1</t>
  </si>
  <si>
    <t>Oblouk lisovaná OS 100/90°</t>
  </si>
  <si>
    <t>-406352937</t>
  </si>
  <si>
    <t>751514178</t>
  </si>
  <si>
    <t>Mtž oblouku do plech potrubí kruh bez příruby D do 200 mm</t>
  </si>
  <si>
    <t>-1064115448</t>
  </si>
  <si>
    <t>751514178vl1</t>
  </si>
  <si>
    <t>Oblouk lisovaný OS125/90°</t>
  </si>
  <si>
    <t>-198200002</t>
  </si>
  <si>
    <t>751514287</t>
  </si>
  <si>
    <t>Mtž kalhotového kusu do plech potrubí bez příruby D do 100 mm</t>
  </si>
  <si>
    <t>46853129</t>
  </si>
  <si>
    <t>751514287vl1</t>
  </si>
  <si>
    <t>Odbočka jednoduchá OBJ100/100/90°</t>
  </si>
  <si>
    <t>-669195237</t>
  </si>
  <si>
    <t>751514288</t>
  </si>
  <si>
    <t>Mtž kalhotového kusu do plech potrubí bez příruby D do 200 mm</t>
  </si>
  <si>
    <t>-306053864</t>
  </si>
  <si>
    <t>751514288vl1</t>
  </si>
  <si>
    <t>Odbočka jednoduchá OBJ125/100/90°</t>
  </si>
  <si>
    <t>2018264474</t>
  </si>
  <si>
    <t>751514288vl3</t>
  </si>
  <si>
    <t>Odbočka jednoduchá OBJ125/125/90°</t>
  </si>
  <si>
    <t>-1296245390</t>
  </si>
  <si>
    <t>751514288vl4</t>
  </si>
  <si>
    <t>Odbočka jednoduchá OBJ160/160/90°</t>
  </si>
  <si>
    <t>-1605554597</t>
  </si>
  <si>
    <t>751514478</t>
  </si>
  <si>
    <t>Mtž přechodu osového do plech potrubí kruh bez příruby D do 200 mm</t>
  </si>
  <si>
    <t>-898428949</t>
  </si>
  <si>
    <t>751514478vl1</t>
  </si>
  <si>
    <t>přechod osový  PRO125/100</t>
  </si>
  <si>
    <t>-1864767207</t>
  </si>
  <si>
    <t>751514479v2</t>
  </si>
  <si>
    <t>Mtž přechodu osového do plech potrubí kruh bez příruby D do 300 mm</t>
  </si>
  <si>
    <t>-1357158251</t>
  </si>
  <si>
    <t>751514479v3</t>
  </si>
  <si>
    <t>Koncový kryt, vsuvka DR100</t>
  </si>
  <si>
    <t>-1947657398</t>
  </si>
  <si>
    <t>751514479v4</t>
  </si>
  <si>
    <t>Koncový kryt, vsuvka DR160</t>
  </si>
  <si>
    <t>-1533855932</t>
  </si>
  <si>
    <t>751514679</t>
  </si>
  <si>
    <t>Mtž škrtící klapky do plech potrubí kruhové bez příruby D do 200 mm</t>
  </si>
  <si>
    <t>-2137960717</t>
  </si>
  <si>
    <t>751514680vl1</t>
  </si>
  <si>
    <t>zpětná klapka do kruhového potrubí RSKR - Z 160</t>
  </si>
  <si>
    <t>1576992176</t>
  </si>
  <si>
    <t>751572101</t>
  </si>
  <si>
    <t>Uchycení potrubí kruhového pomocí objímky kotvenou do betonu D do 100 mm</t>
  </si>
  <si>
    <t>-681981606</t>
  </si>
  <si>
    <t>751572102</t>
  </si>
  <si>
    <t>Uchycení potrubí kruhového pomocí objímky kotvenou do betonu D do 200 mm</t>
  </si>
  <si>
    <t>326307263</t>
  </si>
  <si>
    <t>SO 05 - elektrické rozvody- silnoproudé</t>
  </si>
  <si>
    <t>1 - Dodávky</t>
  </si>
  <si>
    <t>M21 - Elektromontáže</t>
  </si>
  <si>
    <t>M21.3 - Svítidla</t>
  </si>
  <si>
    <t>M21.4 - HZS - elektromontáže</t>
  </si>
  <si>
    <t>ON - Ostatní náklady</t>
  </si>
  <si>
    <t>Dodávky</t>
  </si>
  <si>
    <t>Pol__0001</t>
  </si>
  <si>
    <t>RMS1-rozváděč kompl. - viz výkres</t>
  </si>
  <si>
    <t>2069365561</t>
  </si>
  <si>
    <t>Pol__0002</t>
  </si>
  <si>
    <t>RMS2-rozváděč kompl. - viz výkres</t>
  </si>
  <si>
    <t>-2107886184</t>
  </si>
  <si>
    <t>Pol__0003</t>
  </si>
  <si>
    <t>RMS3-rozváděč kompl. - viz výkres</t>
  </si>
  <si>
    <t>1448248329</t>
  </si>
  <si>
    <t>M21</t>
  </si>
  <si>
    <t>Elektromontáže</t>
  </si>
  <si>
    <t>Pol__0004</t>
  </si>
  <si>
    <t>CYKY 3ox1.5 mm2</t>
  </si>
  <si>
    <t>-1207899594</t>
  </si>
  <si>
    <t>Pol__0005</t>
  </si>
  <si>
    <t>CYKY 3jx1.5 mm2</t>
  </si>
  <si>
    <t>731638603</t>
  </si>
  <si>
    <t>Pol__0006</t>
  </si>
  <si>
    <t>CYKY 3jx2.5 mm2</t>
  </si>
  <si>
    <t>1704377814</t>
  </si>
  <si>
    <t>Pol__0007</t>
  </si>
  <si>
    <t>CYKY 5jx1.5 mm2</t>
  </si>
  <si>
    <t>2012696381</t>
  </si>
  <si>
    <t>Pol__0008</t>
  </si>
  <si>
    <t>CYKY 5jx2.5 mm2</t>
  </si>
  <si>
    <t>-601827716</t>
  </si>
  <si>
    <t>Pol__0009</t>
  </si>
  <si>
    <t>CYKY 5jx6 mm2</t>
  </si>
  <si>
    <t>-1849336963</t>
  </si>
  <si>
    <t>Pol__0010</t>
  </si>
  <si>
    <t>CYKY 5jx16 mm2</t>
  </si>
  <si>
    <t>-70356692</t>
  </si>
  <si>
    <t>Pol__0011</t>
  </si>
  <si>
    <t>vodič Cu 4 mm2,žz</t>
  </si>
  <si>
    <t>573396659</t>
  </si>
  <si>
    <t>Pol__0012</t>
  </si>
  <si>
    <t>vodič Cu 6 mm2,žz</t>
  </si>
  <si>
    <t>-1645348867</t>
  </si>
  <si>
    <t>Pol__0013</t>
  </si>
  <si>
    <t>spínač jednopólový, řazení 1, kompl.</t>
  </si>
  <si>
    <t>-1366365494</t>
  </si>
  <si>
    <t>Pol__0014</t>
  </si>
  <si>
    <t>spínač jednopólový, řazení 5, kompl.</t>
  </si>
  <si>
    <t>-2121834189</t>
  </si>
  <si>
    <t>Pol__0015</t>
  </si>
  <si>
    <t>tlačítkový ovládač 1/1, kompl.</t>
  </si>
  <si>
    <t>-1804362377</t>
  </si>
  <si>
    <t>Pol__0016</t>
  </si>
  <si>
    <t>tlačítkový ovládač 1/1v zasklené skříňce, kompl.</t>
  </si>
  <si>
    <t>-53325010</t>
  </si>
  <si>
    <t>Pol__0017</t>
  </si>
  <si>
    <t>pohybové čidlo přítomnosti, kompl.</t>
  </si>
  <si>
    <t>-2060690335</t>
  </si>
  <si>
    <t>Pol__0018</t>
  </si>
  <si>
    <t>doběhové relé např. SMR 15min, 230V, kompl.</t>
  </si>
  <si>
    <t>1556021678</t>
  </si>
  <si>
    <t>Pol__0019</t>
  </si>
  <si>
    <t>hydrostat pro hlídání vlhkosti kompl.</t>
  </si>
  <si>
    <t>-1333323567</t>
  </si>
  <si>
    <t>Pol__0020</t>
  </si>
  <si>
    <t>zás.230V/16A, zapuštěná, kompl.</t>
  </si>
  <si>
    <t>1751248596</t>
  </si>
  <si>
    <t>Pol__0021</t>
  </si>
  <si>
    <t>zás.400V/16A, zapuštěná, kompl.</t>
  </si>
  <si>
    <t>1280152638</t>
  </si>
  <si>
    <t>Pol__0022</t>
  </si>
  <si>
    <t>ekvipotenciální svorkovnice</t>
  </si>
  <si>
    <t>-2041663485</t>
  </si>
  <si>
    <t>Pol__0023</t>
  </si>
  <si>
    <t>KRABICE přístrojová</t>
  </si>
  <si>
    <t>-2012301465</t>
  </si>
  <si>
    <t>Pol__0024</t>
  </si>
  <si>
    <t>KRABICE rozpojovací</t>
  </si>
  <si>
    <t>367630867</t>
  </si>
  <si>
    <t>Pol__0025</t>
  </si>
  <si>
    <t>KRABICE odbočná</t>
  </si>
  <si>
    <t>-1089018657</t>
  </si>
  <si>
    <t>Pol__0026</t>
  </si>
  <si>
    <t>TRUBKA ohebná d25</t>
  </si>
  <si>
    <t>429446751</t>
  </si>
  <si>
    <t>Pol__0027</t>
  </si>
  <si>
    <t>lišta vkládací 18x13 kompl.</t>
  </si>
  <si>
    <t>867323586</t>
  </si>
  <si>
    <t>Pol__0028</t>
  </si>
  <si>
    <t>lišta vkládací 24x22 kompl.</t>
  </si>
  <si>
    <t>-598754969</t>
  </si>
  <si>
    <t>Pol__0029</t>
  </si>
  <si>
    <t>kabelový žlab drátěný 50/50</t>
  </si>
  <si>
    <t>-211496368</t>
  </si>
  <si>
    <t>Pol__0030</t>
  </si>
  <si>
    <t>kabelový žlab drátěný 100/50</t>
  </si>
  <si>
    <t>410802098</t>
  </si>
  <si>
    <t>M21.3</t>
  </si>
  <si>
    <t>Svítidla</t>
  </si>
  <si>
    <t>Pol__0031</t>
  </si>
  <si>
    <t>A- viz tabultka</t>
  </si>
  <si>
    <t>908797132</t>
  </si>
  <si>
    <t>Pol__0032</t>
  </si>
  <si>
    <t>B- viz tabulka</t>
  </si>
  <si>
    <t>1046982605</t>
  </si>
  <si>
    <t>Pol__0033</t>
  </si>
  <si>
    <t>C- viz tabulka</t>
  </si>
  <si>
    <t>1153528477</t>
  </si>
  <si>
    <t>Pol__0034</t>
  </si>
  <si>
    <t>D- viz tabulka</t>
  </si>
  <si>
    <t>-2135874304</t>
  </si>
  <si>
    <t>Pol__0035</t>
  </si>
  <si>
    <t>E- viz tabulka</t>
  </si>
  <si>
    <t>-899591521</t>
  </si>
  <si>
    <t>Pol__0036</t>
  </si>
  <si>
    <t>F- viz tabulka</t>
  </si>
  <si>
    <t>-2082671410</t>
  </si>
  <si>
    <t>Pol__0037</t>
  </si>
  <si>
    <t>H- viz tabulka</t>
  </si>
  <si>
    <t>-1506823381</t>
  </si>
  <si>
    <t>Pol__0038</t>
  </si>
  <si>
    <t>J- viz tabulka</t>
  </si>
  <si>
    <t>-2005258178</t>
  </si>
  <si>
    <t>Pol__0039</t>
  </si>
  <si>
    <t>K- viz tabulka</t>
  </si>
  <si>
    <t>-1661211216</t>
  </si>
  <si>
    <t>Pol__0040</t>
  </si>
  <si>
    <t>M viz tabulka</t>
  </si>
  <si>
    <t>1960351257</t>
  </si>
  <si>
    <t>Pol__0041</t>
  </si>
  <si>
    <t>O- viz tabulka</t>
  </si>
  <si>
    <t>-1906938842</t>
  </si>
  <si>
    <t>Pol__0042</t>
  </si>
  <si>
    <t>N1- viz tabulka</t>
  </si>
  <si>
    <t>-2052013260</t>
  </si>
  <si>
    <t>Pol__0043</t>
  </si>
  <si>
    <t>N2- viz tabulka</t>
  </si>
  <si>
    <t>1484528785</t>
  </si>
  <si>
    <t>Pol__0043.1</t>
  </si>
  <si>
    <t>Podružný materiál</t>
  </si>
  <si>
    <t>2033683191</t>
  </si>
  <si>
    <t>M21.4</t>
  </si>
  <si>
    <t>HZS - elektromontáže</t>
  </si>
  <si>
    <t>Pol__0044</t>
  </si>
  <si>
    <t>sekací a zednické práce</t>
  </si>
  <si>
    <t>kpl</t>
  </si>
  <si>
    <t>-872986572</t>
  </si>
  <si>
    <t>Pol__0045</t>
  </si>
  <si>
    <t>Vyhledaní stáv. rozvodů</t>
  </si>
  <si>
    <t>hod</t>
  </si>
  <si>
    <t>2930095</t>
  </si>
  <si>
    <t>Pol__0046</t>
  </si>
  <si>
    <t>Demontaz stáv. rozvodů</t>
  </si>
  <si>
    <t>-134412664</t>
  </si>
  <si>
    <t>Pol__0047</t>
  </si>
  <si>
    <t>demontáž stáv. napojení R1- rozváděče</t>
  </si>
  <si>
    <t>-1300101584</t>
  </si>
  <si>
    <t>Pol__0048</t>
  </si>
  <si>
    <t>demontáž stáv.rozváděčů v jednotl. podlažích</t>
  </si>
  <si>
    <t>-43356644</t>
  </si>
  <si>
    <t>Pol__0049</t>
  </si>
  <si>
    <t>úpravy v pojistkové skříni pro nové připojení</t>
  </si>
  <si>
    <t>1850256237</t>
  </si>
  <si>
    <t>Pol__0050</t>
  </si>
  <si>
    <t>částečná demontáž a opětná montáž podhledů v 203</t>
  </si>
  <si>
    <t>-1851369120</t>
  </si>
  <si>
    <t>Pol__0051</t>
  </si>
  <si>
    <t>likvidace odpadů</t>
  </si>
  <si>
    <t>-271662897</t>
  </si>
  <si>
    <t>Pol__0052</t>
  </si>
  <si>
    <t>Revize el. rozvodů</t>
  </si>
  <si>
    <t>-104864106</t>
  </si>
  <si>
    <t>ON</t>
  </si>
  <si>
    <t>Ostatní náklady</t>
  </si>
  <si>
    <t>Doprava 3,6% dodávka rozvaděč</t>
  </si>
  <si>
    <t>283133294</t>
  </si>
  <si>
    <t>Přesun 1% dodávka rozvaděč</t>
  </si>
  <si>
    <t>508799954</t>
  </si>
  <si>
    <t>PPV 6% z montáže: materiál + práce</t>
  </si>
  <si>
    <t>-1802394005</t>
  </si>
  <si>
    <t>SO 06 - elektrické rozvody - slaboproudé</t>
  </si>
  <si>
    <t>1.1 - Dodávky</t>
  </si>
  <si>
    <t>1.1</t>
  </si>
  <si>
    <t>datový rozváděč kompl. - viz výkres</t>
  </si>
  <si>
    <t>1116217197</t>
  </si>
  <si>
    <t>plastový rozváděč MIS 1a kompl.</t>
  </si>
  <si>
    <t>-1036179346</t>
  </si>
  <si>
    <t>anténa bezdrátového připojení WI-FInapř. UNIFI</t>
  </si>
  <si>
    <t>-1812033844</t>
  </si>
  <si>
    <t>přístupová čtečka venkovní např. Z-WARE</t>
  </si>
  <si>
    <t>143074488</t>
  </si>
  <si>
    <t>přístupová čtečka vnitřní např. Z-WARE</t>
  </si>
  <si>
    <t>1657878292</t>
  </si>
  <si>
    <t>komunikační prvek VOS kompl.</t>
  </si>
  <si>
    <t>391581111</t>
  </si>
  <si>
    <t>elektromagnetický zámek 12V kompl.</t>
  </si>
  <si>
    <t>-290895322</t>
  </si>
  <si>
    <t>řídící jednotka přístupu VOS- Control kopl.</t>
  </si>
  <si>
    <t>-740350883</t>
  </si>
  <si>
    <t>záložní zdroj řídící jednotky přístupu kompl.</t>
  </si>
  <si>
    <t>-1519954531</t>
  </si>
  <si>
    <t>zabezpečovací ústředna s GMS a LAN např. JA 106 kompl.</t>
  </si>
  <si>
    <t>-195104498</t>
  </si>
  <si>
    <t>záložní zdroj zabezpeč. ústředny kompl.</t>
  </si>
  <si>
    <t>-1453546473</t>
  </si>
  <si>
    <t>sběrnice klávesová a LSD a segmentem kompl.</t>
  </si>
  <si>
    <t>1001736109</t>
  </si>
  <si>
    <t>sběrnicová siréna venkovní IP44</t>
  </si>
  <si>
    <t>-1976483978</t>
  </si>
  <si>
    <t>sběrnicový PIR detektor pohybu a mikrovlnná detekce</t>
  </si>
  <si>
    <t>349182322</t>
  </si>
  <si>
    <t>magnetický dveřní kontakt</t>
  </si>
  <si>
    <t>2105973034</t>
  </si>
  <si>
    <t>kabel CYSY 2x0,75</t>
  </si>
  <si>
    <t>-187803037</t>
  </si>
  <si>
    <t>kabel SYKFY 10x2x0,5</t>
  </si>
  <si>
    <t>-1250543604</t>
  </si>
  <si>
    <t>kabel UTP 4x2x0,5-cat 5</t>
  </si>
  <si>
    <t>-1558034475</t>
  </si>
  <si>
    <t>kabel UTP 4x2x0,5-cat 5E</t>
  </si>
  <si>
    <t>1665218549</t>
  </si>
  <si>
    <t>propojovací kabel HDMI cca 10m</t>
  </si>
  <si>
    <t>-570068335</t>
  </si>
  <si>
    <t>vodič 6 zž</t>
  </si>
  <si>
    <t>1436267939</t>
  </si>
  <si>
    <t>kabel svodový od antény venk. provedení</t>
  </si>
  <si>
    <t>1927379008</t>
  </si>
  <si>
    <t>zásuvka zapuštěná 2xRJ45 kompl</t>
  </si>
  <si>
    <t>1047838984</t>
  </si>
  <si>
    <t>zásuvka předkonektorovaná HDMI např. Legrand</t>
  </si>
  <si>
    <t>-1743979461</t>
  </si>
  <si>
    <t>TRUBKA OHEBNÁ D25</t>
  </si>
  <si>
    <t>1311304984</t>
  </si>
  <si>
    <t>TRUBKA OHEBNÁ D32</t>
  </si>
  <si>
    <t>2133959410</t>
  </si>
  <si>
    <t>TRUBKA OHEBNÁ D40</t>
  </si>
  <si>
    <t>975998430</t>
  </si>
  <si>
    <t>TRUBKA OHEBNÁ D50</t>
  </si>
  <si>
    <t>941646913</t>
  </si>
  <si>
    <t>lišta vkládací 18x13</t>
  </si>
  <si>
    <t>1060811621</t>
  </si>
  <si>
    <t>KRABICE ODBOČNÁ d68</t>
  </si>
  <si>
    <t>511992875</t>
  </si>
  <si>
    <t>KRABICE ODBOČNÁ 125</t>
  </si>
  <si>
    <t>1968556335</t>
  </si>
  <si>
    <t>KRABICE univerzální d68</t>
  </si>
  <si>
    <t>222669231</t>
  </si>
  <si>
    <t>konektor RJ45 s krytkou</t>
  </si>
  <si>
    <t>-1023501211</t>
  </si>
  <si>
    <t>kabelový žlab děrovaný 35/75</t>
  </si>
  <si>
    <t>1431182030</t>
  </si>
  <si>
    <t>1898644547</t>
  </si>
  <si>
    <t>Vyhledani stáv. rozvodů</t>
  </si>
  <si>
    <t>-1098373160</t>
  </si>
  <si>
    <t>Demontaz stavajicih rozvodů</t>
  </si>
  <si>
    <t>-274266042</t>
  </si>
  <si>
    <t>nové připojení stáv. venkovní antény</t>
  </si>
  <si>
    <t>-1241131294</t>
  </si>
  <si>
    <t>připojení nových telefonních rozvodů na MIS 1a</t>
  </si>
  <si>
    <t>-838976517</t>
  </si>
  <si>
    <t>úprava dveří pro zámek</t>
  </si>
  <si>
    <t>320728373</t>
  </si>
  <si>
    <t>oživení a naprogramování PC sítě</t>
  </si>
  <si>
    <t>-1980916450</t>
  </si>
  <si>
    <t>oživení a naprogramování přístupového systému</t>
  </si>
  <si>
    <t>388812928</t>
  </si>
  <si>
    <t>oživení a naprogramování EZS</t>
  </si>
  <si>
    <t>-589826363</t>
  </si>
  <si>
    <t>vypracování předávacích protokolů</t>
  </si>
  <si>
    <t>2123952965</t>
  </si>
  <si>
    <t>likvidace odpadu</t>
  </si>
  <si>
    <t>1503163888</t>
  </si>
  <si>
    <t>Doprava 3,6% dodávky</t>
  </si>
  <si>
    <t>1455891684</t>
  </si>
  <si>
    <t>Přesun 1% dodávky</t>
  </si>
  <si>
    <t>1740309458</t>
  </si>
  <si>
    <t>1987620666</t>
  </si>
  <si>
    <t>SO 07 - ostatní a vedlejší náklady</t>
  </si>
  <si>
    <t>03VRN - Zařízení staveniště</t>
  </si>
  <si>
    <t>03VRN</t>
  </si>
  <si>
    <t>Zařízení staveniště</t>
  </si>
  <si>
    <t>005111021R</t>
  </si>
  <si>
    <t>Vytyčení inženýrských sítí</t>
  </si>
  <si>
    <t>1114941443</t>
  </si>
  <si>
    <t>005121010R</t>
  </si>
  <si>
    <t>Vybudování zařízení staveniště</t>
  </si>
  <si>
    <t>Soubor</t>
  </si>
  <si>
    <t>-1731742650</t>
  </si>
  <si>
    <t>005121020R</t>
  </si>
  <si>
    <t>Provoz zařízení staveniště</t>
  </si>
  <si>
    <t>1941964530</t>
  </si>
  <si>
    <t>005121030R</t>
  </si>
  <si>
    <t>Odstranění zařízení staveniště</t>
  </si>
  <si>
    <t>1189970828</t>
  </si>
  <si>
    <t>005241022T</t>
  </si>
  <si>
    <t>Závěrečné měření dozvuku, 3x učebna</t>
  </si>
  <si>
    <t>1523037146</t>
  </si>
  <si>
    <t>Poznámka k položce:
akreditovaná laboratoř, protokol</t>
  </si>
  <si>
    <t>013254000r1</t>
  </si>
  <si>
    <t>Dokumentace skutečného provedení stavby dle SOD</t>
  </si>
  <si>
    <t>-502388957</t>
  </si>
  <si>
    <t>045303000r1</t>
  </si>
  <si>
    <t>Koordinační činnost s provozem nemocnice NMNM - výměna vodoměru, napojení kanalizace</t>
  </si>
  <si>
    <t>407978863</t>
  </si>
  <si>
    <t>092103001r1</t>
  </si>
  <si>
    <t>zkouška těsnosti rozvodů plynu, vody a kanalizace,topná zkouška ÚT</t>
  </si>
  <si>
    <t>1605809307</t>
  </si>
  <si>
    <t>092103001r1.1</t>
  </si>
  <si>
    <t>uvedení kotlů do provozu servisním technikem, propojení regulací, kabeláž</t>
  </si>
  <si>
    <t>-674178457</t>
  </si>
  <si>
    <t>580507322r1</t>
  </si>
  <si>
    <t>výchozí revize -revize komínů, kouřovodů, spalinové cesty, revize plynového rozvodu</t>
  </si>
  <si>
    <t>-2110446757</t>
  </si>
  <si>
    <t>HZS2212</t>
  </si>
  <si>
    <t>vypuštění/napuštení systémů, odvzdušnění,vyhedání trasy kanalizace (napojení nové šachty)</t>
  </si>
  <si>
    <t>13926689</t>
  </si>
  <si>
    <t>HZS2212r2</t>
  </si>
  <si>
    <t>HZS - zaškolení zaměstnaců školy se zdrojem tepla a regulací</t>
  </si>
  <si>
    <t>-1872086778</t>
  </si>
  <si>
    <t>HZS3212</t>
  </si>
  <si>
    <t>Hodinová zúčtovací sazba montér vzduchotechniky a chlazení odborný-vyregulování VZT, zaškolení obsluhy</t>
  </si>
  <si>
    <t>1180078841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</si>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</sst>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8/2021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SZŠ a VOŠ zdravotnická Žďár nad Sázavou, zázemí praxe NMNM – rekonstrukce ZTI, ELEKTRO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Žďárská 610, Nové Město na Moravě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18. 1. 2023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Kraj Vysočina, Žižkova 1882/57, Jihlava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Filip Marek, Brněnská 326/34, Žďár nad Sázavou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Filip MArek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ROUND(SUM(AG55:AG61),2)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ROUND(SUM(AS55:AS61),2)</f>
        <v>0</v>
      </c>
      <c r="AT54" s="106">
        <f>ROUND(SUM(AV54:AW54),2)</f>
        <v>0</v>
      </c>
      <c r="AU54" s="107">
        <f>ROUND(SUM(AU55:AU61),5)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ROUND(SUM(AZ55:AZ61),2)</f>
        <v>0</v>
      </c>
      <c r="BA54" s="106">
        <f>ROUND(SUM(BA55:BA61),2)</f>
        <v>0</v>
      </c>
      <c r="BB54" s="106">
        <f>ROUND(SUM(BB55:BB61),2)</f>
        <v>0</v>
      </c>
      <c r="BC54" s="106">
        <f>ROUND(SUM(BC55:BC61),2)</f>
        <v>0</v>
      </c>
      <c r="BD54" s="108">
        <f>ROUND(SUM(BD55:BD61),2)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stavební úpravy'!J30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01 - stavební úpravy'!P107</f>
        <v>0</v>
      </c>
      <c r="AV55" s="120">
        <f>'SO 01 - stavební úpravy'!J33</f>
        <v>0</v>
      </c>
      <c r="AW55" s="120">
        <f>'SO 01 - stavební úpravy'!J34</f>
        <v>0</v>
      </c>
      <c r="AX55" s="120">
        <f>'SO 01 - stavební úpravy'!J35</f>
        <v>0</v>
      </c>
      <c r="AY55" s="120">
        <f>'SO 01 - stavební úpravy'!J36</f>
        <v>0</v>
      </c>
      <c r="AZ55" s="120">
        <f>'SO 01 - stavební úpravy'!F33</f>
        <v>0</v>
      </c>
      <c r="BA55" s="120">
        <f>'SO 01 - stavební úpravy'!F34</f>
        <v>0</v>
      </c>
      <c r="BB55" s="120">
        <f>'SO 01 - stavební úpravy'!F35</f>
        <v>0</v>
      </c>
      <c r="BC55" s="120">
        <f>'SO 01 - stavební úpravy'!F36</f>
        <v>0</v>
      </c>
      <c r="BD55" s="122">
        <f>'SO 01 - stavební úpravy'!F37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02 - kanalizace, vodovod'!J30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02 - kanalizace, vodovod'!P92</f>
        <v>0</v>
      </c>
      <c r="AV56" s="120">
        <f>'SO 02 - kanalizace, vodovod'!J33</f>
        <v>0</v>
      </c>
      <c r="AW56" s="120">
        <f>'SO 02 - kanalizace, vodovod'!J34</f>
        <v>0</v>
      </c>
      <c r="AX56" s="120">
        <f>'SO 02 - kanalizace, vodovod'!J35</f>
        <v>0</v>
      </c>
      <c r="AY56" s="120">
        <f>'SO 02 - kanalizace, vodovod'!J36</f>
        <v>0</v>
      </c>
      <c r="AZ56" s="120">
        <f>'SO 02 - kanalizace, vodovod'!F33</f>
        <v>0</v>
      </c>
      <c r="BA56" s="120">
        <f>'SO 02 - kanalizace, vodovod'!F34</f>
        <v>0</v>
      </c>
      <c r="BB56" s="120">
        <f>'SO 02 - kanalizace, vodovod'!F35</f>
        <v>0</v>
      </c>
      <c r="BC56" s="120">
        <f>'SO 02 - kanalizace, vodovod'!F36</f>
        <v>0</v>
      </c>
      <c r="BD56" s="122">
        <f>'SO 02 - kanalizace, vodovod'!F37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03 - úprava rozvodu pl...'!J30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'SO 03 - úprava rozvodu pl...'!P90</f>
        <v>0</v>
      </c>
      <c r="AV57" s="120">
        <f>'SO 03 - úprava rozvodu pl...'!J33</f>
        <v>0</v>
      </c>
      <c r="AW57" s="120">
        <f>'SO 03 - úprava rozvodu pl...'!J34</f>
        <v>0</v>
      </c>
      <c r="AX57" s="120">
        <f>'SO 03 - úprava rozvodu pl...'!J35</f>
        <v>0</v>
      </c>
      <c r="AY57" s="120">
        <f>'SO 03 - úprava rozvodu pl...'!J36</f>
        <v>0</v>
      </c>
      <c r="AZ57" s="120">
        <f>'SO 03 - úprava rozvodu pl...'!F33</f>
        <v>0</v>
      </c>
      <c r="BA57" s="120">
        <f>'SO 03 - úprava rozvodu pl...'!F34</f>
        <v>0</v>
      </c>
      <c r="BB57" s="120">
        <f>'SO 03 - úprava rozvodu pl...'!F35</f>
        <v>0</v>
      </c>
      <c r="BC57" s="120">
        <f>'SO 03 - úprava rozvodu pl...'!F36</f>
        <v>0</v>
      </c>
      <c r="BD57" s="122">
        <f>'SO 03 - úprava rozvodu pl...'!F37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16.5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04 - vzduchotechnika'!J30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19">
        <v>0</v>
      </c>
      <c r="AT58" s="120">
        <f>ROUND(SUM(AV58:AW58),2)</f>
        <v>0</v>
      </c>
      <c r="AU58" s="121">
        <f>'SO 04 - vzduchotechnika'!P80</f>
        <v>0</v>
      </c>
      <c r="AV58" s="120">
        <f>'SO 04 - vzduchotechnika'!J33</f>
        <v>0</v>
      </c>
      <c r="AW58" s="120">
        <f>'SO 04 - vzduchotechnika'!J34</f>
        <v>0</v>
      </c>
      <c r="AX58" s="120">
        <f>'SO 04 - vzduchotechnika'!J35</f>
        <v>0</v>
      </c>
      <c r="AY58" s="120">
        <f>'SO 04 - vzduchotechnika'!J36</f>
        <v>0</v>
      </c>
      <c r="AZ58" s="120">
        <f>'SO 04 - vzduchotechnika'!F33</f>
        <v>0</v>
      </c>
      <c r="BA58" s="120">
        <f>'SO 04 - vzduchotechnika'!F34</f>
        <v>0</v>
      </c>
      <c r="BB58" s="120">
        <f>'SO 04 - vzduchotechnika'!F35</f>
        <v>0</v>
      </c>
      <c r="BC58" s="120">
        <f>'SO 04 - vzduchotechnika'!F36</f>
        <v>0</v>
      </c>
      <c r="BD58" s="122">
        <f>'SO 04 - vzduchotechnika'!F37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91" s="7" customFormat="1" ht="16.5" customHeight="1">
      <c r="A59" s="111" t="s">
        <v>76</v>
      </c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05 - elektrické rozvod...'!J30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79</v>
      </c>
      <c r="AR59" s="118"/>
      <c r="AS59" s="119">
        <v>0</v>
      </c>
      <c r="AT59" s="120">
        <f>ROUND(SUM(AV59:AW59),2)</f>
        <v>0</v>
      </c>
      <c r="AU59" s="121">
        <f>'SO 05 - elektrické rozvod...'!P84</f>
        <v>0</v>
      </c>
      <c r="AV59" s="120">
        <f>'SO 05 - elektrické rozvod...'!J33</f>
        <v>0</v>
      </c>
      <c r="AW59" s="120">
        <f>'SO 05 - elektrické rozvod...'!J34</f>
        <v>0</v>
      </c>
      <c r="AX59" s="120">
        <f>'SO 05 - elektrické rozvod...'!J35</f>
        <v>0</v>
      </c>
      <c r="AY59" s="120">
        <f>'SO 05 - elektrické rozvod...'!J36</f>
        <v>0</v>
      </c>
      <c r="AZ59" s="120">
        <f>'SO 05 - elektrické rozvod...'!F33</f>
        <v>0</v>
      </c>
      <c r="BA59" s="120">
        <f>'SO 05 - elektrické rozvod...'!F34</f>
        <v>0</v>
      </c>
      <c r="BB59" s="120">
        <f>'SO 05 - elektrické rozvod...'!F35</f>
        <v>0</v>
      </c>
      <c r="BC59" s="120">
        <f>'SO 05 - elektrické rozvod...'!F36</f>
        <v>0</v>
      </c>
      <c r="BD59" s="122">
        <f>'SO 05 - elektrické rozvod...'!F37</f>
        <v>0</v>
      </c>
      <c r="BE59" s="7"/>
      <c r="BT59" s="123" t="s">
        <v>80</v>
      </c>
      <c r="BV59" s="123" t="s">
        <v>74</v>
      </c>
      <c r="BW59" s="123" t="s">
        <v>94</v>
      </c>
      <c r="BX59" s="123" t="s">
        <v>5</v>
      </c>
      <c r="CL59" s="123" t="s">
        <v>19</v>
      </c>
      <c r="CM59" s="123" t="s">
        <v>82</v>
      </c>
    </row>
    <row r="60" spans="1:91" s="7" customFormat="1" ht="16.5" customHeight="1">
      <c r="A60" s="111" t="s">
        <v>76</v>
      </c>
      <c r="B60" s="112"/>
      <c r="C60" s="113"/>
      <c r="D60" s="114" t="s">
        <v>95</v>
      </c>
      <c r="E60" s="114"/>
      <c r="F60" s="114"/>
      <c r="G60" s="114"/>
      <c r="H60" s="114"/>
      <c r="I60" s="115"/>
      <c r="J60" s="114" t="s">
        <v>96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06 - elektrické rozvod...'!J30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79</v>
      </c>
      <c r="AR60" s="118"/>
      <c r="AS60" s="119">
        <v>0</v>
      </c>
      <c r="AT60" s="120">
        <f>ROUND(SUM(AV60:AW60),2)</f>
        <v>0</v>
      </c>
      <c r="AU60" s="121">
        <f>'SO 06 - elektrické rozvod...'!P83</f>
        <v>0</v>
      </c>
      <c r="AV60" s="120">
        <f>'SO 06 - elektrické rozvod...'!J33</f>
        <v>0</v>
      </c>
      <c r="AW60" s="120">
        <f>'SO 06 - elektrické rozvod...'!J34</f>
        <v>0</v>
      </c>
      <c r="AX60" s="120">
        <f>'SO 06 - elektrické rozvod...'!J35</f>
        <v>0</v>
      </c>
      <c r="AY60" s="120">
        <f>'SO 06 - elektrické rozvod...'!J36</f>
        <v>0</v>
      </c>
      <c r="AZ60" s="120">
        <f>'SO 06 - elektrické rozvod...'!F33</f>
        <v>0</v>
      </c>
      <c r="BA60" s="120">
        <f>'SO 06 - elektrické rozvod...'!F34</f>
        <v>0</v>
      </c>
      <c r="BB60" s="120">
        <f>'SO 06 - elektrické rozvod...'!F35</f>
        <v>0</v>
      </c>
      <c r="BC60" s="120">
        <f>'SO 06 - elektrické rozvod...'!F36</f>
        <v>0</v>
      </c>
      <c r="BD60" s="122">
        <f>'SO 06 - elektrické rozvod...'!F37</f>
        <v>0</v>
      </c>
      <c r="BE60" s="7"/>
      <c r="BT60" s="123" t="s">
        <v>80</v>
      </c>
      <c r="BV60" s="123" t="s">
        <v>74</v>
      </c>
      <c r="BW60" s="123" t="s">
        <v>97</v>
      </c>
      <c r="BX60" s="123" t="s">
        <v>5</v>
      </c>
      <c r="CL60" s="123" t="s">
        <v>19</v>
      </c>
      <c r="CM60" s="123" t="s">
        <v>82</v>
      </c>
    </row>
    <row r="61" spans="1:91" s="7" customFormat="1" ht="16.5" customHeight="1">
      <c r="A61" s="111" t="s">
        <v>76</v>
      </c>
      <c r="B61" s="112"/>
      <c r="C61" s="113"/>
      <c r="D61" s="114" t="s">
        <v>98</v>
      </c>
      <c r="E61" s="114"/>
      <c r="F61" s="114"/>
      <c r="G61" s="114"/>
      <c r="H61" s="114"/>
      <c r="I61" s="115"/>
      <c r="J61" s="114" t="s">
        <v>99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 07 - ostatní a vedlejš...'!J30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79</v>
      </c>
      <c r="AR61" s="118"/>
      <c r="AS61" s="124">
        <v>0</v>
      </c>
      <c r="AT61" s="125">
        <f>ROUND(SUM(AV61:AW61),2)</f>
        <v>0</v>
      </c>
      <c r="AU61" s="126">
        <f>'SO 07 - ostatní a vedlejš...'!P81</f>
        <v>0</v>
      </c>
      <c r="AV61" s="125">
        <f>'SO 07 - ostatní a vedlejš...'!J33</f>
        <v>0</v>
      </c>
      <c r="AW61" s="125">
        <f>'SO 07 - ostatní a vedlejš...'!J34</f>
        <v>0</v>
      </c>
      <c r="AX61" s="125">
        <f>'SO 07 - ostatní a vedlejš...'!J35</f>
        <v>0</v>
      </c>
      <c r="AY61" s="125">
        <f>'SO 07 - ostatní a vedlejš...'!J36</f>
        <v>0</v>
      </c>
      <c r="AZ61" s="125">
        <f>'SO 07 - ostatní a vedlejš...'!F33</f>
        <v>0</v>
      </c>
      <c r="BA61" s="125">
        <f>'SO 07 - ostatní a vedlejš...'!F34</f>
        <v>0</v>
      </c>
      <c r="BB61" s="125">
        <f>'SO 07 - ostatní a vedlejš...'!F35</f>
        <v>0</v>
      </c>
      <c r="BC61" s="125">
        <f>'SO 07 - ostatní a vedlejš...'!F36</f>
        <v>0</v>
      </c>
      <c r="BD61" s="127">
        <f>'SO 07 - ostatní a vedlejš...'!F37</f>
        <v>0</v>
      </c>
      <c r="BE61" s="7"/>
      <c r="BT61" s="123" t="s">
        <v>80</v>
      </c>
      <c r="BV61" s="123" t="s">
        <v>74</v>
      </c>
      <c r="BW61" s="123" t="s">
        <v>100</v>
      </c>
      <c r="BX61" s="123" t="s">
        <v>5</v>
      </c>
      <c r="CL61" s="123" t="s">
        <v>19</v>
      </c>
      <c r="CM61" s="123" t="s">
        <v>82</v>
      </c>
    </row>
    <row r="62" spans="1:57" s="2" customFormat="1" ht="30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stavební úpravy'!C2" display="/"/>
    <hyperlink ref="A56" location="'SO 02 - kanalizace, vodovod'!C2" display="/"/>
    <hyperlink ref="A57" location="'SO 03 - úprava rozvodu pl...'!C2" display="/"/>
    <hyperlink ref="A58" location="'SO 04 - vzduchotechnika'!C2" display="/"/>
    <hyperlink ref="A59" location="'SO 05 - elektrické rozvod...'!C2" display="/"/>
    <hyperlink ref="A60" location="'SO 06 - elektrické rozvod...'!C2" display="/"/>
    <hyperlink ref="A61" location="'SO 07 - ostatní a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SZŠ a VOŠ zdravotnická Žďár nad Sázavou, zázemí praxe NMNM – rekonstrukce ZTI, ELEKTRO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104</v>
      </c>
      <c r="G12" s="38"/>
      <c r="H12" s="38"/>
      <c r="I12" s="132" t="s">
        <v>23</v>
      </c>
      <c r="J12" s="137" t="str">
        <f>'Rekapitulace stavby'!AN8</f>
        <v>18. 1. 2023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>Kraj Vysočina, Žižkova 1882/57, Jihlava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105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105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ROUND(J107,2)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ROUND((SUM(BE107:BE725)),2)</f>
        <v>0</v>
      </c>
      <c r="G33" s="38"/>
      <c r="H33" s="38"/>
      <c r="I33" s="148">
        <v>0.21</v>
      </c>
      <c r="J33" s="147">
        <f>ROUND(((SUM(BE107:BE725))*I33),2)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ROUND((SUM(BF107:BF725)),2)</f>
        <v>0</v>
      </c>
      <c r="G34" s="38"/>
      <c r="H34" s="38"/>
      <c r="I34" s="148">
        <v>0.15</v>
      </c>
      <c r="J34" s="147">
        <f>ROUND(((SUM(BF107:BF725))*I34),2)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ROUND((SUM(BG107:BG725)),2)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ROUND((SUM(BH107:BH725)),2)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ROUND((SUM(BI107:BI725)),2)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SZŠ a VOŠ zdravotnická Žďár nad Sázavou, zázemí praxe NMNM – rekonstrukce ZTI, ELEKTRO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stavební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Nové město na Moravě</v>
      </c>
      <c r="G52" s="40"/>
      <c r="H52" s="40"/>
      <c r="I52" s="32" t="s">
        <v>23</v>
      </c>
      <c r="J52" s="72" t="str">
        <f>IF(J12="","",J12)</f>
        <v>18. 1. 2023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Kraj Vysočina, Žižkova 1882/57, Jihlava</v>
      </c>
      <c r="G54" s="40"/>
      <c r="H54" s="40"/>
      <c r="I54" s="32" t="s">
        <v>31</v>
      </c>
      <c r="J54" s="36" t="str">
        <f>E21</f>
        <v>Filip Marek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Filip Marek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107</v>
      </c>
      <c r="D57" s="162"/>
      <c r="E57" s="162"/>
      <c r="F57" s="162"/>
      <c r="G57" s="162"/>
      <c r="H57" s="162"/>
      <c r="I57" s="162"/>
      <c r="J57" s="163" t="s">
        <v>108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J107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109</v>
      </c>
    </row>
    <row r="60" spans="1:31" s="9" customFormat="1" ht="24.95" customHeight="1">
      <c r="A60" s="9"/>
      <c r="B60" s="165"/>
      <c r="C60" s="166"/>
      <c r="D60" s="167" t="s">
        <v>110</v>
      </c>
      <c r="E60" s="168"/>
      <c r="F60" s="168"/>
      <c r="G60" s="168"/>
      <c r="H60" s="168"/>
      <c r="I60" s="168"/>
      <c r="J60" s="169">
        <f>J108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111</v>
      </c>
      <c r="E61" s="168"/>
      <c r="F61" s="168"/>
      <c r="G61" s="168"/>
      <c r="H61" s="168"/>
      <c r="I61" s="168"/>
      <c r="J61" s="169">
        <f>J109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112</v>
      </c>
      <c r="E62" s="168"/>
      <c r="F62" s="168"/>
      <c r="G62" s="168"/>
      <c r="H62" s="168"/>
      <c r="I62" s="168"/>
      <c r="J62" s="169">
        <f>J113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113</v>
      </c>
      <c r="E63" s="168"/>
      <c r="F63" s="168"/>
      <c r="G63" s="168"/>
      <c r="H63" s="168"/>
      <c r="I63" s="168"/>
      <c r="J63" s="169">
        <f>J155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114</v>
      </c>
      <c r="E64" s="168"/>
      <c r="F64" s="168"/>
      <c r="G64" s="168"/>
      <c r="H64" s="168"/>
      <c r="I64" s="168"/>
      <c r="J64" s="169">
        <f>J210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5"/>
      <c r="C65" s="166"/>
      <c r="D65" s="167" t="s">
        <v>115</v>
      </c>
      <c r="E65" s="168"/>
      <c r="F65" s="168"/>
      <c r="G65" s="168"/>
      <c r="H65" s="168"/>
      <c r="I65" s="168"/>
      <c r="J65" s="169">
        <f>J222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5"/>
      <c r="C66" s="166"/>
      <c r="D66" s="167" t="s">
        <v>116</v>
      </c>
      <c r="E66" s="168"/>
      <c r="F66" s="168"/>
      <c r="G66" s="168"/>
      <c r="H66" s="168"/>
      <c r="I66" s="168"/>
      <c r="J66" s="169">
        <f>J246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5"/>
      <c r="C67" s="166"/>
      <c r="D67" s="167" t="s">
        <v>117</v>
      </c>
      <c r="E67" s="168"/>
      <c r="F67" s="168"/>
      <c r="G67" s="168"/>
      <c r="H67" s="168"/>
      <c r="I67" s="168"/>
      <c r="J67" s="169">
        <f>J255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5"/>
      <c r="C68" s="166"/>
      <c r="D68" s="167" t="s">
        <v>118</v>
      </c>
      <c r="E68" s="168"/>
      <c r="F68" s="168"/>
      <c r="G68" s="168"/>
      <c r="H68" s="168"/>
      <c r="I68" s="168"/>
      <c r="J68" s="169">
        <f>J299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65"/>
      <c r="C69" s="166"/>
      <c r="D69" s="167" t="s">
        <v>119</v>
      </c>
      <c r="E69" s="168"/>
      <c r="F69" s="168"/>
      <c r="G69" s="168"/>
      <c r="H69" s="168"/>
      <c r="I69" s="168"/>
      <c r="J69" s="169">
        <f>J315</f>
        <v>0</v>
      </c>
      <c r="K69" s="166"/>
      <c r="L69" s="17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65"/>
      <c r="C70" s="166"/>
      <c r="D70" s="167" t="s">
        <v>120</v>
      </c>
      <c r="E70" s="168"/>
      <c r="F70" s="168"/>
      <c r="G70" s="168"/>
      <c r="H70" s="168"/>
      <c r="I70" s="168"/>
      <c r="J70" s="169">
        <f>J319</f>
        <v>0</v>
      </c>
      <c r="K70" s="166"/>
      <c r="L70" s="17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65"/>
      <c r="C71" s="166"/>
      <c r="D71" s="167" t="s">
        <v>121</v>
      </c>
      <c r="E71" s="168"/>
      <c r="F71" s="168"/>
      <c r="G71" s="168"/>
      <c r="H71" s="168"/>
      <c r="I71" s="168"/>
      <c r="J71" s="169">
        <f>J332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65"/>
      <c r="C72" s="166"/>
      <c r="D72" s="167" t="s">
        <v>122</v>
      </c>
      <c r="E72" s="168"/>
      <c r="F72" s="168"/>
      <c r="G72" s="168"/>
      <c r="H72" s="168"/>
      <c r="I72" s="168"/>
      <c r="J72" s="169">
        <f>J334</f>
        <v>0</v>
      </c>
      <c r="K72" s="166"/>
      <c r="L72" s="17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5"/>
      <c r="C73" s="166"/>
      <c r="D73" s="167" t="s">
        <v>123</v>
      </c>
      <c r="E73" s="168"/>
      <c r="F73" s="168"/>
      <c r="G73" s="168"/>
      <c r="H73" s="168"/>
      <c r="I73" s="168"/>
      <c r="J73" s="169">
        <f>J432</f>
        <v>0</v>
      </c>
      <c r="K73" s="166"/>
      <c r="L73" s="17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65"/>
      <c r="C74" s="166"/>
      <c r="D74" s="167" t="s">
        <v>124</v>
      </c>
      <c r="E74" s="168"/>
      <c r="F74" s="168"/>
      <c r="G74" s="168"/>
      <c r="H74" s="168"/>
      <c r="I74" s="168"/>
      <c r="J74" s="169">
        <f>J434</f>
        <v>0</v>
      </c>
      <c r="K74" s="166"/>
      <c r="L74" s="17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65"/>
      <c r="C75" s="166"/>
      <c r="D75" s="167" t="s">
        <v>125</v>
      </c>
      <c r="E75" s="168"/>
      <c r="F75" s="168"/>
      <c r="G75" s="168"/>
      <c r="H75" s="168"/>
      <c r="I75" s="168"/>
      <c r="J75" s="169">
        <f>J442</f>
        <v>0</v>
      </c>
      <c r="K75" s="166"/>
      <c r="L75" s="17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65"/>
      <c r="C76" s="166"/>
      <c r="D76" s="167" t="s">
        <v>126</v>
      </c>
      <c r="E76" s="168"/>
      <c r="F76" s="168"/>
      <c r="G76" s="168"/>
      <c r="H76" s="168"/>
      <c r="I76" s="168"/>
      <c r="J76" s="169">
        <f>J462</f>
        <v>0</v>
      </c>
      <c r="K76" s="166"/>
      <c r="L76" s="17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65"/>
      <c r="C77" s="166"/>
      <c r="D77" s="167" t="s">
        <v>127</v>
      </c>
      <c r="E77" s="168"/>
      <c r="F77" s="168"/>
      <c r="G77" s="168"/>
      <c r="H77" s="168"/>
      <c r="I77" s="168"/>
      <c r="J77" s="169">
        <f>J485</f>
        <v>0</v>
      </c>
      <c r="K77" s="166"/>
      <c r="L77" s="17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65"/>
      <c r="C78" s="166"/>
      <c r="D78" s="167" t="s">
        <v>128</v>
      </c>
      <c r="E78" s="168"/>
      <c r="F78" s="168"/>
      <c r="G78" s="168"/>
      <c r="H78" s="168"/>
      <c r="I78" s="168"/>
      <c r="J78" s="169">
        <f>J495</f>
        <v>0</v>
      </c>
      <c r="K78" s="166"/>
      <c r="L78" s="17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9" customFormat="1" ht="24.95" customHeight="1">
      <c r="A79" s="9"/>
      <c r="B79" s="165"/>
      <c r="C79" s="166"/>
      <c r="D79" s="167" t="s">
        <v>129</v>
      </c>
      <c r="E79" s="168"/>
      <c r="F79" s="168"/>
      <c r="G79" s="168"/>
      <c r="H79" s="168"/>
      <c r="I79" s="168"/>
      <c r="J79" s="169">
        <f>J524</f>
        <v>0</v>
      </c>
      <c r="K79" s="166"/>
      <c r="L79" s="170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9" customFormat="1" ht="24.95" customHeight="1">
      <c r="A80" s="9"/>
      <c r="B80" s="165"/>
      <c r="C80" s="166"/>
      <c r="D80" s="167" t="s">
        <v>130</v>
      </c>
      <c r="E80" s="168"/>
      <c r="F80" s="168"/>
      <c r="G80" s="168"/>
      <c r="H80" s="168"/>
      <c r="I80" s="168"/>
      <c r="J80" s="169">
        <f>J567</f>
        <v>0</v>
      </c>
      <c r="K80" s="166"/>
      <c r="L80" s="17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9" customFormat="1" ht="24.95" customHeight="1">
      <c r="A81" s="9"/>
      <c r="B81" s="165"/>
      <c r="C81" s="166"/>
      <c r="D81" s="167" t="s">
        <v>131</v>
      </c>
      <c r="E81" s="168"/>
      <c r="F81" s="168"/>
      <c r="G81" s="168"/>
      <c r="H81" s="168"/>
      <c r="I81" s="168"/>
      <c r="J81" s="169">
        <f>J618</f>
        <v>0</v>
      </c>
      <c r="K81" s="166"/>
      <c r="L81" s="170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9" customFormat="1" ht="24.95" customHeight="1">
      <c r="A82" s="9"/>
      <c r="B82" s="165"/>
      <c r="C82" s="166"/>
      <c r="D82" s="167" t="s">
        <v>132</v>
      </c>
      <c r="E82" s="168"/>
      <c r="F82" s="168"/>
      <c r="G82" s="168"/>
      <c r="H82" s="168"/>
      <c r="I82" s="168"/>
      <c r="J82" s="169">
        <f>J647</f>
        <v>0</v>
      </c>
      <c r="K82" s="166"/>
      <c r="L82" s="17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9" customFormat="1" ht="24.95" customHeight="1">
      <c r="A83" s="9"/>
      <c r="B83" s="165"/>
      <c r="C83" s="166"/>
      <c r="D83" s="167" t="s">
        <v>133</v>
      </c>
      <c r="E83" s="168"/>
      <c r="F83" s="168"/>
      <c r="G83" s="168"/>
      <c r="H83" s="168"/>
      <c r="I83" s="168"/>
      <c r="J83" s="169">
        <f>J655</f>
        <v>0</v>
      </c>
      <c r="K83" s="166"/>
      <c r="L83" s="170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s="9" customFormat="1" ht="24.95" customHeight="1">
      <c r="A84" s="9"/>
      <c r="B84" s="165"/>
      <c r="C84" s="166"/>
      <c r="D84" s="167" t="s">
        <v>134</v>
      </c>
      <c r="E84" s="168"/>
      <c r="F84" s="168"/>
      <c r="G84" s="168"/>
      <c r="H84" s="168"/>
      <c r="I84" s="168"/>
      <c r="J84" s="169">
        <f>J706</f>
        <v>0</v>
      </c>
      <c r="K84" s="166"/>
      <c r="L84" s="170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9" customFormat="1" ht="24.95" customHeight="1">
      <c r="A85" s="9"/>
      <c r="B85" s="165"/>
      <c r="C85" s="166"/>
      <c r="D85" s="167" t="s">
        <v>135</v>
      </c>
      <c r="E85" s="168"/>
      <c r="F85" s="168"/>
      <c r="G85" s="168"/>
      <c r="H85" s="168"/>
      <c r="I85" s="168"/>
      <c r="J85" s="169">
        <f>J715</f>
        <v>0</v>
      </c>
      <c r="K85" s="166"/>
      <c r="L85" s="170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9" customFormat="1" ht="24.95" customHeight="1">
      <c r="A86" s="9"/>
      <c r="B86" s="165"/>
      <c r="C86" s="166"/>
      <c r="D86" s="167" t="s">
        <v>136</v>
      </c>
      <c r="E86" s="168"/>
      <c r="F86" s="168"/>
      <c r="G86" s="168"/>
      <c r="H86" s="168"/>
      <c r="I86" s="168"/>
      <c r="J86" s="169">
        <f>J721</f>
        <v>0</v>
      </c>
      <c r="K86" s="166"/>
      <c r="L86" s="170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9" customFormat="1" ht="24.95" customHeight="1">
      <c r="A87" s="9"/>
      <c r="B87" s="165"/>
      <c r="C87" s="166"/>
      <c r="D87" s="167" t="s">
        <v>137</v>
      </c>
      <c r="E87" s="168"/>
      <c r="F87" s="168"/>
      <c r="G87" s="168"/>
      <c r="H87" s="168"/>
      <c r="I87" s="168"/>
      <c r="J87" s="169">
        <f>J724</f>
        <v>0</v>
      </c>
      <c r="K87" s="166"/>
      <c r="L87" s="170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s="2" customFormat="1" ht="21.8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3" spans="1:31" s="2" customFormat="1" ht="6.95" customHeight="1">
      <c r="A93" s="38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13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4.95" customHeight="1">
      <c r="A94" s="38"/>
      <c r="B94" s="39"/>
      <c r="C94" s="23" t="s">
        <v>138</v>
      </c>
      <c r="D94" s="40"/>
      <c r="E94" s="40"/>
      <c r="F94" s="40"/>
      <c r="G94" s="40"/>
      <c r="H94" s="40"/>
      <c r="I94" s="40"/>
      <c r="J94" s="40"/>
      <c r="K94" s="40"/>
      <c r="L94" s="13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3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2" customHeight="1">
      <c r="A96" s="38"/>
      <c r="B96" s="39"/>
      <c r="C96" s="32" t="s">
        <v>16</v>
      </c>
      <c r="D96" s="40"/>
      <c r="E96" s="40"/>
      <c r="F96" s="40"/>
      <c r="G96" s="40"/>
      <c r="H96" s="40"/>
      <c r="I96" s="40"/>
      <c r="J96" s="40"/>
      <c r="K96" s="40"/>
      <c r="L96" s="13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6.25" customHeight="1">
      <c r="A97" s="38"/>
      <c r="B97" s="39"/>
      <c r="C97" s="40"/>
      <c r="D97" s="40"/>
      <c r="E97" s="160" t="str">
        <f>E7</f>
        <v>SZŠ a VOŠ zdravotnická Žďár nad Sázavou, zázemí praxe NMNM – rekonstrukce ZTI, ELEKTRO</v>
      </c>
      <c r="F97" s="32"/>
      <c r="G97" s="32"/>
      <c r="H97" s="32"/>
      <c r="I97" s="40"/>
      <c r="J97" s="40"/>
      <c r="K97" s="40"/>
      <c r="L97" s="13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2" customHeight="1">
      <c r="A98" s="38"/>
      <c r="B98" s="39"/>
      <c r="C98" s="32" t="s">
        <v>102</v>
      </c>
      <c r="D98" s="40"/>
      <c r="E98" s="40"/>
      <c r="F98" s="40"/>
      <c r="G98" s="40"/>
      <c r="H98" s="40"/>
      <c r="I98" s="40"/>
      <c r="J98" s="40"/>
      <c r="K98" s="40"/>
      <c r="L98" s="13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6.5" customHeight="1">
      <c r="A99" s="38"/>
      <c r="B99" s="39"/>
      <c r="C99" s="40"/>
      <c r="D99" s="40"/>
      <c r="E99" s="69" t="str">
        <f>E9</f>
        <v>SO 01 - stavební úpravy</v>
      </c>
      <c r="F99" s="40"/>
      <c r="G99" s="40"/>
      <c r="H99" s="40"/>
      <c r="I99" s="40"/>
      <c r="J99" s="40"/>
      <c r="K99" s="40"/>
      <c r="L99" s="13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3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12" customHeight="1">
      <c r="A101" s="38"/>
      <c r="B101" s="39"/>
      <c r="C101" s="32" t="s">
        <v>21</v>
      </c>
      <c r="D101" s="40"/>
      <c r="E101" s="40"/>
      <c r="F101" s="27" t="str">
        <f>F12</f>
        <v>Nové město na Moravě</v>
      </c>
      <c r="G101" s="40"/>
      <c r="H101" s="40"/>
      <c r="I101" s="32" t="s">
        <v>23</v>
      </c>
      <c r="J101" s="72" t="str">
        <f>IF(J12="","",J12)</f>
        <v>18. 1. 2023</v>
      </c>
      <c r="K101" s="40"/>
      <c r="L101" s="13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13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5.15" customHeight="1">
      <c r="A103" s="38"/>
      <c r="B103" s="39"/>
      <c r="C103" s="32" t="s">
        <v>25</v>
      </c>
      <c r="D103" s="40"/>
      <c r="E103" s="40"/>
      <c r="F103" s="27" t="str">
        <f>E15</f>
        <v>Kraj Vysočina, Žižkova 1882/57, Jihlava</v>
      </c>
      <c r="G103" s="40"/>
      <c r="H103" s="40"/>
      <c r="I103" s="32" t="s">
        <v>31</v>
      </c>
      <c r="J103" s="36" t="str">
        <f>E21</f>
        <v>Filip Marek</v>
      </c>
      <c r="K103" s="40"/>
      <c r="L103" s="13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15.15" customHeight="1">
      <c r="A104" s="38"/>
      <c r="B104" s="39"/>
      <c r="C104" s="32" t="s">
        <v>29</v>
      </c>
      <c r="D104" s="40"/>
      <c r="E104" s="40"/>
      <c r="F104" s="27" t="str">
        <f>IF(E18="","",E18)</f>
        <v>Vyplň údaj</v>
      </c>
      <c r="G104" s="40"/>
      <c r="H104" s="40"/>
      <c r="I104" s="32" t="s">
        <v>34</v>
      </c>
      <c r="J104" s="36" t="str">
        <f>E24</f>
        <v>Filip Marek</v>
      </c>
      <c r="K104" s="40"/>
      <c r="L104" s="134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10.3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134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10" customFormat="1" ht="29.25" customHeight="1">
      <c r="A106" s="171"/>
      <c r="B106" s="172"/>
      <c r="C106" s="173" t="s">
        <v>139</v>
      </c>
      <c r="D106" s="174" t="s">
        <v>57</v>
      </c>
      <c r="E106" s="174" t="s">
        <v>53</v>
      </c>
      <c r="F106" s="174" t="s">
        <v>54</v>
      </c>
      <c r="G106" s="174" t="s">
        <v>140</v>
      </c>
      <c r="H106" s="174" t="s">
        <v>141</v>
      </c>
      <c r="I106" s="174" t="s">
        <v>142</v>
      </c>
      <c r="J106" s="175" t="s">
        <v>108</v>
      </c>
      <c r="K106" s="176" t="s">
        <v>143</v>
      </c>
      <c r="L106" s="177"/>
      <c r="M106" s="92" t="s">
        <v>19</v>
      </c>
      <c r="N106" s="93" t="s">
        <v>42</v>
      </c>
      <c r="O106" s="93" t="s">
        <v>144</v>
      </c>
      <c r="P106" s="93" t="s">
        <v>145</v>
      </c>
      <c r="Q106" s="93" t="s">
        <v>146</v>
      </c>
      <c r="R106" s="93" t="s">
        <v>147</v>
      </c>
      <c r="S106" s="93" t="s">
        <v>148</v>
      </c>
      <c r="T106" s="94" t="s">
        <v>149</v>
      </c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</row>
    <row r="107" spans="1:63" s="2" customFormat="1" ht="22.8" customHeight="1">
      <c r="A107" s="38"/>
      <c r="B107" s="39"/>
      <c r="C107" s="99" t="s">
        <v>150</v>
      </c>
      <c r="D107" s="40"/>
      <c r="E107" s="40"/>
      <c r="F107" s="40"/>
      <c r="G107" s="40"/>
      <c r="H107" s="40"/>
      <c r="I107" s="40"/>
      <c r="J107" s="178">
        <f>BK107</f>
        <v>0</v>
      </c>
      <c r="K107" s="40"/>
      <c r="L107" s="44"/>
      <c r="M107" s="95"/>
      <c r="N107" s="179"/>
      <c r="O107" s="96"/>
      <c r="P107" s="180">
        <f>P108+P109+P113+P155+P210+P222+P246+P255+P299+P315+P319+P332+P334+P432+P434+P442+P462+P485+P495+P524+P567+P618+P647+P655+P706+P715+P721+P724</f>
        <v>0</v>
      </c>
      <c r="Q107" s="96"/>
      <c r="R107" s="180">
        <f>R108+R109+R113+R155+R210+R222+R246+R255+R299+R315+R319+R332+R334+R432+R434+R442+R462+R485+R495+R524+R567+R618+R647+R655+R706+R715+R721+R724</f>
        <v>0.05</v>
      </c>
      <c r="S107" s="96"/>
      <c r="T107" s="181">
        <f>T108+T109+T113+T155+T210+T222+T246+T255+T299+T315+T319+T332+T334+T432+T434+T442+T462+T485+T495+T524+T567+T618+T647+T655+T706+T715+T721+T724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71</v>
      </c>
      <c r="AU107" s="17" t="s">
        <v>109</v>
      </c>
      <c r="BK107" s="182">
        <f>BK108+BK109+BK113+BK155+BK210+BK222+BK246+BK255+BK299+BK315+BK319+BK332+BK334+BK432+BK434+BK442+BK462+BK485+BK495+BK524+BK567+BK618+BK647+BK655+BK706+BK715+BK721+BK724</f>
        <v>0</v>
      </c>
    </row>
    <row r="108" spans="1:63" s="11" customFormat="1" ht="25.9" customHeight="1">
      <c r="A108" s="11"/>
      <c r="B108" s="183"/>
      <c r="C108" s="184"/>
      <c r="D108" s="185" t="s">
        <v>71</v>
      </c>
      <c r="E108" s="186" t="s">
        <v>151</v>
      </c>
      <c r="F108" s="186" t="s">
        <v>152</v>
      </c>
      <c r="G108" s="184"/>
      <c r="H108" s="184"/>
      <c r="I108" s="187"/>
      <c r="J108" s="188">
        <f>BK108</f>
        <v>0</v>
      </c>
      <c r="K108" s="184"/>
      <c r="L108" s="189"/>
      <c r="M108" s="190"/>
      <c r="N108" s="191"/>
      <c r="O108" s="191"/>
      <c r="P108" s="192">
        <v>0</v>
      </c>
      <c r="Q108" s="191"/>
      <c r="R108" s="192">
        <v>0</v>
      </c>
      <c r="S108" s="191"/>
      <c r="T108" s="193">
        <v>0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R108" s="194" t="s">
        <v>80</v>
      </c>
      <c r="AT108" s="195" t="s">
        <v>71</v>
      </c>
      <c r="AU108" s="195" t="s">
        <v>72</v>
      </c>
      <c r="AY108" s="194" t="s">
        <v>153</v>
      </c>
      <c r="BK108" s="196">
        <v>0</v>
      </c>
    </row>
    <row r="109" spans="1:63" s="11" customFormat="1" ht="25.9" customHeight="1">
      <c r="A109" s="11"/>
      <c r="B109" s="183"/>
      <c r="C109" s="184"/>
      <c r="D109" s="185" t="s">
        <v>71</v>
      </c>
      <c r="E109" s="186" t="s">
        <v>154</v>
      </c>
      <c r="F109" s="186" t="s">
        <v>155</v>
      </c>
      <c r="G109" s="184"/>
      <c r="H109" s="184"/>
      <c r="I109" s="187"/>
      <c r="J109" s="188">
        <f>BK109</f>
        <v>0</v>
      </c>
      <c r="K109" s="184"/>
      <c r="L109" s="189"/>
      <c r="M109" s="190"/>
      <c r="N109" s="191"/>
      <c r="O109" s="191"/>
      <c r="P109" s="192">
        <f>SUM(P110:P112)</f>
        <v>0</v>
      </c>
      <c r="Q109" s="191"/>
      <c r="R109" s="192">
        <f>SUM(R110:R112)</f>
        <v>0</v>
      </c>
      <c r="S109" s="191"/>
      <c r="T109" s="193">
        <f>SUM(T110:T112)</f>
        <v>0</v>
      </c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R109" s="194" t="s">
        <v>80</v>
      </c>
      <c r="AT109" s="195" t="s">
        <v>71</v>
      </c>
      <c r="AU109" s="195" t="s">
        <v>72</v>
      </c>
      <c r="AY109" s="194" t="s">
        <v>153</v>
      </c>
      <c r="BK109" s="196">
        <f>SUM(BK110:BK112)</f>
        <v>0</v>
      </c>
    </row>
    <row r="110" spans="1:65" s="2" customFormat="1" ht="16.5" customHeight="1">
      <c r="A110" s="38"/>
      <c r="B110" s="39"/>
      <c r="C110" s="197" t="s">
        <v>80</v>
      </c>
      <c r="D110" s="197" t="s">
        <v>156</v>
      </c>
      <c r="E110" s="198" t="s">
        <v>157</v>
      </c>
      <c r="F110" s="199" t="s">
        <v>158</v>
      </c>
      <c r="G110" s="200" t="s">
        <v>159</v>
      </c>
      <c r="H110" s="201">
        <v>22.5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43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160</v>
      </c>
      <c r="AT110" s="209" t="s">
        <v>156</v>
      </c>
      <c r="AU110" s="209" t="s">
        <v>80</v>
      </c>
      <c r="AY110" s="17" t="s">
        <v>153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80</v>
      </c>
      <c r="BK110" s="210">
        <f>ROUND(I110*H110,2)</f>
        <v>0</v>
      </c>
      <c r="BL110" s="17" t="s">
        <v>160</v>
      </c>
      <c r="BM110" s="209" t="s">
        <v>82</v>
      </c>
    </row>
    <row r="111" spans="1:51" s="12" customFormat="1" ht="12">
      <c r="A111" s="12"/>
      <c r="B111" s="211"/>
      <c r="C111" s="212"/>
      <c r="D111" s="213" t="s">
        <v>161</v>
      </c>
      <c r="E111" s="214" t="s">
        <v>19</v>
      </c>
      <c r="F111" s="215" t="s">
        <v>162</v>
      </c>
      <c r="G111" s="212"/>
      <c r="H111" s="216">
        <v>22.5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T111" s="222" t="s">
        <v>161</v>
      </c>
      <c r="AU111" s="222" t="s">
        <v>80</v>
      </c>
      <c r="AV111" s="12" t="s">
        <v>82</v>
      </c>
      <c r="AW111" s="12" t="s">
        <v>33</v>
      </c>
      <c r="AX111" s="12" t="s">
        <v>72</v>
      </c>
      <c r="AY111" s="222" t="s">
        <v>153</v>
      </c>
    </row>
    <row r="112" spans="1:51" s="13" customFormat="1" ht="12">
      <c r="A112" s="13"/>
      <c r="B112" s="223"/>
      <c r="C112" s="224"/>
      <c r="D112" s="213" t="s">
        <v>161</v>
      </c>
      <c r="E112" s="225" t="s">
        <v>19</v>
      </c>
      <c r="F112" s="226" t="s">
        <v>163</v>
      </c>
      <c r="G112" s="224"/>
      <c r="H112" s="227">
        <v>22.5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161</v>
      </c>
      <c r="AU112" s="233" t="s">
        <v>80</v>
      </c>
      <c r="AV112" s="13" t="s">
        <v>160</v>
      </c>
      <c r="AW112" s="13" t="s">
        <v>33</v>
      </c>
      <c r="AX112" s="13" t="s">
        <v>80</v>
      </c>
      <c r="AY112" s="233" t="s">
        <v>153</v>
      </c>
    </row>
    <row r="113" spans="1:63" s="11" customFormat="1" ht="25.9" customHeight="1">
      <c r="A113" s="11"/>
      <c r="B113" s="183"/>
      <c r="C113" s="184"/>
      <c r="D113" s="185" t="s">
        <v>71</v>
      </c>
      <c r="E113" s="186" t="s">
        <v>164</v>
      </c>
      <c r="F113" s="186" t="s">
        <v>165</v>
      </c>
      <c r="G113" s="184"/>
      <c r="H113" s="184"/>
      <c r="I113" s="187"/>
      <c r="J113" s="188">
        <f>BK113</f>
        <v>0</v>
      </c>
      <c r="K113" s="184"/>
      <c r="L113" s="189"/>
      <c r="M113" s="190"/>
      <c r="N113" s="191"/>
      <c r="O113" s="191"/>
      <c r="P113" s="192">
        <f>SUM(P114:P154)</f>
        <v>0</v>
      </c>
      <c r="Q113" s="191"/>
      <c r="R113" s="192">
        <f>SUM(R114:R154)</f>
        <v>0</v>
      </c>
      <c r="S113" s="191"/>
      <c r="T113" s="193">
        <f>SUM(T114:T154)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194" t="s">
        <v>80</v>
      </c>
      <c r="AT113" s="195" t="s">
        <v>71</v>
      </c>
      <c r="AU113" s="195" t="s">
        <v>72</v>
      </c>
      <c r="AY113" s="194" t="s">
        <v>153</v>
      </c>
      <c r="BK113" s="196">
        <f>SUM(BK114:BK154)</f>
        <v>0</v>
      </c>
    </row>
    <row r="114" spans="1:65" s="2" customFormat="1" ht="21.75" customHeight="1">
      <c r="A114" s="38"/>
      <c r="B114" s="39"/>
      <c r="C114" s="197" t="s">
        <v>82</v>
      </c>
      <c r="D114" s="197" t="s">
        <v>156</v>
      </c>
      <c r="E114" s="198" t="s">
        <v>166</v>
      </c>
      <c r="F114" s="199" t="s">
        <v>167</v>
      </c>
      <c r="G114" s="200" t="s">
        <v>168</v>
      </c>
      <c r="H114" s="201">
        <v>3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43</v>
      </c>
      <c r="O114" s="84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160</v>
      </c>
      <c r="AT114" s="209" t="s">
        <v>156</v>
      </c>
      <c r="AU114" s="209" t="s">
        <v>80</v>
      </c>
      <c r="AY114" s="17" t="s">
        <v>153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80</v>
      </c>
      <c r="BK114" s="210">
        <f>ROUND(I114*H114,2)</f>
        <v>0</v>
      </c>
      <c r="BL114" s="17" t="s">
        <v>160</v>
      </c>
      <c r="BM114" s="209" t="s">
        <v>160</v>
      </c>
    </row>
    <row r="115" spans="1:47" s="2" customFormat="1" ht="12">
      <c r="A115" s="38"/>
      <c r="B115" s="39"/>
      <c r="C115" s="40"/>
      <c r="D115" s="213" t="s">
        <v>169</v>
      </c>
      <c r="E115" s="40"/>
      <c r="F115" s="234" t="s">
        <v>170</v>
      </c>
      <c r="G115" s="40"/>
      <c r="H115" s="40"/>
      <c r="I115" s="235"/>
      <c r="J115" s="40"/>
      <c r="K115" s="40"/>
      <c r="L115" s="44"/>
      <c r="M115" s="236"/>
      <c r="N115" s="23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169</v>
      </c>
      <c r="AU115" s="17" t="s">
        <v>80</v>
      </c>
    </row>
    <row r="116" spans="1:51" s="12" customFormat="1" ht="12">
      <c r="A116" s="12"/>
      <c r="B116" s="211"/>
      <c r="C116" s="212"/>
      <c r="D116" s="213" t="s">
        <v>161</v>
      </c>
      <c r="E116" s="214" t="s">
        <v>19</v>
      </c>
      <c r="F116" s="215" t="s">
        <v>80</v>
      </c>
      <c r="G116" s="212"/>
      <c r="H116" s="216">
        <v>1</v>
      </c>
      <c r="I116" s="217"/>
      <c r="J116" s="212"/>
      <c r="K116" s="212"/>
      <c r="L116" s="218"/>
      <c r="M116" s="219"/>
      <c r="N116" s="220"/>
      <c r="O116" s="220"/>
      <c r="P116" s="220"/>
      <c r="Q116" s="220"/>
      <c r="R116" s="220"/>
      <c r="S116" s="220"/>
      <c r="T116" s="22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22" t="s">
        <v>161</v>
      </c>
      <c r="AU116" s="222" t="s">
        <v>80</v>
      </c>
      <c r="AV116" s="12" t="s">
        <v>82</v>
      </c>
      <c r="AW116" s="12" t="s">
        <v>33</v>
      </c>
      <c r="AX116" s="12" t="s">
        <v>72</v>
      </c>
      <c r="AY116" s="222" t="s">
        <v>153</v>
      </c>
    </row>
    <row r="117" spans="1:51" s="12" customFormat="1" ht="12">
      <c r="A117" s="12"/>
      <c r="B117" s="211"/>
      <c r="C117" s="212"/>
      <c r="D117" s="213" t="s">
        <v>161</v>
      </c>
      <c r="E117" s="214" t="s">
        <v>19</v>
      </c>
      <c r="F117" s="215" t="s">
        <v>171</v>
      </c>
      <c r="G117" s="212"/>
      <c r="H117" s="216">
        <v>2</v>
      </c>
      <c r="I117" s="217"/>
      <c r="J117" s="212"/>
      <c r="K117" s="212"/>
      <c r="L117" s="218"/>
      <c r="M117" s="219"/>
      <c r="N117" s="220"/>
      <c r="O117" s="220"/>
      <c r="P117" s="220"/>
      <c r="Q117" s="220"/>
      <c r="R117" s="220"/>
      <c r="S117" s="220"/>
      <c r="T117" s="22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22" t="s">
        <v>161</v>
      </c>
      <c r="AU117" s="222" t="s">
        <v>80</v>
      </c>
      <c r="AV117" s="12" t="s">
        <v>82</v>
      </c>
      <c r="AW117" s="12" t="s">
        <v>33</v>
      </c>
      <c r="AX117" s="12" t="s">
        <v>72</v>
      </c>
      <c r="AY117" s="222" t="s">
        <v>153</v>
      </c>
    </row>
    <row r="118" spans="1:51" s="13" customFormat="1" ht="12">
      <c r="A118" s="13"/>
      <c r="B118" s="223"/>
      <c r="C118" s="224"/>
      <c r="D118" s="213" t="s">
        <v>161</v>
      </c>
      <c r="E118" s="225" t="s">
        <v>19</v>
      </c>
      <c r="F118" s="226" t="s">
        <v>163</v>
      </c>
      <c r="G118" s="224"/>
      <c r="H118" s="227">
        <v>3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161</v>
      </c>
      <c r="AU118" s="233" t="s">
        <v>80</v>
      </c>
      <c r="AV118" s="13" t="s">
        <v>160</v>
      </c>
      <c r="AW118" s="13" t="s">
        <v>33</v>
      </c>
      <c r="AX118" s="13" t="s">
        <v>80</v>
      </c>
      <c r="AY118" s="233" t="s">
        <v>153</v>
      </c>
    </row>
    <row r="119" spans="1:65" s="2" customFormat="1" ht="21.75" customHeight="1">
      <c r="A119" s="38"/>
      <c r="B119" s="39"/>
      <c r="C119" s="197" t="s">
        <v>172</v>
      </c>
      <c r="D119" s="197" t="s">
        <v>156</v>
      </c>
      <c r="E119" s="198" t="s">
        <v>173</v>
      </c>
      <c r="F119" s="199" t="s">
        <v>174</v>
      </c>
      <c r="G119" s="200" t="s">
        <v>168</v>
      </c>
      <c r="H119" s="201">
        <v>12</v>
      </c>
      <c r="I119" s="202"/>
      <c r="J119" s="203">
        <f>ROUND(I119*H119,2)</f>
        <v>0</v>
      </c>
      <c r="K119" s="204"/>
      <c r="L119" s="44"/>
      <c r="M119" s="205" t="s">
        <v>19</v>
      </c>
      <c r="N119" s="206" t="s">
        <v>43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160</v>
      </c>
      <c r="AT119" s="209" t="s">
        <v>156</v>
      </c>
      <c r="AU119" s="209" t="s">
        <v>80</v>
      </c>
      <c r="AY119" s="17" t="s">
        <v>153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80</v>
      </c>
      <c r="BK119" s="210">
        <f>ROUND(I119*H119,2)</f>
        <v>0</v>
      </c>
      <c r="BL119" s="17" t="s">
        <v>160</v>
      </c>
      <c r="BM119" s="209" t="s">
        <v>175</v>
      </c>
    </row>
    <row r="120" spans="1:47" s="2" customFormat="1" ht="12">
      <c r="A120" s="38"/>
      <c r="B120" s="39"/>
      <c r="C120" s="40"/>
      <c r="D120" s="213" t="s">
        <v>169</v>
      </c>
      <c r="E120" s="40"/>
      <c r="F120" s="234" t="s">
        <v>170</v>
      </c>
      <c r="G120" s="40"/>
      <c r="H120" s="40"/>
      <c r="I120" s="235"/>
      <c r="J120" s="40"/>
      <c r="K120" s="40"/>
      <c r="L120" s="44"/>
      <c r="M120" s="236"/>
      <c r="N120" s="23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169</v>
      </c>
      <c r="AU120" s="17" t="s">
        <v>80</v>
      </c>
    </row>
    <row r="121" spans="1:51" s="12" customFormat="1" ht="12">
      <c r="A121" s="12"/>
      <c r="B121" s="211"/>
      <c r="C121" s="212"/>
      <c r="D121" s="213" t="s">
        <v>161</v>
      </c>
      <c r="E121" s="214" t="s">
        <v>19</v>
      </c>
      <c r="F121" s="215" t="s">
        <v>176</v>
      </c>
      <c r="G121" s="212"/>
      <c r="H121" s="216">
        <v>12</v>
      </c>
      <c r="I121" s="217"/>
      <c r="J121" s="212"/>
      <c r="K121" s="212"/>
      <c r="L121" s="218"/>
      <c r="M121" s="219"/>
      <c r="N121" s="220"/>
      <c r="O121" s="220"/>
      <c r="P121" s="220"/>
      <c r="Q121" s="220"/>
      <c r="R121" s="220"/>
      <c r="S121" s="220"/>
      <c r="T121" s="22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22" t="s">
        <v>161</v>
      </c>
      <c r="AU121" s="222" t="s">
        <v>80</v>
      </c>
      <c r="AV121" s="12" t="s">
        <v>82</v>
      </c>
      <c r="AW121" s="12" t="s">
        <v>33</v>
      </c>
      <c r="AX121" s="12" t="s">
        <v>72</v>
      </c>
      <c r="AY121" s="222" t="s">
        <v>153</v>
      </c>
    </row>
    <row r="122" spans="1:51" s="13" customFormat="1" ht="12">
      <c r="A122" s="13"/>
      <c r="B122" s="223"/>
      <c r="C122" s="224"/>
      <c r="D122" s="213" t="s">
        <v>161</v>
      </c>
      <c r="E122" s="225" t="s">
        <v>19</v>
      </c>
      <c r="F122" s="226" t="s">
        <v>163</v>
      </c>
      <c r="G122" s="224"/>
      <c r="H122" s="227">
        <v>12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161</v>
      </c>
      <c r="AU122" s="233" t="s">
        <v>80</v>
      </c>
      <c r="AV122" s="13" t="s">
        <v>160</v>
      </c>
      <c r="AW122" s="13" t="s">
        <v>33</v>
      </c>
      <c r="AX122" s="13" t="s">
        <v>80</v>
      </c>
      <c r="AY122" s="233" t="s">
        <v>153</v>
      </c>
    </row>
    <row r="123" spans="1:65" s="2" customFormat="1" ht="21.75" customHeight="1">
      <c r="A123" s="38"/>
      <c r="B123" s="39"/>
      <c r="C123" s="197" t="s">
        <v>160</v>
      </c>
      <c r="D123" s="197" t="s">
        <v>156</v>
      </c>
      <c r="E123" s="198" t="s">
        <v>177</v>
      </c>
      <c r="F123" s="199" t="s">
        <v>178</v>
      </c>
      <c r="G123" s="200" t="s">
        <v>159</v>
      </c>
      <c r="H123" s="201">
        <v>0.342</v>
      </c>
      <c r="I123" s="202"/>
      <c r="J123" s="203">
        <f>ROUND(I123*H123,2)</f>
        <v>0</v>
      </c>
      <c r="K123" s="204"/>
      <c r="L123" s="44"/>
      <c r="M123" s="205" t="s">
        <v>19</v>
      </c>
      <c r="N123" s="206" t="s">
        <v>43</v>
      </c>
      <c r="O123" s="84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160</v>
      </c>
      <c r="AT123" s="209" t="s">
        <v>156</v>
      </c>
      <c r="AU123" s="209" t="s">
        <v>80</v>
      </c>
      <c r="AY123" s="17" t="s">
        <v>153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80</v>
      </c>
      <c r="BK123" s="210">
        <f>ROUND(I123*H123,2)</f>
        <v>0</v>
      </c>
      <c r="BL123" s="17" t="s">
        <v>160</v>
      </c>
      <c r="BM123" s="209" t="s">
        <v>179</v>
      </c>
    </row>
    <row r="124" spans="1:65" s="2" customFormat="1" ht="21.75" customHeight="1">
      <c r="A124" s="38"/>
      <c r="B124" s="39"/>
      <c r="C124" s="197" t="s">
        <v>180</v>
      </c>
      <c r="D124" s="197" t="s">
        <v>156</v>
      </c>
      <c r="E124" s="198" t="s">
        <v>181</v>
      </c>
      <c r="F124" s="199" t="s">
        <v>182</v>
      </c>
      <c r="G124" s="200" t="s">
        <v>159</v>
      </c>
      <c r="H124" s="201">
        <v>1.408</v>
      </c>
      <c r="I124" s="202"/>
      <c r="J124" s="203">
        <f>ROUND(I124*H124,2)</f>
        <v>0</v>
      </c>
      <c r="K124" s="204"/>
      <c r="L124" s="44"/>
      <c r="M124" s="205" t="s">
        <v>19</v>
      </c>
      <c r="N124" s="206" t="s">
        <v>43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160</v>
      </c>
      <c r="AT124" s="209" t="s">
        <v>156</v>
      </c>
      <c r="AU124" s="209" t="s">
        <v>80</v>
      </c>
      <c r="AY124" s="17" t="s">
        <v>153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80</v>
      </c>
      <c r="BK124" s="210">
        <f>ROUND(I124*H124,2)</f>
        <v>0</v>
      </c>
      <c r="BL124" s="17" t="s">
        <v>160</v>
      </c>
      <c r="BM124" s="209" t="s">
        <v>183</v>
      </c>
    </row>
    <row r="125" spans="1:65" s="2" customFormat="1" ht="21.75" customHeight="1">
      <c r="A125" s="38"/>
      <c r="B125" s="39"/>
      <c r="C125" s="197" t="s">
        <v>175</v>
      </c>
      <c r="D125" s="197" t="s">
        <v>156</v>
      </c>
      <c r="E125" s="198" t="s">
        <v>184</v>
      </c>
      <c r="F125" s="199" t="s">
        <v>185</v>
      </c>
      <c r="G125" s="200" t="s">
        <v>159</v>
      </c>
      <c r="H125" s="201">
        <v>2.05</v>
      </c>
      <c r="I125" s="202"/>
      <c r="J125" s="203">
        <f>ROUND(I125*H125,2)</f>
        <v>0</v>
      </c>
      <c r="K125" s="204"/>
      <c r="L125" s="44"/>
      <c r="M125" s="205" t="s">
        <v>19</v>
      </c>
      <c r="N125" s="206" t="s">
        <v>43</v>
      </c>
      <c r="O125" s="84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160</v>
      </c>
      <c r="AT125" s="209" t="s">
        <v>156</v>
      </c>
      <c r="AU125" s="209" t="s">
        <v>80</v>
      </c>
      <c r="AY125" s="17" t="s">
        <v>153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80</v>
      </c>
      <c r="BK125" s="210">
        <f>ROUND(I125*H125,2)</f>
        <v>0</v>
      </c>
      <c r="BL125" s="17" t="s">
        <v>160</v>
      </c>
      <c r="BM125" s="209" t="s">
        <v>176</v>
      </c>
    </row>
    <row r="126" spans="1:65" s="2" customFormat="1" ht="21.75" customHeight="1">
      <c r="A126" s="38"/>
      <c r="B126" s="39"/>
      <c r="C126" s="238" t="s">
        <v>186</v>
      </c>
      <c r="D126" s="238" t="s">
        <v>187</v>
      </c>
      <c r="E126" s="239" t="s">
        <v>188</v>
      </c>
      <c r="F126" s="240" t="s">
        <v>189</v>
      </c>
      <c r="G126" s="241" t="s">
        <v>168</v>
      </c>
      <c r="H126" s="242">
        <v>11</v>
      </c>
      <c r="I126" s="243"/>
      <c r="J126" s="244">
        <f>ROUND(I126*H126,2)</f>
        <v>0</v>
      </c>
      <c r="K126" s="245"/>
      <c r="L126" s="246"/>
      <c r="M126" s="247" t="s">
        <v>19</v>
      </c>
      <c r="N126" s="248" t="s">
        <v>43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179</v>
      </c>
      <c r="AT126" s="209" t="s">
        <v>187</v>
      </c>
      <c r="AU126" s="209" t="s">
        <v>80</v>
      </c>
      <c r="AY126" s="17" t="s">
        <v>153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80</v>
      </c>
      <c r="BK126" s="210">
        <f>ROUND(I126*H126,2)</f>
        <v>0</v>
      </c>
      <c r="BL126" s="17" t="s">
        <v>160</v>
      </c>
      <c r="BM126" s="209" t="s">
        <v>190</v>
      </c>
    </row>
    <row r="127" spans="1:47" s="2" customFormat="1" ht="12">
      <c r="A127" s="38"/>
      <c r="B127" s="39"/>
      <c r="C127" s="40"/>
      <c r="D127" s="213" t="s">
        <v>169</v>
      </c>
      <c r="E127" s="40"/>
      <c r="F127" s="234" t="s">
        <v>191</v>
      </c>
      <c r="G127" s="40"/>
      <c r="H127" s="40"/>
      <c r="I127" s="235"/>
      <c r="J127" s="40"/>
      <c r="K127" s="40"/>
      <c r="L127" s="44"/>
      <c r="M127" s="236"/>
      <c r="N127" s="23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169</v>
      </c>
      <c r="AU127" s="17" t="s">
        <v>80</v>
      </c>
    </row>
    <row r="128" spans="1:51" s="12" customFormat="1" ht="12">
      <c r="A128" s="12"/>
      <c r="B128" s="211"/>
      <c r="C128" s="212"/>
      <c r="D128" s="213" t="s">
        <v>161</v>
      </c>
      <c r="E128" s="214" t="s">
        <v>19</v>
      </c>
      <c r="F128" s="215" t="s">
        <v>192</v>
      </c>
      <c r="G128" s="212"/>
      <c r="H128" s="216">
        <v>4</v>
      </c>
      <c r="I128" s="217"/>
      <c r="J128" s="212"/>
      <c r="K128" s="212"/>
      <c r="L128" s="218"/>
      <c r="M128" s="219"/>
      <c r="N128" s="220"/>
      <c r="O128" s="220"/>
      <c r="P128" s="220"/>
      <c r="Q128" s="220"/>
      <c r="R128" s="220"/>
      <c r="S128" s="220"/>
      <c r="T128" s="22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22" t="s">
        <v>161</v>
      </c>
      <c r="AU128" s="222" t="s">
        <v>80</v>
      </c>
      <c r="AV128" s="12" t="s">
        <v>82</v>
      </c>
      <c r="AW128" s="12" t="s">
        <v>33</v>
      </c>
      <c r="AX128" s="12" t="s">
        <v>72</v>
      </c>
      <c r="AY128" s="222" t="s">
        <v>153</v>
      </c>
    </row>
    <row r="129" spans="1:51" s="12" customFormat="1" ht="12">
      <c r="A129" s="12"/>
      <c r="B129" s="211"/>
      <c r="C129" s="212"/>
      <c r="D129" s="213" t="s">
        <v>161</v>
      </c>
      <c r="E129" s="214" t="s">
        <v>19</v>
      </c>
      <c r="F129" s="215" t="s">
        <v>193</v>
      </c>
      <c r="G129" s="212"/>
      <c r="H129" s="216">
        <v>3</v>
      </c>
      <c r="I129" s="217"/>
      <c r="J129" s="212"/>
      <c r="K129" s="212"/>
      <c r="L129" s="218"/>
      <c r="M129" s="219"/>
      <c r="N129" s="220"/>
      <c r="O129" s="220"/>
      <c r="P129" s="220"/>
      <c r="Q129" s="220"/>
      <c r="R129" s="220"/>
      <c r="S129" s="220"/>
      <c r="T129" s="22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22" t="s">
        <v>161</v>
      </c>
      <c r="AU129" s="222" t="s">
        <v>80</v>
      </c>
      <c r="AV129" s="12" t="s">
        <v>82</v>
      </c>
      <c r="AW129" s="12" t="s">
        <v>33</v>
      </c>
      <c r="AX129" s="12" t="s">
        <v>72</v>
      </c>
      <c r="AY129" s="222" t="s">
        <v>153</v>
      </c>
    </row>
    <row r="130" spans="1:51" s="12" customFormat="1" ht="12">
      <c r="A130" s="12"/>
      <c r="B130" s="211"/>
      <c r="C130" s="212"/>
      <c r="D130" s="213" t="s">
        <v>161</v>
      </c>
      <c r="E130" s="214" t="s">
        <v>19</v>
      </c>
      <c r="F130" s="215" t="s">
        <v>192</v>
      </c>
      <c r="G130" s="212"/>
      <c r="H130" s="216">
        <v>4</v>
      </c>
      <c r="I130" s="217"/>
      <c r="J130" s="212"/>
      <c r="K130" s="212"/>
      <c r="L130" s="218"/>
      <c r="M130" s="219"/>
      <c r="N130" s="220"/>
      <c r="O130" s="220"/>
      <c r="P130" s="220"/>
      <c r="Q130" s="220"/>
      <c r="R130" s="220"/>
      <c r="S130" s="220"/>
      <c r="T130" s="22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22" t="s">
        <v>161</v>
      </c>
      <c r="AU130" s="222" t="s">
        <v>80</v>
      </c>
      <c r="AV130" s="12" t="s">
        <v>82</v>
      </c>
      <c r="AW130" s="12" t="s">
        <v>33</v>
      </c>
      <c r="AX130" s="12" t="s">
        <v>72</v>
      </c>
      <c r="AY130" s="222" t="s">
        <v>153</v>
      </c>
    </row>
    <row r="131" spans="1:51" s="13" customFormat="1" ht="12">
      <c r="A131" s="13"/>
      <c r="B131" s="223"/>
      <c r="C131" s="224"/>
      <c r="D131" s="213" t="s">
        <v>161</v>
      </c>
      <c r="E131" s="225" t="s">
        <v>19</v>
      </c>
      <c r="F131" s="226" t="s">
        <v>163</v>
      </c>
      <c r="G131" s="224"/>
      <c r="H131" s="227">
        <v>11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161</v>
      </c>
      <c r="AU131" s="233" t="s">
        <v>80</v>
      </c>
      <c r="AV131" s="13" t="s">
        <v>160</v>
      </c>
      <c r="AW131" s="13" t="s">
        <v>33</v>
      </c>
      <c r="AX131" s="13" t="s">
        <v>80</v>
      </c>
      <c r="AY131" s="233" t="s">
        <v>153</v>
      </c>
    </row>
    <row r="132" spans="1:65" s="2" customFormat="1" ht="21.75" customHeight="1">
      <c r="A132" s="38"/>
      <c r="B132" s="39"/>
      <c r="C132" s="238" t="s">
        <v>179</v>
      </c>
      <c r="D132" s="238" t="s">
        <v>187</v>
      </c>
      <c r="E132" s="239" t="s">
        <v>194</v>
      </c>
      <c r="F132" s="240" t="s">
        <v>189</v>
      </c>
      <c r="G132" s="241" t="s">
        <v>168</v>
      </c>
      <c r="H132" s="242">
        <v>1</v>
      </c>
      <c r="I132" s="243"/>
      <c r="J132" s="244">
        <f>ROUND(I132*H132,2)</f>
        <v>0</v>
      </c>
      <c r="K132" s="245"/>
      <c r="L132" s="246"/>
      <c r="M132" s="247" t="s">
        <v>19</v>
      </c>
      <c r="N132" s="248" t="s">
        <v>43</v>
      </c>
      <c r="O132" s="84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9" t="s">
        <v>179</v>
      </c>
      <c r="AT132" s="209" t="s">
        <v>187</v>
      </c>
      <c r="AU132" s="209" t="s">
        <v>80</v>
      </c>
      <c r="AY132" s="17" t="s">
        <v>153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7" t="s">
        <v>80</v>
      </c>
      <c r="BK132" s="210">
        <f>ROUND(I132*H132,2)</f>
        <v>0</v>
      </c>
      <c r="BL132" s="17" t="s">
        <v>160</v>
      </c>
      <c r="BM132" s="209" t="s">
        <v>195</v>
      </c>
    </row>
    <row r="133" spans="1:47" s="2" customFormat="1" ht="12">
      <c r="A133" s="38"/>
      <c r="B133" s="39"/>
      <c r="C133" s="40"/>
      <c r="D133" s="213" t="s">
        <v>169</v>
      </c>
      <c r="E133" s="40"/>
      <c r="F133" s="234" t="s">
        <v>196</v>
      </c>
      <c r="G133" s="40"/>
      <c r="H133" s="40"/>
      <c r="I133" s="235"/>
      <c r="J133" s="40"/>
      <c r="K133" s="40"/>
      <c r="L133" s="44"/>
      <c r="M133" s="236"/>
      <c r="N133" s="237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169</v>
      </c>
      <c r="AU133" s="17" t="s">
        <v>80</v>
      </c>
    </row>
    <row r="134" spans="1:51" s="12" customFormat="1" ht="12">
      <c r="A134" s="12"/>
      <c r="B134" s="211"/>
      <c r="C134" s="212"/>
      <c r="D134" s="213" t="s">
        <v>161</v>
      </c>
      <c r="E134" s="214" t="s">
        <v>19</v>
      </c>
      <c r="F134" s="215" t="s">
        <v>80</v>
      </c>
      <c r="G134" s="212"/>
      <c r="H134" s="216">
        <v>1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22" t="s">
        <v>161</v>
      </c>
      <c r="AU134" s="222" t="s">
        <v>80</v>
      </c>
      <c r="AV134" s="12" t="s">
        <v>82</v>
      </c>
      <c r="AW134" s="12" t="s">
        <v>33</v>
      </c>
      <c r="AX134" s="12" t="s">
        <v>72</v>
      </c>
      <c r="AY134" s="222" t="s">
        <v>153</v>
      </c>
    </row>
    <row r="135" spans="1:51" s="13" customFormat="1" ht="12">
      <c r="A135" s="13"/>
      <c r="B135" s="223"/>
      <c r="C135" s="224"/>
      <c r="D135" s="213" t="s">
        <v>161</v>
      </c>
      <c r="E135" s="225" t="s">
        <v>19</v>
      </c>
      <c r="F135" s="226" t="s">
        <v>163</v>
      </c>
      <c r="G135" s="224"/>
      <c r="H135" s="227">
        <v>1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161</v>
      </c>
      <c r="AU135" s="233" t="s">
        <v>80</v>
      </c>
      <c r="AV135" s="13" t="s">
        <v>160</v>
      </c>
      <c r="AW135" s="13" t="s">
        <v>33</v>
      </c>
      <c r="AX135" s="13" t="s">
        <v>80</v>
      </c>
      <c r="AY135" s="233" t="s">
        <v>153</v>
      </c>
    </row>
    <row r="136" spans="1:65" s="2" customFormat="1" ht="21.75" customHeight="1">
      <c r="A136" s="38"/>
      <c r="B136" s="39"/>
      <c r="C136" s="238" t="s">
        <v>197</v>
      </c>
      <c r="D136" s="238" t="s">
        <v>187</v>
      </c>
      <c r="E136" s="239" t="s">
        <v>198</v>
      </c>
      <c r="F136" s="240" t="s">
        <v>199</v>
      </c>
      <c r="G136" s="241" t="s">
        <v>168</v>
      </c>
      <c r="H136" s="242">
        <v>16</v>
      </c>
      <c r="I136" s="243"/>
      <c r="J136" s="244">
        <f>ROUND(I136*H136,2)</f>
        <v>0</v>
      </c>
      <c r="K136" s="245"/>
      <c r="L136" s="246"/>
      <c r="M136" s="247" t="s">
        <v>19</v>
      </c>
      <c r="N136" s="248" t="s">
        <v>43</v>
      </c>
      <c r="O136" s="84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9" t="s">
        <v>179</v>
      </c>
      <c r="AT136" s="209" t="s">
        <v>187</v>
      </c>
      <c r="AU136" s="209" t="s">
        <v>80</v>
      </c>
      <c r="AY136" s="17" t="s">
        <v>153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7" t="s">
        <v>80</v>
      </c>
      <c r="BK136" s="210">
        <f>ROUND(I136*H136,2)</f>
        <v>0</v>
      </c>
      <c r="BL136" s="17" t="s">
        <v>160</v>
      </c>
      <c r="BM136" s="209" t="s">
        <v>200</v>
      </c>
    </row>
    <row r="137" spans="1:51" s="12" customFormat="1" ht="12">
      <c r="A137" s="12"/>
      <c r="B137" s="211"/>
      <c r="C137" s="212"/>
      <c r="D137" s="213" t="s">
        <v>161</v>
      </c>
      <c r="E137" s="214" t="s">
        <v>19</v>
      </c>
      <c r="F137" s="215" t="s">
        <v>201</v>
      </c>
      <c r="G137" s="212"/>
      <c r="H137" s="216">
        <v>12</v>
      </c>
      <c r="I137" s="217"/>
      <c r="J137" s="212"/>
      <c r="K137" s="212"/>
      <c r="L137" s="218"/>
      <c r="M137" s="219"/>
      <c r="N137" s="220"/>
      <c r="O137" s="220"/>
      <c r="P137" s="220"/>
      <c r="Q137" s="220"/>
      <c r="R137" s="220"/>
      <c r="S137" s="220"/>
      <c r="T137" s="22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22" t="s">
        <v>161</v>
      </c>
      <c r="AU137" s="222" t="s">
        <v>80</v>
      </c>
      <c r="AV137" s="12" t="s">
        <v>82</v>
      </c>
      <c r="AW137" s="12" t="s">
        <v>33</v>
      </c>
      <c r="AX137" s="12" t="s">
        <v>72</v>
      </c>
      <c r="AY137" s="222" t="s">
        <v>153</v>
      </c>
    </row>
    <row r="138" spans="1:51" s="12" customFormat="1" ht="12">
      <c r="A138" s="12"/>
      <c r="B138" s="211"/>
      <c r="C138" s="212"/>
      <c r="D138" s="213" t="s">
        <v>161</v>
      </c>
      <c r="E138" s="214" t="s">
        <v>19</v>
      </c>
      <c r="F138" s="215" t="s">
        <v>192</v>
      </c>
      <c r="G138" s="212"/>
      <c r="H138" s="216">
        <v>4</v>
      </c>
      <c r="I138" s="217"/>
      <c r="J138" s="212"/>
      <c r="K138" s="212"/>
      <c r="L138" s="218"/>
      <c r="M138" s="219"/>
      <c r="N138" s="220"/>
      <c r="O138" s="220"/>
      <c r="P138" s="220"/>
      <c r="Q138" s="220"/>
      <c r="R138" s="220"/>
      <c r="S138" s="220"/>
      <c r="T138" s="22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22" t="s">
        <v>161</v>
      </c>
      <c r="AU138" s="222" t="s">
        <v>80</v>
      </c>
      <c r="AV138" s="12" t="s">
        <v>82</v>
      </c>
      <c r="AW138" s="12" t="s">
        <v>33</v>
      </c>
      <c r="AX138" s="12" t="s">
        <v>72</v>
      </c>
      <c r="AY138" s="222" t="s">
        <v>153</v>
      </c>
    </row>
    <row r="139" spans="1:51" s="13" customFormat="1" ht="12">
      <c r="A139" s="13"/>
      <c r="B139" s="223"/>
      <c r="C139" s="224"/>
      <c r="D139" s="213" t="s">
        <v>161</v>
      </c>
      <c r="E139" s="225" t="s">
        <v>19</v>
      </c>
      <c r="F139" s="226" t="s">
        <v>163</v>
      </c>
      <c r="G139" s="224"/>
      <c r="H139" s="227">
        <v>16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161</v>
      </c>
      <c r="AU139" s="233" t="s">
        <v>80</v>
      </c>
      <c r="AV139" s="13" t="s">
        <v>160</v>
      </c>
      <c r="AW139" s="13" t="s">
        <v>33</v>
      </c>
      <c r="AX139" s="13" t="s">
        <v>80</v>
      </c>
      <c r="AY139" s="233" t="s">
        <v>153</v>
      </c>
    </row>
    <row r="140" spans="1:65" s="2" customFormat="1" ht="21.75" customHeight="1">
      <c r="A140" s="38"/>
      <c r="B140" s="39"/>
      <c r="C140" s="238" t="s">
        <v>183</v>
      </c>
      <c r="D140" s="238" t="s">
        <v>187</v>
      </c>
      <c r="E140" s="239" t="s">
        <v>202</v>
      </c>
      <c r="F140" s="240" t="s">
        <v>203</v>
      </c>
      <c r="G140" s="241" t="s">
        <v>168</v>
      </c>
      <c r="H140" s="242">
        <v>1</v>
      </c>
      <c r="I140" s="243"/>
      <c r="J140" s="244">
        <f>ROUND(I140*H140,2)</f>
        <v>0</v>
      </c>
      <c r="K140" s="245"/>
      <c r="L140" s="246"/>
      <c r="M140" s="247" t="s">
        <v>19</v>
      </c>
      <c r="N140" s="248" t="s">
        <v>43</v>
      </c>
      <c r="O140" s="84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179</v>
      </c>
      <c r="AT140" s="209" t="s">
        <v>187</v>
      </c>
      <c r="AU140" s="209" t="s">
        <v>80</v>
      </c>
      <c r="AY140" s="17" t="s">
        <v>153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80</v>
      </c>
      <c r="BK140" s="210">
        <f>ROUND(I140*H140,2)</f>
        <v>0</v>
      </c>
      <c r="BL140" s="17" t="s">
        <v>160</v>
      </c>
      <c r="BM140" s="209" t="s">
        <v>204</v>
      </c>
    </row>
    <row r="141" spans="1:51" s="12" customFormat="1" ht="12">
      <c r="A141" s="12"/>
      <c r="B141" s="211"/>
      <c r="C141" s="212"/>
      <c r="D141" s="213" t="s">
        <v>161</v>
      </c>
      <c r="E141" s="214" t="s">
        <v>19</v>
      </c>
      <c r="F141" s="215" t="s">
        <v>80</v>
      </c>
      <c r="G141" s="212"/>
      <c r="H141" s="216">
        <v>1</v>
      </c>
      <c r="I141" s="217"/>
      <c r="J141" s="212"/>
      <c r="K141" s="212"/>
      <c r="L141" s="218"/>
      <c r="M141" s="219"/>
      <c r="N141" s="220"/>
      <c r="O141" s="220"/>
      <c r="P141" s="220"/>
      <c r="Q141" s="220"/>
      <c r="R141" s="220"/>
      <c r="S141" s="220"/>
      <c r="T141" s="22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22" t="s">
        <v>161</v>
      </c>
      <c r="AU141" s="222" t="s">
        <v>80</v>
      </c>
      <c r="AV141" s="12" t="s">
        <v>82</v>
      </c>
      <c r="AW141" s="12" t="s">
        <v>33</v>
      </c>
      <c r="AX141" s="12" t="s">
        <v>72</v>
      </c>
      <c r="AY141" s="222" t="s">
        <v>153</v>
      </c>
    </row>
    <row r="142" spans="1:51" s="13" customFormat="1" ht="12">
      <c r="A142" s="13"/>
      <c r="B142" s="223"/>
      <c r="C142" s="224"/>
      <c r="D142" s="213" t="s">
        <v>161</v>
      </c>
      <c r="E142" s="225" t="s">
        <v>19</v>
      </c>
      <c r="F142" s="226" t="s">
        <v>163</v>
      </c>
      <c r="G142" s="224"/>
      <c r="H142" s="227">
        <v>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161</v>
      </c>
      <c r="AU142" s="233" t="s">
        <v>80</v>
      </c>
      <c r="AV142" s="13" t="s">
        <v>160</v>
      </c>
      <c r="AW142" s="13" t="s">
        <v>33</v>
      </c>
      <c r="AX142" s="13" t="s">
        <v>80</v>
      </c>
      <c r="AY142" s="233" t="s">
        <v>153</v>
      </c>
    </row>
    <row r="143" spans="1:65" s="2" customFormat="1" ht="16.5" customHeight="1">
      <c r="A143" s="38"/>
      <c r="B143" s="39"/>
      <c r="C143" s="197" t="s">
        <v>205</v>
      </c>
      <c r="D143" s="197" t="s">
        <v>156</v>
      </c>
      <c r="E143" s="198" t="s">
        <v>206</v>
      </c>
      <c r="F143" s="199" t="s">
        <v>207</v>
      </c>
      <c r="G143" s="200" t="s">
        <v>159</v>
      </c>
      <c r="H143" s="201">
        <v>0.06</v>
      </c>
      <c r="I143" s="202"/>
      <c r="J143" s="203">
        <f>ROUND(I143*H143,2)</f>
        <v>0</v>
      </c>
      <c r="K143" s="204"/>
      <c r="L143" s="44"/>
      <c r="M143" s="205" t="s">
        <v>19</v>
      </c>
      <c r="N143" s="206" t="s">
        <v>43</v>
      </c>
      <c r="O143" s="84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9" t="s">
        <v>160</v>
      </c>
      <c r="AT143" s="209" t="s">
        <v>156</v>
      </c>
      <c r="AU143" s="209" t="s">
        <v>80</v>
      </c>
      <c r="AY143" s="17" t="s">
        <v>153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7" t="s">
        <v>80</v>
      </c>
      <c r="BK143" s="210">
        <f>ROUND(I143*H143,2)</f>
        <v>0</v>
      </c>
      <c r="BL143" s="17" t="s">
        <v>160</v>
      </c>
      <c r="BM143" s="209" t="s">
        <v>208</v>
      </c>
    </row>
    <row r="144" spans="1:51" s="12" customFormat="1" ht="12">
      <c r="A144" s="12"/>
      <c r="B144" s="211"/>
      <c r="C144" s="212"/>
      <c r="D144" s="213" t="s">
        <v>161</v>
      </c>
      <c r="E144" s="214" t="s">
        <v>19</v>
      </c>
      <c r="F144" s="215" t="s">
        <v>209</v>
      </c>
      <c r="G144" s="212"/>
      <c r="H144" s="216">
        <v>0.02</v>
      </c>
      <c r="I144" s="217"/>
      <c r="J144" s="212"/>
      <c r="K144" s="212"/>
      <c r="L144" s="218"/>
      <c r="M144" s="219"/>
      <c r="N144" s="220"/>
      <c r="O144" s="220"/>
      <c r="P144" s="220"/>
      <c r="Q144" s="220"/>
      <c r="R144" s="220"/>
      <c r="S144" s="220"/>
      <c r="T144" s="22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22" t="s">
        <v>161</v>
      </c>
      <c r="AU144" s="222" t="s">
        <v>80</v>
      </c>
      <c r="AV144" s="12" t="s">
        <v>82</v>
      </c>
      <c r="AW144" s="12" t="s">
        <v>33</v>
      </c>
      <c r="AX144" s="12" t="s">
        <v>72</v>
      </c>
      <c r="AY144" s="222" t="s">
        <v>153</v>
      </c>
    </row>
    <row r="145" spans="1:51" s="12" customFormat="1" ht="12">
      <c r="A145" s="12"/>
      <c r="B145" s="211"/>
      <c r="C145" s="212"/>
      <c r="D145" s="213" t="s">
        <v>161</v>
      </c>
      <c r="E145" s="214" t="s">
        <v>19</v>
      </c>
      <c r="F145" s="215" t="s">
        <v>210</v>
      </c>
      <c r="G145" s="212"/>
      <c r="H145" s="216">
        <v>0.02</v>
      </c>
      <c r="I145" s="217"/>
      <c r="J145" s="212"/>
      <c r="K145" s="212"/>
      <c r="L145" s="218"/>
      <c r="M145" s="219"/>
      <c r="N145" s="220"/>
      <c r="O145" s="220"/>
      <c r="P145" s="220"/>
      <c r="Q145" s="220"/>
      <c r="R145" s="220"/>
      <c r="S145" s="220"/>
      <c r="T145" s="22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22" t="s">
        <v>161</v>
      </c>
      <c r="AU145" s="222" t="s">
        <v>80</v>
      </c>
      <c r="AV145" s="12" t="s">
        <v>82</v>
      </c>
      <c r="AW145" s="12" t="s">
        <v>33</v>
      </c>
      <c r="AX145" s="12" t="s">
        <v>72</v>
      </c>
      <c r="AY145" s="222" t="s">
        <v>153</v>
      </c>
    </row>
    <row r="146" spans="1:51" s="12" customFormat="1" ht="12">
      <c r="A146" s="12"/>
      <c r="B146" s="211"/>
      <c r="C146" s="212"/>
      <c r="D146" s="213" t="s">
        <v>161</v>
      </c>
      <c r="E146" s="214" t="s">
        <v>19</v>
      </c>
      <c r="F146" s="215" t="s">
        <v>210</v>
      </c>
      <c r="G146" s="212"/>
      <c r="H146" s="216">
        <v>0.02</v>
      </c>
      <c r="I146" s="217"/>
      <c r="J146" s="212"/>
      <c r="K146" s="212"/>
      <c r="L146" s="218"/>
      <c r="M146" s="219"/>
      <c r="N146" s="220"/>
      <c r="O146" s="220"/>
      <c r="P146" s="220"/>
      <c r="Q146" s="220"/>
      <c r="R146" s="220"/>
      <c r="S146" s="220"/>
      <c r="T146" s="22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22" t="s">
        <v>161</v>
      </c>
      <c r="AU146" s="222" t="s">
        <v>80</v>
      </c>
      <c r="AV146" s="12" t="s">
        <v>82</v>
      </c>
      <c r="AW146" s="12" t="s">
        <v>33</v>
      </c>
      <c r="AX146" s="12" t="s">
        <v>72</v>
      </c>
      <c r="AY146" s="222" t="s">
        <v>153</v>
      </c>
    </row>
    <row r="147" spans="1:51" s="13" customFormat="1" ht="12">
      <c r="A147" s="13"/>
      <c r="B147" s="223"/>
      <c r="C147" s="224"/>
      <c r="D147" s="213" t="s">
        <v>161</v>
      </c>
      <c r="E147" s="225" t="s">
        <v>19</v>
      </c>
      <c r="F147" s="226" t="s">
        <v>163</v>
      </c>
      <c r="G147" s="224"/>
      <c r="H147" s="227">
        <v>0.06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161</v>
      </c>
      <c r="AU147" s="233" t="s">
        <v>80</v>
      </c>
      <c r="AV147" s="13" t="s">
        <v>160</v>
      </c>
      <c r="AW147" s="13" t="s">
        <v>33</v>
      </c>
      <c r="AX147" s="13" t="s">
        <v>80</v>
      </c>
      <c r="AY147" s="233" t="s">
        <v>153</v>
      </c>
    </row>
    <row r="148" spans="1:65" s="2" customFormat="1" ht="16.5" customHeight="1">
      <c r="A148" s="38"/>
      <c r="B148" s="39"/>
      <c r="C148" s="197" t="s">
        <v>176</v>
      </c>
      <c r="D148" s="197" t="s">
        <v>156</v>
      </c>
      <c r="E148" s="198" t="s">
        <v>211</v>
      </c>
      <c r="F148" s="199" t="s">
        <v>212</v>
      </c>
      <c r="G148" s="200" t="s">
        <v>213</v>
      </c>
      <c r="H148" s="201">
        <v>0.468</v>
      </c>
      <c r="I148" s="202"/>
      <c r="J148" s="203">
        <f>ROUND(I148*H148,2)</f>
        <v>0</v>
      </c>
      <c r="K148" s="204"/>
      <c r="L148" s="44"/>
      <c r="M148" s="205" t="s">
        <v>19</v>
      </c>
      <c r="N148" s="206" t="s">
        <v>43</v>
      </c>
      <c r="O148" s="84"/>
      <c r="P148" s="207">
        <f>O148*H148</f>
        <v>0</v>
      </c>
      <c r="Q148" s="207">
        <v>0</v>
      </c>
      <c r="R148" s="207">
        <f>Q148*H148</f>
        <v>0</v>
      </c>
      <c r="S148" s="207">
        <v>0</v>
      </c>
      <c r="T148" s="20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160</v>
      </c>
      <c r="AT148" s="209" t="s">
        <v>156</v>
      </c>
      <c r="AU148" s="209" t="s">
        <v>80</v>
      </c>
      <c r="AY148" s="17" t="s">
        <v>153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80</v>
      </c>
      <c r="BK148" s="210">
        <f>ROUND(I148*H148,2)</f>
        <v>0</v>
      </c>
      <c r="BL148" s="17" t="s">
        <v>160</v>
      </c>
      <c r="BM148" s="209" t="s">
        <v>214</v>
      </c>
    </row>
    <row r="149" spans="1:65" s="2" customFormat="1" ht="16.5" customHeight="1">
      <c r="A149" s="38"/>
      <c r="B149" s="39"/>
      <c r="C149" s="197" t="s">
        <v>215</v>
      </c>
      <c r="D149" s="197" t="s">
        <v>156</v>
      </c>
      <c r="E149" s="198" t="s">
        <v>216</v>
      </c>
      <c r="F149" s="199" t="s">
        <v>217</v>
      </c>
      <c r="G149" s="200" t="s">
        <v>213</v>
      </c>
      <c r="H149" s="201">
        <v>0.474</v>
      </c>
      <c r="I149" s="202"/>
      <c r="J149" s="203">
        <f>ROUND(I149*H149,2)</f>
        <v>0</v>
      </c>
      <c r="K149" s="204"/>
      <c r="L149" s="44"/>
      <c r="M149" s="205" t="s">
        <v>19</v>
      </c>
      <c r="N149" s="206" t="s">
        <v>43</v>
      </c>
      <c r="O149" s="84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9" t="s">
        <v>160</v>
      </c>
      <c r="AT149" s="209" t="s">
        <v>156</v>
      </c>
      <c r="AU149" s="209" t="s">
        <v>80</v>
      </c>
      <c r="AY149" s="17" t="s">
        <v>153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7" t="s">
        <v>80</v>
      </c>
      <c r="BK149" s="210">
        <f>ROUND(I149*H149,2)</f>
        <v>0</v>
      </c>
      <c r="BL149" s="17" t="s">
        <v>160</v>
      </c>
      <c r="BM149" s="209" t="s">
        <v>218</v>
      </c>
    </row>
    <row r="150" spans="1:65" s="2" customFormat="1" ht="21.75" customHeight="1">
      <c r="A150" s="38"/>
      <c r="B150" s="39"/>
      <c r="C150" s="197" t="s">
        <v>219</v>
      </c>
      <c r="D150" s="197" t="s">
        <v>156</v>
      </c>
      <c r="E150" s="198" t="s">
        <v>220</v>
      </c>
      <c r="F150" s="199" t="s">
        <v>221</v>
      </c>
      <c r="G150" s="200" t="s">
        <v>222</v>
      </c>
      <c r="H150" s="201">
        <v>0.006</v>
      </c>
      <c r="I150" s="202"/>
      <c r="J150" s="203">
        <f>ROUND(I150*H150,2)</f>
        <v>0</v>
      </c>
      <c r="K150" s="204"/>
      <c r="L150" s="44"/>
      <c r="M150" s="205" t="s">
        <v>19</v>
      </c>
      <c r="N150" s="206" t="s">
        <v>43</v>
      </c>
      <c r="O150" s="84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9" t="s">
        <v>160</v>
      </c>
      <c r="AT150" s="209" t="s">
        <v>156</v>
      </c>
      <c r="AU150" s="209" t="s">
        <v>80</v>
      </c>
      <c r="AY150" s="17" t="s">
        <v>153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80</v>
      </c>
      <c r="BK150" s="210">
        <f>ROUND(I150*H150,2)</f>
        <v>0</v>
      </c>
      <c r="BL150" s="17" t="s">
        <v>160</v>
      </c>
      <c r="BM150" s="209" t="s">
        <v>223</v>
      </c>
    </row>
    <row r="151" spans="1:51" s="12" customFormat="1" ht="12">
      <c r="A151" s="12"/>
      <c r="B151" s="211"/>
      <c r="C151" s="212"/>
      <c r="D151" s="213" t="s">
        <v>161</v>
      </c>
      <c r="E151" s="214" t="s">
        <v>19</v>
      </c>
      <c r="F151" s="215" t="s">
        <v>224</v>
      </c>
      <c r="G151" s="212"/>
      <c r="H151" s="216">
        <v>0.002</v>
      </c>
      <c r="I151" s="217"/>
      <c r="J151" s="212"/>
      <c r="K151" s="212"/>
      <c r="L151" s="218"/>
      <c r="M151" s="219"/>
      <c r="N151" s="220"/>
      <c r="O151" s="220"/>
      <c r="P151" s="220"/>
      <c r="Q151" s="220"/>
      <c r="R151" s="220"/>
      <c r="S151" s="220"/>
      <c r="T151" s="22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22" t="s">
        <v>161</v>
      </c>
      <c r="AU151" s="222" t="s">
        <v>80</v>
      </c>
      <c r="AV151" s="12" t="s">
        <v>82</v>
      </c>
      <c r="AW151" s="12" t="s">
        <v>33</v>
      </c>
      <c r="AX151" s="12" t="s">
        <v>72</v>
      </c>
      <c r="AY151" s="222" t="s">
        <v>153</v>
      </c>
    </row>
    <row r="152" spans="1:51" s="12" customFormat="1" ht="12">
      <c r="A152" s="12"/>
      <c r="B152" s="211"/>
      <c r="C152" s="212"/>
      <c r="D152" s="213" t="s">
        <v>161</v>
      </c>
      <c r="E152" s="214" t="s">
        <v>19</v>
      </c>
      <c r="F152" s="215" t="s">
        <v>224</v>
      </c>
      <c r="G152" s="212"/>
      <c r="H152" s="216">
        <v>0.002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22" t="s">
        <v>161</v>
      </c>
      <c r="AU152" s="222" t="s">
        <v>80</v>
      </c>
      <c r="AV152" s="12" t="s">
        <v>82</v>
      </c>
      <c r="AW152" s="12" t="s">
        <v>33</v>
      </c>
      <c r="AX152" s="12" t="s">
        <v>72</v>
      </c>
      <c r="AY152" s="222" t="s">
        <v>153</v>
      </c>
    </row>
    <row r="153" spans="1:51" s="12" customFormat="1" ht="12">
      <c r="A153" s="12"/>
      <c r="B153" s="211"/>
      <c r="C153" s="212"/>
      <c r="D153" s="213" t="s">
        <v>161</v>
      </c>
      <c r="E153" s="214" t="s">
        <v>19</v>
      </c>
      <c r="F153" s="215" t="s">
        <v>224</v>
      </c>
      <c r="G153" s="212"/>
      <c r="H153" s="216">
        <v>0.002</v>
      </c>
      <c r="I153" s="217"/>
      <c r="J153" s="212"/>
      <c r="K153" s="212"/>
      <c r="L153" s="218"/>
      <c r="M153" s="219"/>
      <c r="N153" s="220"/>
      <c r="O153" s="220"/>
      <c r="P153" s="220"/>
      <c r="Q153" s="220"/>
      <c r="R153" s="220"/>
      <c r="S153" s="220"/>
      <c r="T153" s="22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22" t="s">
        <v>161</v>
      </c>
      <c r="AU153" s="222" t="s">
        <v>80</v>
      </c>
      <c r="AV153" s="12" t="s">
        <v>82</v>
      </c>
      <c r="AW153" s="12" t="s">
        <v>33</v>
      </c>
      <c r="AX153" s="12" t="s">
        <v>72</v>
      </c>
      <c r="AY153" s="222" t="s">
        <v>153</v>
      </c>
    </row>
    <row r="154" spans="1:51" s="13" customFormat="1" ht="12">
      <c r="A154" s="13"/>
      <c r="B154" s="223"/>
      <c r="C154" s="224"/>
      <c r="D154" s="213" t="s">
        <v>161</v>
      </c>
      <c r="E154" s="225" t="s">
        <v>19</v>
      </c>
      <c r="F154" s="226" t="s">
        <v>163</v>
      </c>
      <c r="G154" s="224"/>
      <c r="H154" s="227">
        <v>0.006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161</v>
      </c>
      <c r="AU154" s="233" t="s">
        <v>80</v>
      </c>
      <c r="AV154" s="13" t="s">
        <v>160</v>
      </c>
      <c r="AW154" s="13" t="s">
        <v>33</v>
      </c>
      <c r="AX154" s="13" t="s">
        <v>80</v>
      </c>
      <c r="AY154" s="233" t="s">
        <v>153</v>
      </c>
    </row>
    <row r="155" spans="1:63" s="11" customFormat="1" ht="25.9" customHeight="1">
      <c r="A155" s="11"/>
      <c r="B155" s="183"/>
      <c r="C155" s="184"/>
      <c r="D155" s="185" t="s">
        <v>71</v>
      </c>
      <c r="E155" s="186" t="s">
        <v>225</v>
      </c>
      <c r="F155" s="186" t="s">
        <v>226</v>
      </c>
      <c r="G155" s="184"/>
      <c r="H155" s="184"/>
      <c r="I155" s="187"/>
      <c r="J155" s="188">
        <f>BK155</f>
        <v>0</v>
      </c>
      <c r="K155" s="184"/>
      <c r="L155" s="189"/>
      <c r="M155" s="190"/>
      <c r="N155" s="191"/>
      <c r="O155" s="191"/>
      <c r="P155" s="192">
        <f>SUM(P156:P209)</f>
        <v>0</v>
      </c>
      <c r="Q155" s="191"/>
      <c r="R155" s="192">
        <f>SUM(R156:R209)</f>
        <v>0</v>
      </c>
      <c r="S155" s="191"/>
      <c r="T155" s="193">
        <f>SUM(T156:T209)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94" t="s">
        <v>80</v>
      </c>
      <c r="AT155" s="195" t="s">
        <v>71</v>
      </c>
      <c r="AU155" s="195" t="s">
        <v>72</v>
      </c>
      <c r="AY155" s="194" t="s">
        <v>153</v>
      </c>
      <c r="BK155" s="196">
        <f>SUM(BK156:BK209)</f>
        <v>0</v>
      </c>
    </row>
    <row r="156" spans="1:65" s="2" customFormat="1" ht="16.5" customHeight="1">
      <c r="A156" s="38"/>
      <c r="B156" s="39"/>
      <c r="C156" s="197" t="s">
        <v>8</v>
      </c>
      <c r="D156" s="197" t="s">
        <v>156</v>
      </c>
      <c r="E156" s="198" t="s">
        <v>227</v>
      </c>
      <c r="F156" s="199" t="s">
        <v>228</v>
      </c>
      <c r="G156" s="200" t="s">
        <v>159</v>
      </c>
      <c r="H156" s="201">
        <v>0.516</v>
      </c>
      <c r="I156" s="202"/>
      <c r="J156" s="203">
        <f>ROUND(I156*H156,2)</f>
        <v>0</v>
      </c>
      <c r="K156" s="204"/>
      <c r="L156" s="44"/>
      <c r="M156" s="205" t="s">
        <v>19</v>
      </c>
      <c r="N156" s="206" t="s">
        <v>43</v>
      </c>
      <c r="O156" s="84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9" t="s">
        <v>160</v>
      </c>
      <c r="AT156" s="209" t="s">
        <v>156</v>
      </c>
      <c r="AU156" s="209" t="s">
        <v>80</v>
      </c>
      <c r="AY156" s="17" t="s">
        <v>153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80</v>
      </c>
      <c r="BK156" s="210">
        <f>ROUND(I156*H156,2)</f>
        <v>0</v>
      </c>
      <c r="BL156" s="17" t="s">
        <v>160</v>
      </c>
      <c r="BM156" s="209" t="s">
        <v>229</v>
      </c>
    </row>
    <row r="157" spans="1:65" s="2" customFormat="1" ht="16.5" customHeight="1">
      <c r="A157" s="38"/>
      <c r="B157" s="39"/>
      <c r="C157" s="197" t="s">
        <v>230</v>
      </c>
      <c r="D157" s="197" t="s">
        <v>156</v>
      </c>
      <c r="E157" s="198" t="s">
        <v>231</v>
      </c>
      <c r="F157" s="199" t="s">
        <v>232</v>
      </c>
      <c r="G157" s="200" t="s">
        <v>159</v>
      </c>
      <c r="H157" s="201">
        <v>0.59</v>
      </c>
      <c r="I157" s="202"/>
      <c r="J157" s="203">
        <f>ROUND(I157*H157,2)</f>
        <v>0</v>
      </c>
      <c r="K157" s="204"/>
      <c r="L157" s="44"/>
      <c r="M157" s="205" t="s">
        <v>19</v>
      </c>
      <c r="N157" s="206" t="s">
        <v>43</v>
      </c>
      <c r="O157" s="84"/>
      <c r="P157" s="207">
        <f>O157*H157</f>
        <v>0</v>
      </c>
      <c r="Q157" s="207">
        <v>0</v>
      </c>
      <c r="R157" s="207">
        <f>Q157*H157</f>
        <v>0</v>
      </c>
      <c r="S157" s="207">
        <v>0</v>
      </c>
      <c r="T157" s="20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9" t="s">
        <v>160</v>
      </c>
      <c r="AT157" s="209" t="s">
        <v>156</v>
      </c>
      <c r="AU157" s="209" t="s">
        <v>80</v>
      </c>
      <c r="AY157" s="17" t="s">
        <v>153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7" t="s">
        <v>80</v>
      </c>
      <c r="BK157" s="210">
        <f>ROUND(I157*H157,2)</f>
        <v>0</v>
      </c>
      <c r="BL157" s="17" t="s">
        <v>160</v>
      </c>
      <c r="BM157" s="209" t="s">
        <v>233</v>
      </c>
    </row>
    <row r="158" spans="1:51" s="12" customFormat="1" ht="12">
      <c r="A158" s="12"/>
      <c r="B158" s="211"/>
      <c r="C158" s="212"/>
      <c r="D158" s="213" t="s">
        <v>161</v>
      </c>
      <c r="E158" s="214" t="s">
        <v>19</v>
      </c>
      <c r="F158" s="215" t="s">
        <v>234</v>
      </c>
      <c r="G158" s="212"/>
      <c r="H158" s="216">
        <v>0.14</v>
      </c>
      <c r="I158" s="217"/>
      <c r="J158" s="212"/>
      <c r="K158" s="212"/>
      <c r="L158" s="218"/>
      <c r="M158" s="219"/>
      <c r="N158" s="220"/>
      <c r="O158" s="220"/>
      <c r="P158" s="220"/>
      <c r="Q158" s="220"/>
      <c r="R158" s="220"/>
      <c r="S158" s="220"/>
      <c r="T158" s="22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22" t="s">
        <v>161</v>
      </c>
      <c r="AU158" s="222" t="s">
        <v>80</v>
      </c>
      <c r="AV158" s="12" t="s">
        <v>82</v>
      </c>
      <c r="AW158" s="12" t="s">
        <v>33</v>
      </c>
      <c r="AX158" s="12" t="s">
        <v>72</v>
      </c>
      <c r="AY158" s="222" t="s">
        <v>153</v>
      </c>
    </row>
    <row r="159" spans="1:51" s="12" customFormat="1" ht="12">
      <c r="A159" s="12"/>
      <c r="B159" s="211"/>
      <c r="C159" s="212"/>
      <c r="D159" s="213" t="s">
        <v>161</v>
      </c>
      <c r="E159" s="214" t="s">
        <v>19</v>
      </c>
      <c r="F159" s="215" t="s">
        <v>234</v>
      </c>
      <c r="G159" s="212"/>
      <c r="H159" s="216">
        <v>0.14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22" t="s">
        <v>161</v>
      </c>
      <c r="AU159" s="222" t="s">
        <v>80</v>
      </c>
      <c r="AV159" s="12" t="s">
        <v>82</v>
      </c>
      <c r="AW159" s="12" t="s">
        <v>33</v>
      </c>
      <c r="AX159" s="12" t="s">
        <v>72</v>
      </c>
      <c r="AY159" s="222" t="s">
        <v>153</v>
      </c>
    </row>
    <row r="160" spans="1:51" s="12" customFormat="1" ht="12">
      <c r="A160" s="12"/>
      <c r="B160" s="211"/>
      <c r="C160" s="212"/>
      <c r="D160" s="213" t="s">
        <v>161</v>
      </c>
      <c r="E160" s="214" t="s">
        <v>19</v>
      </c>
      <c r="F160" s="215" t="s">
        <v>235</v>
      </c>
      <c r="G160" s="212"/>
      <c r="H160" s="216">
        <v>0.13</v>
      </c>
      <c r="I160" s="217"/>
      <c r="J160" s="212"/>
      <c r="K160" s="212"/>
      <c r="L160" s="218"/>
      <c r="M160" s="219"/>
      <c r="N160" s="220"/>
      <c r="O160" s="220"/>
      <c r="P160" s="220"/>
      <c r="Q160" s="220"/>
      <c r="R160" s="220"/>
      <c r="S160" s="220"/>
      <c r="T160" s="22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22" t="s">
        <v>161</v>
      </c>
      <c r="AU160" s="222" t="s">
        <v>80</v>
      </c>
      <c r="AV160" s="12" t="s">
        <v>82</v>
      </c>
      <c r="AW160" s="12" t="s">
        <v>33</v>
      </c>
      <c r="AX160" s="12" t="s">
        <v>72</v>
      </c>
      <c r="AY160" s="222" t="s">
        <v>153</v>
      </c>
    </row>
    <row r="161" spans="1:51" s="12" customFormat="1" ht="12">
      <c r="A161" s="12"/>
      <c r="B161" s="211"/>
      <c r="C161" s="212"/>
      <c r="D161" s="213" t="s">
        <v>161</v>
      </c>
      <c r="E161" s="214" t="s">
        <v>19</v>
      </c>
      <c r="F161" s="215" t="s">
        <v>236</v>
      </c>
      <c r="G161" s="212"/>
      <c r="H161" s="216">
        <v>0.18</v>
      </c>
      <c r="I161" s="217"/>
      <c r="J161" s="212"/>
      <c r="K161" s="212"/>
      <c r="L161" s="218"/>
      <c r="M161" s="219"/>
      <c r="N161" s="220"/>
      <c r="O161" s="220"/>
      <c r="P161" s="220"/>
      <c r="Q161" s="220"/>
      <c r="R161" s="220"/>
      <c r="S161" s="220"/>
      <c r="T161" s="22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22" t="s">
        <v>161</v>
      </c>
      <c r="AU161" s="222" t="s">
        <v>80</v>
      </c>
      <c r="AV161" s="12" t="s">
        <v>82</v>
      </c>
      <c r="AW161" s="12" t="s">
        <v>33</v>
      </c>
      <c r="AX161" s="12" t="s">
        <v>72</v>
      </c>
      <c r="AY161" s="222" t="s">
        <v>153</v>
      </c>
    </row>
    <row r="162" spans="1:51" s="13" customFormat="1" ht="12">
      <c r="A162" s="13"/>
      <c r="B162" s="223"/>
      <c r="C162" s="224"/>
      <c r="D162" s="213" t="s">
        <v>161</v>
      </c>
      <c r="E162" s="225" t="s">
        <v>19</v>
      </c>
      <c r="F162" s="226" t="s">
        <v>163</v>
      </c>
      <c r="G162" s="224"/>
      <c r="H162" s="227">
        <v>0.5900000000000001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161</v>
      </c>
      <c r="AU162" s="233" t="s">
        <v>80</v>
      </c>
      <c r="AV162" s="13" t="s">
        <v>160</v>
      </c>
      <c r="AW162" s="13" t="s">
        <v>33</v>
      </c>
      <c r="AX162" s="13" t="s">
        <v>80</v>
      </c>
      <c r="AY162" s="233" t="s">
        <v>153</v>
      </c>
    </row>
    <row r="163" spans="1:65" s="2" customFormat="1" ht="16.5" customHeight="1">
      <c r="A163" s="38"/>
      <c r="B163" s="39"/>
      <c r="C163" s="197" t="s">
        <v>154</v>
      </c>
      <c r="D163" s="197" t="s">
        <v>156</v>
      </c>
      <c r="E163" s="198" t="s">
        <v>237</v>
      </c>
      <c r="F163" s="199" t="s">
        <v>238</v>
      </c>
      <c r="G163" s="200" t="s">
        <v>213</v>
      </c>
      <c r="H163" s="201">
        <v>82.128</v>
      </c>
      <c r="I163" s="202"/>
      <c r="J163" s="203">
        <f>ROUND(I163*H163,2)</f>
        <v>0</v>
      </c>
      <c r="K163" s="204"/>
      <c r="L163" s="44"/>
      <c r="M163" s="205" t="s">
        <v>19</v>
      </c>
      <c r="N163" s="206" t="s">
        <v>43</v>
      </c>
      <c r="O163" s="84"/>
      <c r="P163" s="207">
        <f>O163*H163</f>
        <v>0</v>
      </c>
      <c r="Q163" s="207">
        <v>0</v>
      </c>
      <c r="R163" s="207">
        <f>Q163*H163</f>
        <v>0</v>
      </c>
      <c r="S163" s="207">
        <v>0</v>
      </c>
      <c r="T163" s="20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9" t="s">
        <v>160</v>
      </c>
      <c r="AT163" s="209" t="s">
        <v>156</v>
      </c>
      <c r="AU163" s="209" t="s">
        <v>80</v>
      </c>
      <c r="AY163" s="17" t="s">
        <v>153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7" t="s">
        <v>80</v>
      </c>
      <c r="BK163" s="210">
        <f>ROUND(I163*H163,2)</f>
        <v>0</v>
      </c>
      <c r="BL163" s="17" t="s">
        <v>160</v>
      </c>
      <c r="BM163" s="209" t="s">
        <v>225</v>
      </c>
    </row>
    <row r="164" spans="1:65" s="2" customFormat="1" ht="16.5" customHeight="1">
      <c r="A164" s="38"/>
      <c r="B164" s="39"/>
      <c r="C164" s="197" t="s">
        <v>239</v>
      </c>
      <c r="D164" s="197" t="s">
        <v>156</v>
      </c>
      <c r="E164" s="198" t="s">
        <v>240</v>
      </c>
      <c r="F164" s="199" t="s">
        <v>241</v>
      </c>
      <c r="G164" s="200" t="s">
        <v>213</v>
      </c>
      <c r="H164" s="201">
        <v>8.532</v>
      </c>
      <c r="I164" s="202"/>
      <c r="J164" s="203">
        <f>ROUND(I164*H164,2)</f>
        <v>0</v>
      </c>
      <c r="K164" s="204"/>
      <c r="L164" s="44"/>
      <c r="M164" s="205" t="s">
        <v>19</v>
      </c>
      <c r="N164" s="206" t="s">
        <v>43</v>
      </c>
      <c r="O164" s="84"/>
      <c r="P164" s="207">
        <f>O164*H164</f>
        <v>0</v>
      </c>
      <c r="Q164" s="207">
        <v>0</v>
      </c>
      <c r="R164" s="207">
        <f>Q164*H164</f>
        <v>0</v>
      </c>
      <c r="S164" s="207">
        <v>0</v>
      </c>
      <c r="T164" s="20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9" t="s">
        <v>160</v>
      </c>
      <c r="AT164" s="209" t="s">
        <v>156</v>
      </c>
      <c r="AU164" s="209" t="s">
        <v>80</v>
      </c>
      <c r="AY164" s="17" t="s">
        <v>153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7" t="s">
        <v>80</v>
      </c>
      <c r="BK164" s="210">
        <f>ROUND(I164*H164,2)</f>
        <v>0</v>
      </c>
      <c r="BL164" s="17" t="s">
        <v>160</v>
      </c>
      <c r="BM164" s="209" t="s">
        <v>242</v>
      </c>
    </row>
    <row r="165" spans="1:65" s="2" customFormat="1" ht="21.75" customHeight="1">
      <c r="A165" s="38"/>
      <c r="B165" s="39"/>
      <c r="C165" s="197" t="s">
        <v>243</v>
      </c>
      <c r="D165" s="197" t="s">
        <v>156</v>
      </c>
      <c r="E165" s="198" t="s">
        <v>244</v>
      </c>
      <c r="F165" s="199" t="s">
        <v>245</v>
      </c>
      <c r="G165" s="200" t="s">
        <v>246</v>
      </c>
      <c r="H165" s="201">
        <v>32.726</v>
      </c>
      <c r="I165" s="202"/>
      <c r="J165" s="203">
        <f>ROUND(I165*H165,2)</f>
        <v>0</v>
      </c>
      <c r="K165" s="204"/>
      <c r="L165" s="44"/>
      <c r="M165" s="205" t="s">
        <v>19</v>
      </c>
      <c r="N165" s="206" t="s">
        <v>43</v>
      </c>
      <c r="O165" s="84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9" t="s">
        <v>160</v>
      </c>
      <c r="AT165" s="209" t="s">
        <v>156</v>
      </c>
      <c r="AU165" s="209" t="s">
        <v>80</v>
      </c>
      <c r="AY165" s="17" t="s">
        <v>153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7" t="s">
        <v>80</v>
      </c>
      <c r="BK165" s="210">
        <f>ROUND(I165*H165,2)</f>
        <v>0</v>
      </c>
      <c r="BL165" s="17" t="s">
        <v>160</v>
      </c>
      <c r="BM165" s="209" t="s">
        <v>247</v>
      </c>
    </row>
    <row r="166" spans="1:65" s="2" customFormat="1" ht="21.75" customHeight="1">
      <c r="A166" s="38"/>
      <c r="B166" s="39"/>
      <c r="C166" s="197" t="s">
        <v>248</v>
      </c>
      <c r="D166" s="197" t="s">
        <v>156</v>
      </c>
      <c r="E166" s="198" t="s">
        <v>249</v>
      </c>
      <c r="F166" s="199" t="s">
        <v>250</v>
      </c>
      <c r="G166" s="200" t="s">
        <v>246</v>
      </c>
      <c r="H166" s="201">
        <v>51</v>
      </c>
      <c r="I166" s="202"/>
      <c r="J166" s="203">
        <f>ROUND(I166*H166,2)</f>
        <v>0</v>
      </c>
      <c r="K166" s="204"/>
      <c r="L166" s="44"/>
      <c r="M166" s="205" t="s">
        <v>19</v>
      </c>
      <c r="N166" s="206" t="s">
        <v>43</v>
      </c>
      <c r="O166" s="84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160</v>
      </c>
      <c r="AT166" s="209" t="s">
        <v>156</v>
      </c>
      <c r="AU166" s="209" t="s">
        <v>80</v>
      </c>
      <c r="AY166" s="17" t="s">
        <v>153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80</v>
      </c>
      <c r="BK166" s="210">
        <f>ROUND(I166*H166,2)</f>
        <v>0</v>
      </c>
      <c r="BL166" s="17" t="s">
        <v>160</v>
      </c>
      <c r="BM166" s="209" t="s">
        <v>251</v>
      </c>
    </row>
    <row r="167" spans="1:51" s="12" customFormat="1" ht="12">
      <c r="A167" s="12"/>
      <c r="B167" s="211"/>
      <c r="C167" s="212"/>
      <c r="D167" s="213" t="s">
        <v>161</v>
      </c>
      <c r="E167" s="214" t="s">
        <v>19</v>
      </c>
      <c r="F167" s="215" t="s">
        <v>252</v>
      </c>
      <c r="G167" s="212"/>
      <c r="H167" s="216">
        <v>24</v>
      </c>
      <c r="I167" s="217"/>
      <c r="J167" s="212"/>
      <c r="K167" s="212"/>
      <c r="L167" s="218"/>
      <c r="M167" s="219"/>
      <c r="N167" s="220"/>
      <c r="O167" s="220"/>
      <c r="P167" s="220"/>
      <c r="Q167" s="220"/>
      <c r="R167" s="220"/>
      <c r="S167" s="220"/>
      <c r="T167" s="22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22" t="s">
        <v>161</v>
      </c>
      <c r="AU167" s="222" t="s">
        <v>80</v>
      </c>
      <c r="AV167" s="12" t="s">
        <v>82</v>
      </c>
      <c r="AW167" s="12" t="s">
        <v>33</v>
      </c>
      <c r="AX167" s="12" t="s">
        <v>72</v>
      </c>
      <c r="AY167" s="222" t="s">
        <v>153</v>
      </c>
    </row>
    <row r="168" spans="1:51" s="12" customFormat="1" ht="12">
      <c r="A168" s="12"/>
      <c r="B168" s="211"/>
      <c r="C168" s="212"/>
      <c r="D168" s="213" t="s">
        <v>161</v>
      </c>
      <c r="E168" s="214" t="s">
        <v>19</v>
      </c>
      <c r="F168" s="215" t="s">
        <v>253</v>
      </c>
      <c r="G168" s="212"/>
      <c r="H168" s="216">
        <v>9</v>
      </c>
      <c r="I168" s="217"/>
      <c r="J168" s="212"/>
      <c r="K168" s="212"/>
      <c r="L168" s="218"/>
      <c r="M168" s="219"/>
      <c r="N168" s="220"/>
      <c r="O168" s="220"/>
      <c r="P168" s="220"/>
      <c r="Q168" s="220"/>
      <c r="R168" s="220"/>
      <c r="S168" s="220"/>
      <c r="T168" s="22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22" t="s">
        <v>161</v>
      </c>
      <c r="AU168" s="222" t="s">
        <v>80</v>
      </c>
      <c r="AV168" s="12" t="s">
        <v>82</v>
      </c>
      <c r="AW168" s="12" t="s">
        <v>33</v>
      </c>
      <c r="AX168" s="12" t="s">
        <v>72</v>
      </c>
      <c r="AY168" s="222" t="s">
        <v>153</v>
      </c>
    </row>
    <row r="169" spans="1:51" s="12" customFormat="1" ht="12">
      <c r="A169" s="12"/>
      <c r="B169" s="211"/>
      <c r="C169" s="212"/>
      <c r="D169" s="213" t="s">
        <v>161</v>
      </c>
      <c r="E169" s="214" t="s">
        <v>19</v>
      </c>
      <c r="F169" s="215" t="s">
        <v>254</v>
      </c>
      <c r="G169" s="212"/>
      <c r="H169" s="216">
        <v>18</v>
      </c>
      <c r="I169" s="217"/>
      <c r="J169" s="212"/>
      <c r="K169" s="212"/>
      <c r="L169" s="218"/>
      <c r="M169" s="219"/>
      <c r="N169" s="220"/>
      <c r="O169" s="220"/>
      <c r="P169" s="220"/>
      <c r="Q169" s="220"/>
      <c r="R169" s="220"/>
      <c r="S169" s="220"/>
      <c r="T169" s="22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22" t="s">
        <v>161</v>
      </c>
      <c r="AU169" s="222" t="s">
        <v>80</v>
      </c>
      <c r="AV169" s="12" t="s">
        <v>82</v>
      </c>
      <c r="AW169" s="12" t="s">
        <v>33</v>
      </c>
      <c r="AX169" s="12" t="s">
        <v>72</v>
      </c>
      <c r="AY169" s="222" t="s">
        <v>153</v>
      </c>
    </row>
    <row r="170" spans="1:51" s="13" customFormat="1" ht="12">
      <c r="A170" s="13"/>
      <c r="B170" s="223"/>
      <c r="C170" s="224"/>
      <c r="D170" s="213" t="s">
        <v>161</v>
      </c>
      <c r="E170" s="225" t="s">
        <v>19</v>
      </c>
      <c r="F170" s="226" t="s">
        <v>163</v>
      </c>
      <c r="G170" s="224"/>
      <c r="H170" s="227">
        <v>51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161</v>
      </c>
      <c r="AU170" s="233" t="s">
        <v>80</v>
      </c>
      <c r="AV170" s="13" t="s">
        <v>160</v>
      </c>
      <c r="AW170" s="13" t="s">
        <v>33</v>
      </c>
      <c r="AX170" s="13" t="s">
        <v>80</v>
      </c>
      <c r="AY170" s="233" t="s">
        <v>153</v>
      </c>
    </row>
    <row r="171" spans="1:65" s="2" customFormat="1" ht="21.75" customHeight="1">
      <c r="A171" s="38"/>
      <c r="B171" s="39"/>
      <c r="C171" s="197" t="s">
        <v>7</v>
      </c>
      <c r="D171" s="197" t="s">
        <v>156</v>
      </c>
      <c r="E171" s="198" t="s">
        <v>255</v>
      </c>
      <c r="F171" s="199" t="s">
        <v>256</v>
      </c>
      <c r="G171" s="200" t="s">
        <v>213</v>
      </c>
      <c r="H171" s="201">
        <v>9.751</v>
      </c>
      <c r="I171" s="202"/>
      <c r="J171" s="203">
        <f>ROUND(I171*H171,2)</f>
        <v>0</v>
      </c>
      <c r="K171" s="204"/>
      <c r="L171" s="44"/>
      <c r="M171" s="205" t="s">
        <v>19</v>
      </c>
      <c r="N171" s="206" t="s">
        <v>43</v>
      </c>
      <c r="O171" s="84"/>
      <c r="P171" s="207">
        <f>O171*H171</f>
        <v>0</v>
      </c>
      <c r="Q171" s="207">
        <v>0</v>
      </c>
      <c r="R171" s="207">
        <f>Q171*H171</f>
        <v>0</v>
      </c>
      <c r="S171" s="207">
        <v>0</v>
      </c>
      <c r="T171" s="20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9" t="s">
        <v>160</v>
      </c>
      <c r="AT171" s="209" t="s">
        <v>156</v>
      </c>
      <c r="AU171" s="209" t="s">
        <v>80</v>
      </c>
      <c r="AY171" s="17" t="s">
        <v>153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7" t="s">
        <v>80</v>
      </c>
      <c r="BK171" s="210">
        <f>ROUND(I171*H171,2)</f>
        <v>0</v>
      </c>
      <c r="BL171" s="17" t="s">
        <v>160</v>
      </c>
      <c r="BM171" s="209" t="s">
        <v>257</v>
      </c>
    </row>
    <row r="172" spans="1:51" s="12" customFormat="1" ht="12">
      <c r="A172" s="12"/>
      <c r="B172" s="211"/>
      <c r="C172" s="212"/>
      <c r="D172" s="213" t="s">
        <v>161</v>
      </c>
      <c r="E172" s="214" t="s">
        <v>19</v>
      </c>
      <c r="F172" s="215" t="s">
        <v>258</v>
      </c>
      <c r="G172" s="212"/>
      <c r="H172" s="216">
        <v>1.5</v>
      </c>
      <c r="I172" s="217"/>
      <c r="J172" s="212"/>
      <c r="K172" s="212"/>
      <c r="L172" s="218"/>
      <c r="M172" s="219"/>
      <c r="N172" s="220"/>
      <c r="O172" s="220"/>
      <c r="P172" s="220"/>
      <c r="Q172" s="220"/>
      <c r="R172" s="220"/>
      <c r="S172" s="220"/>
      <c r="T172" s="22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22" t="s">
        <v>161</v>
      </c>
      <c r="AU172" s="222" t="s">
        <v>80</v>
      </c>
      <c r="AV172" s="12" t="s">
        <v>82</v>
      </c>
      <c r="AW172" s="12" t="s">
        <v>33</v>
      </c>
      <c r="AX172" s="12" t="s">
        <v>72</v>
      </c>
      <c r="AY172" s="222" t="s">
        <v>153</v>
      </c>
    </row>
    <row r="173" spans="1:51" s="12" customFormat="1" ht="12">
      <c r="A173" s="12"/>
      <c r="B173" s="211"/>
      <c r="C173" s="212"/>
      <c r="D173" s="213" t="s">
        <v>161</v>
      </c>
      <c r="E173" s="214" t="s">
        <v>19</v>
      </c>
      <c r="F173" s="215" t="s">
        <v>259</v>
      </c>
      <c r="G173" s="212"/>
      <c r="H173" s="216">
        <v>3.313</v>
      </c>
      <c r="I173" s="217"/>
      <c r="J173" s="212"/>
      <c r="K173" s="212"/>
      <c r="L173" s="218"/>
      <c r="M173" s="219"/>
      <c r="N173" s="220"/>
      <c r="O173" s="220"/>
      <c r="P173" s="220"/>
      <c r="Q173" s="220"/>
      <c r="R173" s="220"/>
      <c r="S173" s="220"/>
      <c r="T173" s="22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22" t="s">
        <v>161</v>
      </c>
      <c r="AU173" s="222" t="s">
        <v>80</v>
      </c>
      <c r="AV173" s="12" t="s">
        <v>82</v>
      </c>
      <c r="AW173" s="12" t="s">
        <v>33</v>
      </c>
      <c r="AX173" s="12" t="s">
        <v>72</v>
      </c>
      <c r="AY173" s="222" t="s">
        <v>153</v>
      </c>
    </row>
    <row r="174" spans="1:51" s="12" customFormat="1" ht="12">
      <c r="A174" s="12"/>
      <c r="B174" s="211"/>
      <c r="C174" s="212"/>
      <c r="D174" s="213" t="s">
        <v>161</v>
      </c>
      <c r="E174" s="214" t="s">
        <v>19</v>
      </c>
      <c r="F174" s="215" t="s">
        <v>260</v>
      </c>
      <c r="G174" s="212"/>
      <c r="H174" s="216">
        <v>1.188</v>
      </c>
      <c r="I174" s="217"/>
      <c r="J174" s="212"/>
      <c r="K174" s="212"/>
      <c r="L174" s="218"/>
      <c r="M174" s="219"/>
      <c r="N174" s="220"/>
      <c r="O174" s="220"/>
      <c r="P174" s="220"/>
      <c r="Q174" s="220"/>
      <c r="R174" s="220"/>
      <c r="S174" s="220"/>
      <c r="T174" s="22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22" t="s">
        <v>161</v>
      </c>
      <c r="AU174" s="222" t="s">
        <v>80</v>
      </c>
      <c r="AV174" s="12" t="s">
        <v>82</v>
      </c>
      <c r="AW174" s="12" t="s">
        <v>33</v>
      </c>
      <c r="AX174" s="12" t="s">
        <v>72</v>
      </c>
      <c r="AY174" s="222" t="s">
        <v>153</v>
      </c>
    </row>
    <row r="175" spans="1:51" s="12" customFormat="1" ht="12">
      <c r="A175" s="12"/>
      <c r="B175" s="211"/>
      <c r="C175" s="212"/>
      <c r="D175" s="213" t="s">
        <v>161</v>
      </c>
      <c r="E175" s="214" t="s">
        <v>19</v>
      </c>
      <c r="F175" s="215" t="s">
        <v>261</v>
      </c>
      <c r="G175" s="212"/>
      <c r="H175" s="216">
        <v>1.5</v>
      </c>
      <c r="I175" s="217"/>
      <c r="J175" s="212"/>
      <c r="K175" s="212"/>
      <c r="L175" s="218"/>
      <c r="M175" s="219"/>
      <c r="N175" s="220"/>
      <c r="O175" s="220"/>
      <c r="P175" s="220"/>
      <c r="Q175" s="220"/>
      <c r="R175" s="220"/>
      <c r="S175" s="220"/>
      <c r="T175" s="221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22" t="s">
        <v>161</v>
      </c>
      <c r="AU175" s="222" t="s">
        <v>80</v>
      </c>
      <c r="AV175" s="12" t="s">
        <v>82</v>
      </c>
      <c r="AW175" s="12" t="s">
        <v>33</v>
      </c>
      <c r="AX175" s="12" t="s">
        <v>72</v>
      </c>
      <c r="AY175" s="222" t="s">
        <v>153</v>
      </c>
    </row>
    <row r="176" spans="1:51" s="12" customFormat="1" ht="12">
      <c r="A176" s="12"/>
      <c r="B176" s="211"/>
      <c r="C176" s="212"/>
      <c r="D176" s="213" t="s">
        <v>161</v>
      </c>
      <c r="E176" s="214" t="s">
        <v>19</v>
      </c>
      <c r="F176" s="215" t="s">
        <v>262</v>
      </c>
      <c r="G176" s="212"/>
      <c r="H176" s="216">
        <v>1.125</v>
      </c>
      <c r="I176" s="217"/>
      <c r="J176" s="212"/>
      <c r="K176" s="212"/>
      <c r="L176" s="218"/>
      <c r="M176" s="219"/>
      <c r="N176" s="220"/>
      <c r="O176" s="220"/>
      <c r="P176" s="220"/>
      <c r="Q176" s="220"/>
      <c r="R176" s="220"/>
      <c r="S176" s="220"/>
      <c r="T176" s="22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22" t="s">
        <v>161</v>
      </c>
      <c r="AU176" s="222" t="s">
        <v>80</v>
      </c>
      <c r="AV176" s="12" t="s">
        <v>82</v>
      </c>
      <c r="AW176" s="12" t="s">
        <v>33</v>
      </c>
      <c r="AX176" s="12" t="s">
        <v>72</v>
      </c>
      <c r="AY176" s="222" t="s">
        <v>153</v>
      </c>
    </row>
    <row r="177" spans="1:51" s="12" customFormat="1" ht="12">
      <c r="A177" s="12"/>
      <c r="B177" s="211"/>
      <c r="C177" s="212"/>
      <c r="D177" s="213" t="s">
        <v>161</v>
      </c>
      <c r="E177" s="214" t="s">
        <v>19</v>
      </c>
      <c r="F177" s="215" t="s">
        <v>262</v>
      </c>
      <c r="G177" s="212"/>
      <c r="H177" s="216">
        <v>1.125</v>
      </c>
      <c r="I177" s="217"/>
      <c r="J177" s="212"/>
      <c r="K177" s="212"/>
      <c r="L177" s="218"/>
      <c r="M177" s="219"/>
      <c r="N177" s="220"/>
      <c r="O177" s="220"/>
      <c r="P177" s="220"/>
      <c r="Q177" s="220"/>
      <c r="R177" s="220"/>
      <c r="S177" s="220"/>
      <c r="T177" s="22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22" t="s">
        <v>161</v>
      </c>
      <c r="AU177" s="222" t="s">
        <v>80</v>
      </c>
      <c r="AV177" s="12" t="s">
        <v>82</v>
      </c>
      <c r="AW177" s="12" t="s">
        <v>33</v>
      </c>
      <c r="AX177" s="12" t="s">
        <v>72</v>
      </c>
      <c r="AY177" s="222" t="s">
        <v>153</v>
      </c>
    </row>
    <row r="178" spans="1:51" s="13" customFormat="1" ht="12">
      <c r="A178" s="13"/>
      <c r="B178" s="223"/>
      <c r="C178" s="224"/>
      <c r="D178" s="213" t="s">
        <v>161</v>
      </c>
      <c r="E178" s="225" t="s">
        <v>19</v>
      </c>
      <c r="F178" s="226" t="s">
        <v>163</v>
      </c>
      <c r="G178" s="224"/>
      <c r="H178" s="227">
        <v>9.751000000000001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161</v>
      </c>
      <c r="AU178" s="233" t="s">
        <v>80</v>
      </c>
      <c r="AV178" s="13" t="s">
        <v>160</v>
      </c>
      <c r="AW178" s="13" t="s">
        <v>33</v>
      </c>
      <c r="AX178" s="13" t="s">
        <v>80</v>
      </c>
      <c r="AY178" s="233" t="s">
        <v>153</v>
      </c>
    </row>
    <row r="179" spans="1:65" s="2" customFormat="1" ht="21.75" customHeight="1">
      <c r="A179" s="38"/>
      <c r="B179" s="39"/>
      <c r="C179" s="197" t="s">
        <v>208</v>
      </c>
      <c r="D179" s="197" t="s">
        <v>156</v>
      </c>
      <c r="E179" s="198" t="s">
        <v>263</v>
      </c>
      <c r="F179" s="199" t="s">
        <v>264</v>
      </c>
      <c r="G179" s="200" t="s">
        <v>213</v>
      </c>
      <c r="H179" s="201">
        <v>5</v>
      </c>
      <c r="I179" s="202"/>
      <c r="J179" s="203">
        <f>ROUND(I179*H179,2)</f>
        <v>0</v>
      </c>
      <c r="K179" s="204"/>
      <c r="L179" s="44"/>
      <c r="M179" s="205" t="s">
        <v>19</v>
      </c>
      <c r="N179" s="206" t="s">
        <v>43</v>
      </c>
      <c r="O179" s="84"/>
      <c r="P179" s="207">
        <f>O179*H179</f>
        <v>0</v>
      </c>
      <c r="Q179" s="207">
        <v>0</v>
      </c>
      <c r="R179" s="207">
        <f>Q179*H179</f>
        <v>0</v>
      </c>
      <c r="S179" s="207">
        <v>0</v>
      </c>
      <c r="T179" s="20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9" t="s">
        <v>160</v>
      </c>
      <c r="AT179" s="209" t="s">
        <v>156</v>
      </c>
      <c r="AU179" s="209" t="s">
        <v>80</v>
      </c>
      <c r="AY179" s="17" t="s">
        <v>153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7" t="s">
        <v>80</v>
      </c>
      <c r="BK179" s="210">
        <f>ROUND(I179*H179,2)</f>
        <v>0</v>
      </c>
      <c r="BL179" s="17" t="s">
        <v>160</v>
      </c>
      <c r="BM179" s="209" t="s">
        <v>265</v>
      </c>
    </row>
    <row r="180" spans="1:51" s="12" customFormat="1" ht="12">
      <c r="A180" s="12"/>
      <c r="B180" s="211"/>
      <c r="C180" s="212"/>
      <c r="D180" s="213" t="s">
        <v>161</v>
      </c>
      <c r="E180" s="214" t="s">
        <v>19</v>
      </c>
      <c r="F180" s="215" t="s">
        <v>266</v>
      </c>
      <c r="G180" s="212"/>
      <c r="H180" s="216">
        <v>5</v>
      </c>
      <c r="I180" s="217"/>
      <c r="J180" s="212"/>
      <c r="K180" s="212"/>
      <c r="L180" s="218"/>
      <c r="M180" s="219"/>
      <c r="N180" s="220"/>
      <c r="O180" s="220"/>
      <c r="P180" s="220"/>
      <c r="Q180" s="220"/>
      <c r="R180" s="220"/>
      <c r="S180" s="220"/>
      <c r="T180" s="221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22" t="s">
        <v>161</v>
      </c>
      <c r="AU180" s="222" t="s">
        <v>80</v>
      </c>
      <c r="AV180" s="12" t="s">
        <v>82</v>
      </c>
      <c r="AW180" s="12" t="s">
        <v>33</v>
      </c>
      <c r="AX180" s="12" t="s">
        <v>72</v>
      </c>
      <c r="AY180" s="222" t="s">
        <v>153</v>
      </c>
    </row>
    <row r="181" spans="1:51" s="13" customFormat="1" ht="12">
      <c r="A181" s="13"/>
      <c r="B181" s="223"/>
      <c r="C181" s="224"/>
      <c r="D181" s="213" t="s">
        <v>161</v>
      </c>
      <c r="E181" s="225" t="s">
        <v>19</v>
      </c>
      <c r="F181" s="226" t="s">
        <v>163</v>
      </c>
      <c r="G181" s="224"/>
      <c r="H181" s="227">
        <v>5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161</v>
      </c>
      <c r="AU181" s="233" t="s">
        <v>80</v>
      </c>
      <c r="AV181" s="13" t="s">
        <v>160</v>
      </c>
      <c r="AW181" s="13" t="s">
        <v>33</v>
      </c>
      <c r="AX181" s="13" t="s">
        <v>80</v>
      </c>
      <c r="AY181" s="233" t="s">
        <v>153</v>
      </c>
    </row>
    <row r="182" spans="1:65" s="2" customFormat="1" ht="21.75" customHeight="1">
      <c r="A182" s="38"/>
      <c r="B182" s="39"/>
      <c r="C182" s="197" t="s">
        <v>267</v>
      </c>
      <c r="D182" s="197" t="s">
        <v>156</v>
      </c>
      <c r="E182" s="198" t="s">
        <v>268</v>
      </c>
      <c r="F182" s="199" t="s">
        <v>264</v>
      </c>
      <c r="G182" s="200" t="s">
        <v>213</v>
      </c>
      <c r="H182" s="201">
        <v>41.78</v>
      </c>
      <c r="I182" s="202"/>
      <c r="J182" s="203">
        <f>ROUND(I182*H182,2)</f>
        <v>0</v>
      </c>
      <c r="K182" s="204"/>
      <c r="L182" s="44"/>
      <c r="M182" s="205" t="s">
        <v>19</v>
      </c>
      <c r="N182" s="206" t="s">
        <v>43</v>
      </c>
      <c r="O182" s="84"/>
      <c r="P182" s="207">
        <f>O182*H182</f>
        <v>0</v>
      </c>
      <c r="Q182" s="207">
        <v>0</v>
      </c>
      <c r="R182" s="207">
        <f>Q182*H182</f>
        <v>0</v>
      </c>
      <c r="S182" s="207">
        <v>0</v>
      </c>
      <c r="T182" s="20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9" t="s">
        <v>160</v>
      </c>
      <c r="AT182" s="209" t="s">
        <v>156</v>
      </c>
      <c r="AU182" s="209" t="s">
        <v>80</v>
      </c>
      <c r="AY182" s="17" t="s">
        <v>153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7" t="s">
        <v>80</v>
      </c>
      <c r="BK182" s="210">
        <f>ROUND(I182*H182,2)</f>
        <v>0</v>
      </c>
      <c r="BL182" s="17" t="s">
        <v>160</v>
      </c>
      <c r="BM182" s="209" t="s">
        <v>269</v>
      </c>
    </row>
    <row r="183" spans="1:47" s="2" customFormat="1" ht="12">
      <c r="A183" s="38"/>
      <c r="B183" s="39"/>
      <c r="C183" s="40"/>
      <c r="D183" s="213" t="s">
        <v>169</v>
      </c>
      <c r="E183" s="40"/>
      <c r="F183" s="234" t="s">
        <v>270</v>
      </c>
      <c r="G183" s="40"/>
      <c r="H183" s="40"/>
      <c r="I183" s="235"/>
      <c r="J183" s="40"/>
      <c r="K183" s="40"/>
      <c r="L183" s="44"/>
      <c r="M183" s="236"/>
      <c r="N183" s="237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169</v>
      </c>
      <c r="AU183" s="17" t="s">
        <v>80</v>
      </c>
    </row>
    <row r="184" spans="1:51" s="12" customFormat="1" ht="12">
      <c r="A184" s="12"/>
      <c r="B184" s="211"/>
      <c r="C184" s="212"/>
      <c r="D184" s="213" t="s">
        <v>161</v>
      </c>
      <c r="E184" s="214" t="s">
        <v>19</v>
      </c>
      <c r="F184" s="215" t="s">
        <v>271</v>
      </c>
      <c r="G184" s="212"/>
      <c r="H184" s="216">
        <v>21.93</v>
      </c>
      <c r="I184" s="217"/>
      <c r="J184" s="212"/>
      <c r="K184" s="212"/>
      <c r="L184" s="218"/>
      <c r="M184" s="219"/>
      <c r="N184" s="220"/>
      <c r="O184" s="220"/>
      <c r="P184" s="220"/>
      <c r="Q184" s="220"/>
      <c r="R184" s="220"/>
      <c r="S184" s="220"/>
      <c r="T184" s="22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22" t="s">
        <v>161</v>
      </c>
      <c r="AU184" s="222" t="s">
        <v>80</v>
      </c>
      <c r="AV184" s="12" t="s">
        <v>82</v>
      </c>
      <c r="AW184" s="12" t="s">
        <v>33</v>
      </c>
      <c r="AX184" s="12" t="s">
        <v>72</v>
      </c>
      <c r="AY184" s="222" t="s">
        <v>153</v>
      </c>
    </row>
    <row r="185" spans="1:51" s="12" customFormat="1" ht="12">
      <c r="A185" s="12"/>
      <c r="B185" s="211"/>
      <c r="C185" s="212"/>
      <c r="D185" s="213" t="s">
        <v>161</v>
      </c>
      <c r="E185" s="214" t="s">
        <v>19</v>
      </c>
      <c r="F185" s="215" t="s">
        <v>272</v>
      </c>
      <c r="G185" s="212"/>
      <c r="H185" s="216">
        <v>7.2</v>
      </c>
      <c r="I185" s="217"/>
      <c r="J185" s="212"/>
      <c r="K185" s="212"/>
      <c r="L185" s="218"/>
      <c r="M185" s="219"/>
      <c r="N185" s="220"/>
      <c r="O185" s="220"/>
      <c r="P185" s="220"/>
      <c r="Q185" s="220"/>
      <c r="R185" s="220"/>
      <c r="S185" s="220"/>
      <c r="T185" s="221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22" t="s">
        <v>161</v>
      </c>
      <c r="AU185" s="222" t="s">
        <v>80</v>
      </c>
      <c r="AV185" s="12" t="s">
        <v>82</v>
      </c>
      <c r="AW185" s="12" t="s">
        <v>33</v>
      </c>
      <c r="AX185" s="12" t="s">
        <v>72</v>
      </c>
      <c r="AY185" s="222" t="s">
        <v>153</v>
      </c>
    </row>
    <row r="186" spans="1:51" s="12" customFormat="1" ht="12">
      <c r="A186" s="12"/>
      <c r="B186" s="211"/>
      <c r="C186" s="212"/>
      <c r="D186" s="213" t="s">
        <v>161</v>
      </c>
      <c r="E186" s="214" t="s">
        <v>19</v>
      </c>
      <c r="F186" s="215" t="s">
        <v>273</v>
      </c>
      <c r="G186" s="212"/>
      <c r="H186" s="216">
        <v>12.65</v>
      </c>
      <c r="I186" s="217"/>
      <c r="J186" s="212"/>
      <c r="K186" s="212"/>
      <c r="L186" s="218"/>
      <c r="M186" s="219"/>
      <c r="N186" s="220"/>
      <c r="O186" s="220"/>
      <c r="P186" s="220"/>
      <c r="Q186" s="220"/>
      <c r="R186" s="220"/>
      <c r="S186" s="220"/>
      <c r="T186" s="22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22" t="s">
        <v>161</v>
      </c>
      <c r="AU186" s="222" t="s">
        <v>80</v>
      </c>
      <c r="AV186" s="12" t="s">
        <v>82</v>
      </c>
      <c r="AW186" s="12" t="s">
        <v>33</v>
      </c>
      <c r="AX186" s="12" t="s">
        <v>72</v>
      </c>
      <c r="AY186" s="222" t="s">
        <v>153</v>
      </c>
    </row>
    <row r="187" spans="1:51" s="13" customFormat="1" ht="12">
      <c r="A187" s="13"/>
      <c r="B187" s="223"/>
      <c r="C187" s="224"/>
      <c r="D187" s="213" t="s">
        <v>161</v>
      </c>
      <c r="E187" s="225" t="s">
        <v>19</v>
      </c>
      <c r="F187" s="226" t="s">
        <v>163</v>
      </c>
      <c r="G187" s="224"/>
      <c r="H187" s="227">
        <v>41.78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161</v>
      </c>
      <c r="AU187" s="233" t="s">
        <v>80</v>
      </c>
      <c r="AV187" s="13" t="s">
        <v>160</v>
      </c>
      <c r="AW187" s="13" t="s">
        <v>33</v>
      </c>
      <c r="AX187" s="13" t="s">
        <v>80</v>
      </c>
      <c r="AY187" s="233" t="s">
        <v>153</v>
      </c>
    </row>
    <row r="188" spans="1:65" s="2" customFormat="1" ht="21.75" customHeight="1">
      <c r="A188" s="38"/>
      <c r="B188" s="39"/>
      <c r="C188" s="197" t="s">
        <v>214</v>
      </c>
      <c r="D188" s="197" t="s">
        <v>156</v>
      </c>
      <c r="E188" s="198" t="s">
        <v>274</v>
      </c>
      <c r="F188" s="199" t="s">
        <v>275</v>
      </c>
      <c r="G188" s="200" t="s">
        <v>168</v>
      </c>
      <c r="H188" s="201">
        <v>6</v>
      </c>
      <c r="I188" s="202"/>
      <c r="J188" s="203">
        <f>ROUND(I188*H188,2)</f>
        <v>0</v>
      </c>
      <c r="K188" s="204"/>
      <c r="L188" s="44"/>
      <c r="M188" s="205" t="s">
        <v>19</v>
      </c>
      <c r="N188" s="206" t="s">
        <v>43</v>
      </c>
      <c r="O188" s="84"/>
      <c r="P188" s="207">
        <f>O188*H188</f>
        <v>0</v>
      </c>
      <c r="Q188" s="207">
        <v>0</v>
      </c>
      <c r="R188" s="207">
        <f>Q188*H188</f>
        <v>0</v>
      </c>
      <c r="S188" s="207">
        <v>0</v>
      </c>
      <c r="T188" s="20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9" t="s">
        <v>160</v>
      </c>
      <c r="AT188" s="209" t="s">
        <v>156</v>
      </c>
      <c r="AU188" s="209" t="s">
        <v>80</v>
      </c>
      <c r="AY188" s="17" t="s">
        <v>153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7" t="s">
        <v>80</v>
      </c>
      <c r="BK188" s="210">
        <f>ROUND(I188*H188,2)</f>
        <v>0</v>
      </c>
      <c r="BL188" s="17" t="s">
        <v>160</v>
      </c>
      <c r="BM188" s="209" t="s">
        <v>276</v>
      </c>
    </row>
    <row r="189" spans="1:65" s="2" customFormat="1" ht="21.75" customHeight="1">
      <c r="A189" s="38"/>
      <c r="B189" s="39"/>
      <c r="C189" s="197" t="s">
        <v>277</v>
      </c>
      <c r="D189" s="197" t="s">
        <v>156</v>
      </c>
      <c r="E189" s="198" t="s">
        <v>278</v>
      </c>
      <c r="F189" s="199" t="s">
        <v>279</v>
      </c>
      <c r="G189" s="200" t="s">
        <v>213</v>
      </c>
      <c r="H189" s="201">
        <v>9.2</v>
      </c>
      <c r="I189" s="202"/>
      <c r="J189" s="203">
        <f>ROUND(I189*H189,2)</f>
        <v>0</v>
      </c>
      <c r="K189" s="204"/>
      <c r="L189" s="44"/>
      <c r="M189" s="205" t="s">
        <v>19</v>
      </c>
      <c r="N189" s="206" t="s">
        <v>43</v>
      </c>
      <c r="O189" s="84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9" t="s">
        <v>160</v>
      </c>
      <c r="AT189" s="209" t="s">
        <v>156</v>
      </c>
      <c r="AU189" s="209" t="s">
        <v>80</v>
      </c>
      <c r="AY189" s="17" t="s">
        <v>153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7" t="s">
        <v>80</v>
      </c>
      <c r="BK189" s="210">
        <f>ROUND(I189*H189,2)</f>
        <v>0</v>
      </c>
      <c r="BL189" s="17" t="s">
        <v>160</v>
      </c>
      <c r="BM189" s="209" t="s">
        <v>280</v>
      </c>
    </row>
    <row r="190" spans="1:47" s="2" customFormat="1" ht="12">
      <c r="A190" s="38"/>
      <c r="B190" s="39"/>
      <c r="C190" s="40"/>
      <c r="D190" s="213" t="s">
        <v>169</v>
      </c>
      <c r="E190" s="40"/>
      <c r="F190" s="234" t="s">
        <v>281</v>
      </c>
      <c r="G190" s="40"/>
      <c r="H190" s="40"/>
      <c r="I190" s="235"/>
      <c r="J190" s="40"/>
      <c r="K190" s="40"/>
      <c r="L190" s="44"/>
      <c r="M190" s="236"/>
      <c r="N190" s="237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169</v>
      </c>
      <c r="AU190" s="17" t="s">
        <v>80</v>
      </c>
    </row>
    <row r="191" spans="1:51" s="12" customFormat="1" ht="12">
      <c r="A191" s="12"/>
      <c r="B191" s="211"/>
      <c r="C191" s="212"/>
      <c r="D191" s="213" t="s">
        <v>161</v>
      </c>
      <c r="E191" s="214" t="s">
        <v>19</v>
      </c>
      <c r="F191" s="215" t="s">
        <v>282</v>
      </c>
      <c r="G191" s="212"/>
      <c r="H191" s="216">
        <v>2.29</v>
      </c>
      <c r="I191" s="217"/>
      <c r="J191" s="212"/>
      <c r="K191" s="212"/>
      <c r="L191" s="218"/>
      <c r="M191" s="219"/>
      <c r="N191" s="220"/>
      <c r="O191" s="220"/>
      <c r="P191" s="220"/>
      <c r="Q191" s="220"/>
      <c r="R191" s="220"/>
      <c r="S191" s="220"/>
      <c r="T191" s="221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22" t="s">
        <v>161</v>
      </c>
      <c r="AU191" s="222" t="s">
        <v>80</v>
      </c>
      <c r="AV191" s="12" t="s">
        <v>82</v>
      </c>
      <c r="AW191" s="12" t="s">
        <v>33</v>
      </c>
      <c r="AX191" s="12" t="s">
        <v>72</v>
      </c>
      <c r="AY191" s="222" t="s">
        <v>153</v>
      </c>
    </row>
    <row r="192" spans="1:51" s="12" customFormat="1" ht="12">
      <c r="A192" s="12"/>
      <c r="B192" s="211"/>
      <c r="C192" s="212"/>
      <c r="D192" s="213" t="s">
        <v>161</v>
      </c>
      <c r="E192" s="214" t="s">
        <v>19</v>
      </c>
      <c r="F192" s="215" t="s">
        <v>283</v>
      </c>
      <c r="G192" s="212"/>
      <c r="H192" s="216">
        <v>6.91</v>
      </c>
      <c r="I192" s="217"/>
      <c r="J192" s="212"/>
      <c r="K192" s="212"/>
      <c r="L192" s="218"/>
      <c r="M192" s="219"/>
      <c r="N192" s="220"/>
      <c r="O192" s="220"/>
      <c r="P192" s="220"/>
      <c r="Q192" s="220"/>
      <c r="R192" s="220"/>
      <c r="S192" s="220"/>
      <c r="T192" s="221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22" t="s">
        <v>161</v>
      </c>
      <c r="AU192" s="222" t="s">
        <v>80</v>
      </c>
      <c r="AV192" s="12" t="s">
        <v>82</v>
      </c>
      <c r="AW192" s="12" t="s">
        <v>33</v>
      </c>
      <c r="AX192" s="12" t="s">
        <v>72</v>
      </c>
      <c r="AY192" s="222" t="s">
        <v>153</v>
      </c>
    </row>
    <row r="193" spans="1:51" s="13" customFormat="1" ht="12">
      <c r="A193" s="13"/>
      <c r="B193" s="223"/>
      <c r="C193" s="224"/>
      <c r="D193" s="213" t="s">
        <v>161</v>
      </c>
      <c r="E193" s="225" t="s">
        <v>19</v>
      </c>
      <c r="F193" s="226" t="s">
        <v>163</v>
      </c>
      <c r="G193" s="224"/>
      <c r="H193" s="227">
        <v>9.2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161</v>
      </c>
      <c r="AU193" s="233" t="s">
        <v>80</v>
      </c>
      <c r="AV193" s="13" t="s">
        <v>160</v>
      </c>
      <c r="AW193" s="13" t="s">
        <v>33</v>
      </c>
      <c r="AX193" s="13" t="s">
        <v>80</v>
      </c>
      <c r="AY193" s="233" t="s">
        <v>153</v>
      </c>
    </row>
    <row r="194" spans="1:65" s="2" customFormat="1" ht="21.75" customHeight="1">
      <c r="A194" s="38"/>
      <c r="B194" s="39"/>
      <c r="C194" s="197" t="s">
        <v>218</v>
      </c>
      <c r="D194" s="197" t="s">
        <v>156</v>
      </c>
      <c r="E194" s="198" t="s">
        <v>284</v>
      </c>
      <c r="F194" s="199" t="s">
        <v>279</v>
      </c>
      <c r="G194" s="200" t="s">
        <v>213</v>
      </c>
      <c r="H194" s="201">
        <v>18.58</v>
      </c>
      <c r="I194" s="202"/>
      <c r="J194" s="203">
        <f>ROUND(I194*H194,2)</f>
        <v>0</v>
      </c>
      <c r="K194" s="204"/>
      <c r="L194" s="44"/>
      <c r="M194" s="205" t="s">
        <v>19</v>
      </c>
      <c r="N194" s="206" t="s">
        <v>43</v>
      </c>
      <c r="O194" s="84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9" t="s">
        <v>160</v>
      </c>
      <c r="AT194" s="209" t="s">
        <v>156</v>
      </c>
      <c r="AU194" s="209" t="s">
        <v>80</v>
      </c>
      <c r="AY194" s="17" t="s">
        <v>153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80</v>
      </c>
      <c r="BK194" s="210">
        <f>ROUND(I194*H194,2)</f>
        <v>0</v>
      </c>
      <c r="BL194" s="17" t="s">
        <v>160</v>
      </c>
      <c r="BM194" s="209" t="s">
        <v>285</v>
      </c>
    </row>
    <row r="195" spans="1:47" s="2" customFormat="1" ht="12">
      <c r="A195" s="38"/>
      <c r="B195" s="39"/>
      <c r="C195" s="40"/>
      <c r="D195" s="213" t="s">
        <v>169</v>
      </c>
      <c r="E195" s="40"/>
      <c r="F195" s="234" t="s">
        <v>286</v>
      </c>
      <c r="G195" s="40"/>
      <c r="H195" s="40"/>
      <c r="I195" s="235"/>
      <c r="J195" s="40"/>
      <c r="K195" s="40"/>
      <c r="L195" s="44"/>
      <c r="M195" s="236"/>
      <c r="N195" s="237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169</v>
      </c>
      <c r="AU195" s="17" t="s">
        <v>80</v>
      </c>
    </row>
    <row r="196" spans="1:51" s="12" customFormat="1" ht="12">
      <c r="A196" s="12"/>
      <c r="B196" s="211"/>
      <c r="C196" s="212"/>
      <c r="D196" s="213" t="s">
        <v>161</v>
      </c>
      <c r="E196" s="214" t="s">
        <v>19</v>
      </c>
      <c r="F196" s="215" t="s">
        <v>287</v>
      </c>
      <c r="G196" s="212"/>
      <c r="H196" s="216">
        <v>5.64</v>
      </c>
      <c r="I196" s="217"/>
      <c r="J196" s="212"/>
      <c r="K196" s="212"/>
      <c r="L196" s="218"/>
      <c r="M196" s="219"/>
      <c r="N196" s="220"/>
      <c r="O196" s="220"/>
      <c r="P196" s="220"/>
      <c r="Q196" s="220"/>
      <c r="R196" s="220"/>
      <c r="S196" s="220"/>
      <c r="T196" s="221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22" t="s">
        <v>161</v>
      </c>
      <c r="AU196" s="222" t="s">
        <v>80</v>
      </c>
      <c r="AV196" s="12" t="s">
        <v>82</v>
      </c>
      <c r="AW196" s="12" t="s">
        <v>33</v>
      </c>
      <c r="AX196" s="12" t="s">
        <v>72</v>
      </c>
      <c r="AY196" s="222" t="s">
        <v>153</v>
      </c>
    </row>
    <row r="197" spans="1:51" s="12" customFormat="1" ht="12">
      <c r="A197" s="12"/>
      <c r="B197" s="211"/>
      <c r="C197" s="212"/>
      <c r="D197" s="213" t="s">
        <v>161</v>
      </c>
      <c r="E197" s="214" t="s">
        <v>19</v>
      </c>
      <c r="F197" s="215" t="s">
        <v>272</v>
      </c>
      <c r="G197" s="212"/>
      <c r="H197" s="216">
        <v>7.2</v>
      </c>
      <c r="I197" s="217"/>
      <c r="J197" s="212"/>
      <c r="K197" s="212"/>
      <c r="L197" s="218"/>
      <c r="M197" s="219"/>
      <c r="N197" s="220"/>
      <c r="O197" s="220"/>
      <c r="P197" s="220"/>
      <c r="Q197" s="220"/>
      <c r="R197" s="220"/>
      <c r="S197" s="220"/>
      <c r="T197" s="221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22" t="s">
        <v>161</v>
      </c>
      <c r="AU197" s="222" t="s">
        <v>80</v>
      </c>
      <c r="AV197" s="12" t="s">
        <v>82</v>
      </c>
      <c r="AW197" s="12" t="s">
        <v>33</v>
      </c>
      <c r="AX197" s="12" t="s">
        <v>72</v>
      </c>
      <c r="AY197" s="222" t="s">
        <v>153</v>
      </c>
    </row>
    <row r="198" spans="1:51" s="12" customFormat="1" ht="12">
      <c r="A198" s="12"/>
      <c r="B198" s="211"/>
      <c r="C198" s="212"/>
      <c r="D198" s="213" t="s">
        <v>161</v>
      </c>
      <c r="E198" s="214" t="s">
        <v>19</v>
      </c>
      <c r="F198" s="215" t="s">
        <v>288</v>
      </c>
      <c r="G198" s="212"/>
      <c r="H198" s="216">
        <v>5.74</v>
      </c>
      <c r="I198" s="217"/>
      <c r="J198" s="212"/>
      <c r="K198" s="212"/>
      <c r="L198" s="218"/>
      <c r="M198" s="219"/>
      <c r="N198" s="220"/>
      <c r="O198" s="220"/>
      <c r="P198" s="220"/>
      <c r="Q198" s="220"/>
      <c r="R198" s="220"/>
      <c r="S198" s="220"/>
      <c r="T198" s="221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22" t="s">
        <v>161</v>
      </c>
      <c r="AU198" s="222" t="s">
        <v>80</v>
      </c>
      <c r="AV198" s="12" t="s">
        <v>82</v>
      </c>
      <c r="AW198" s="12" t="s">
        <v>33</v>
      </c>
      <c r="AX198" s="12" t="s">
        <v>72</v>
      </c>
      <c r="AY198" s="222" t="s">
        <v>153</v>
      </c>
    </row>
    <row r="199" spans="1:51" s="13" customFormat="1" ht="12">
      <c r="A199" s="13"/>
      <c r="B199" s="223"/>
      <c r="C199" s="224"/>
      <c r="D199" s="213" t="s">
        <v>161</v>
      </c>
      <c r="E199" s="225" t="s">
        <v>19</v>
      </c>
      <c r="F199" s="226" t="s">
        <v>163</v>
      </c>
      <c r="G199" s="224"/>
      <c r="H199" s="227">
        <v>18.58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161</v>
      </c>
      <c r="AU199" s="233" t="s">
        <v>80</v>
      </c>
      <c r="AV199" s="13" t="s">
        <v>160</v>
      </c>
      <c r="AW199" s="13" t="s">
        <v>33</v>
      </c>
      <c r="AX199" s="13" t="s">
        <v>80</v>
      </c>
      <c r="AY199" s="233" t="s">
        <v>153</v>
      </c>
    </row>
    <row r="200" spans="1:65" s="2" customFormat="1" ht="21.75" customHeight="1">
      <c r="A200" s="38"/>
      <c r="B200" s="39"/>
      <c r="C200" s="197" t="s">
        <v>289</v>
      </c>
      <c r="D200" s="197" t="s">
        <v>156</v>
      </c>
      <c r="E200" s="198" t="s">
        <v>290</v>
      </c>
      <c r="F200" s="199" t="s">
        <v>291</v>
      </c>
      <c r="G200" s="200" t="s">
        <v>246</v>
      </c>
      <c r="H200" s="201">
        <v>6</v>
      </c>
      <c r="I200" s="202"/>
      <c r="J200" s="203">
        <f>ROUND(I200*H200,2)</f>
        <v>0</v>
      </c>
      <c r="K200" s="204"/>
      <c r="L200" s="44"/>
      <c r="M200" s="205" t="s">
        <v>19</v>
      </c>
      <c r="N200" s="206" t="s">
        <v>43</v>
      </c>
      <c r="O200" s="84"/>
      <c r="P200" s="207">
        <f>O200*H200</f>
        <v>0</v>
      </c>
      <c r="Q200" s="207">
        <v>0</v>
      </c>
      <c r="R200" s="207">
        <f>Q200*H200</f>
        <v>0</v>
      </c>
      <c r="S200" s="207">
        <v>0</v>
      </c>
      <c r="T200" s="20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9" t="s">
        <v>160</v>
      </c>
      <c r="AT200" s="209" t="s">
        <v>156</v>
      </c>
      <c r="AU200" s="209" t="s">
        <v>80</v>
      </c>
      <c r="AY200" s="17" t="s">
        <v>153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7" t="s">
        <v>80</v>
      </c>
      <c r="BK200" s="210">
        <f>ROUND(I200*H200,2)</f>
        <v>0</v>
      </c>
      <c r="BL200" s="17" t="s">
        <v>160</v>
      </c>
      <c r="BM200" s="209" t="s">
        <v>292</v>
      </c>
    </row>
    <row r="201" spans="1:47" s="2" customFormat="1" ht="12">
      <c r="A201" s="38"/>
      <c r="B201" s="39"/>
      <c r="C201" s="40"/>
      <c r="D201" s="213" t="s">
        <v>169</v>
      </c>
      <c r="E201" s="40"/>
      <c r="F201" s="234" t="s">
        <v>293</v>
      </c>
      <c r="G201" s="40"/>
      <c r="H201" s="40"/>
      <c r="I201" s="235"/>
      <c r="J201" s="40"/>
      <c r="K201" s="40"/>
      <c r="L201" s="44"/>
      <c r="M201" s="236"/>
      <c r="N201" s="237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169</v>
      </c>
      <c r="AU201" s="17" t="s">
        <v>80</v>
      </c>
    </row>
    <row r="202" spans="1:51" s="12" customFormat="1" ht="12">
      <c r="A202" s="12"/>
      <c r="B202" s="211"/>
      <c r="C202" s="212"/>
      <c r="D202" s="213" t="s">
        <v>161</v>
      </c>
      <c r="E202" s="214" t="s">
        <v>19</v>
      </c>
      <c r="F202" s="215" t="s">
        <v>193</v>
      </c>
      <c r="G202" s="212"/>
      <c r="H202" s="216">
        <v>3</v>
      </c>
      <c r="I202" s="217"/>
      <c r="J202" s="212"/>
      <c r="K202" s="212"/>
      <c r="L202" s="218"/>
      <c r="M202" s="219"/>
      <c r="N202" s="220"/>
      <c r="O202" s="220"/>
      <c r="P202" s="220"/>
      <c r="Q202" s="220"/>
      <c r="R202" s="220"/>
      <c r="S202" s="220"/>
      <c r="T202" s="221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22" t="s">
        <v>161</v>
      </c>
      <c r="AU202" s="222" t="s">
        <v>80</v>
      </c>
      <c r="AV202" s="12" t="s">
        <v>82</v>
      </c>
      <c r="AW202" s="12" t="s">
        <v>33</v>
      </c>
      <c r="AX202" s="12" t="s">
        <v>72</v>
      </c>
      <c r="AY202" s="222" t="s">
        <v>153</v>
      </c>
    </row>
    <row r="203" spans="1:51" s="12" customFormat="1" ht="12">
      <c r="A203" s="12"/>
      <c r="B203" s="211"/>
      <c r="C203" s="212"/>
      <c r="D203" s="213" t="s">
        <v>161</v>
      </c>
      <c r="E203" s="214" t="s">
        <v>19</v>
      </c>
      <c r="F203" s="215" t="s">
        <v>193</v>
      </c>
      <c r="G203" s="212"/>
      <c r="H203" s="216">
        <v>3</v>
      </c>
      <c r="I203" s="217"/>
      <c r="J203" s="212"/>
      <c r="K203" s="212"/>
      <c r="L203" s="218"/>
      <c r="M203" s="219"/>
      <c r="N203" s="220"/>
      <c r="O203" s="220"/>
      <c r="P203" s="220"/>
      <c r="Q203" s="220"/>
      <c r="R203" s="220"/>
      <c r="S203" s="220"/>
      <c r="T203" s="221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22" t="s">
        <v>161</v>
      </c>
      <c r="AU203" s="222" t="s">
        <v>80</v>
      </c>
      <c r="AV203" s="12" t="s">
        <v>82</v>
      </c>
      <c r="AW203" s="12" t="s">
        <v>33</v>
      </c>
      <c r="AX203" s="12" t="s">
        <v>72</v>
      </c>
      <c r="AY203" s="222" t="s">
        <v>153</v>
      </c>
    </row>
    <row r="204" spans="1:51" s="13" customFormat="1" ht="12">
      <c r="A204" s="13"/>
      <c r="B204" s="223"/>
      <c r="C204" s="224"/>
      <c r="D204" s="213" t="s">
        <v>161</v>
      </c>
      <c r="E204" s="225" t="s">
        <v>19</v>
      </c>
      <c r="F204" s="226" t="s">
        <v>163</v>
      </c>
      <c r="G204" s="224"/>
      <c r="H204" s="227">
        <v>6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161</v>
      </c>
      <c r="AU204" s="233" t="s">
        <v>80</v>
      </c>
      <c r="AV204" s="13" t="s">
        <v>160</v>
      </c>
      <c r="AW204" s="13" t="s">
        <v>33</v>
      </c>
      <c r="AX204" s="13" t="s">
        <v>80</v>
      </c>
      <c r="AY204" s="233" t="s">
        <v>153</v>
      </c>
    </row>
    <row r="205" spans="1:65" s="2" customFormat="1" ht="21.75" customHeight="1">
      <c r="A205" s="38"/>
      <c r="B205" s="39"/>
      <c r="C205" s="197" t="s">
        <v>223</v>
      </c>
      <c r="D205" s="197" t="s">
        <v>156</v>
      </c>
      <c r="E205" s="198" t="s">
        <v>294</v>
      </c>
      <c r="F205" s="199" t="s">
        <v>291</v>
      </c>
      <c r="G205" s="200" t="s">
        <v>246</v>
      </c>
      <c r="H205" s="201">
        <v>3</v>
      </c>
      <c r="I205" s="202"/>
      <c r="J205" s="203">
        <f>ROUND(I205*H205,2)</f>
        <v>0</v>
      </c>
      <c r="K205" s="204"/>
      <c r="L205" s="44"/>
      <c r="M205" s="205" t="s">
        <v>19</v>
      </c>
      <c r="N205" s="206" t="s">
        <v>43</v>
      </c>
      <c r="O205" s="84"/>
      <c r="P205" s="207">
        <f>O205*H205</f>
        <v>0</v>
      </c>
      <c r="Q205" s="207">
        <v>0</v>
      </c>
      <c r="R205" s="207">
        <f>Q205*H205</f>
        <v>0</v>
      </c>
      <c r="S205" s="207">
        <v>0</v>
      </c>
      <c r="T205" s="20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9" t="s">
        <v>160</v>
      </c>
      <c r="AT205" s="209" t="s">
        <v>156</v>
      </c>
      <c r="AU205" s="209" t="s">
        <v>80</v>
      </c>
      <c r="AY205" s="17" t="s">
        <v>153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7" t="s">
        <v>80</v>
      </c>
      <c r="BK205" s="210">
        <f>ROUND(I205*H205,2)</f>
        <v>0</v>
      </c>
      <c r="BL205" s="17" t="s">
        <v>160</v>
      </c>
      <c r="BM205" s="209" t="s">
        <v>295</v>
      </c>
    </row>
    <row r="206" spans="1:47" s="2" customFormat="1" ht="12">
      <c r="A206" s="38"/>
      <c r="B206" s="39"/>
      <c r="C206" s="40"/>
      <c r="D206" s="213" t="s">
        <v>169</v>
      </c>
      <c r="E206" s="40"/>
      <c r="F206" s="234" t="s">
        <v>296</v>
      </c>
      <c r="G206" s="40"/>
      <c r="H206" s="40"/>
      <c r="I206" s="235"/>
      <c r="J206" s="40"/>
      <c r="K206" s="40"/>
      <c r="L206" s="44"/>
      <c r="M206" s="236"/>
      <c r="N206" s="237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169</v>
      </c>
      <c r="AU206" s="17" t="s">
        <v>80</v>
      </c>
    </row>
    <row r="207" spans="1:51" s="12" customFormat="1" ht="12">
      <c r="A207" s="12"/>
      <c r="B207" s="211"/>
      <c r="C207" s="212"/>
      <c r="D207" s="213" t="s">
        <v>161</v>
      </c>
      <c r="E207" s="214" t="s">
        <v>19</v>
      </c>
      <c r="F207" s="215" t="s">
        <v>172</v>
      </c>
      <c r="G207" s="212"/>
      <c r="H207" s="216">
        <v>3</v>
      </c>
      <c r="I207" s="217"/>
      <c r="J207" s="212"/>
      <c r="K207" s="212"/>
      <c r="L207" s="218"/>
      <c r="M207" s="219"/>
      <c r="N207" s="220"/>
      <c r="O207" s="220"/>
      <c r="P207" s="220"/>
      <c r="Q207" s="220"/>
      <c r="R207" s="220"/>
      <c r="S207" s="220"/>
      <c r="T207" s="221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22" t="s">
        <v>161</v>
      </c>
      <c r="AU207" s="222" t="s">
        <v>80</v>
      </c>
      <c r="AV207" s="12" t="s">
        <v>82</v>
      </c>
      <c r="AW207" s="12" t="s">
        <v>33</v>
      </c>
      <c r="AX207" s="12" t="s">
        <v>72</v>
      </c>
      <c r="AY207" s="222" t="s">
        <v>153</v>
      </c>
    </row>
    <row r="208" spans="1:51" s="13" customFormat="1" ht="12">
      <c r="A208" s="13"/>
      <c r="B208" s="223"/>
      <c r="C208" s="224"/>
      <c r="D208" s="213" t="s">
        <v>161</v>
      </c>
      <c r="E208" s="225" t="s">
        <v>19</v>
      </c>
      <c r="F208" s="226" t="s">
        <v>163</v>
      </c>
      <c r="G208" s="224"/>
      <c r="H208" s="227">
        <v>3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161</v>
      </c>
      <c r="AU208" s="233" t="s">
        <v>80</v>
      </c>
      <c r="AV208" s="13" t="s">
        <v>160</v>
      </c>
      <c r="AW208" s="13" t="s">
        <v>33</v>
      </c>
      <c r="AX208" s="13" t="s">
        <v>80</v>
      </c>
      <c r="AY208" s="233" t="s">
        <v>153</v>
      </c>
    </row>
    <row r="209" spans="1:65" s="2" customFormat="1" ht="21.75" customHeight="1">
      <c r="A209" s="38"/>
      <c r="B209" s="39"/>
      <c r="C209" s="197" t="s">
        <v>297</v>
      </c>
      <c r="D209" s="197" t="s">
        <v>156</v>
      </c>
      <c r="E209" s="198" t="s">
        <v>298</v>
      </c>
      <c r="F209" s="199" t="s">
        <v>299</v>
      </c>
      <c r="G209" s="200" t="s">
        <v>168</v>
      </c>
      <c r="H209" s="201">
        <v>6</v>
      </c>
      <c r="I209" s="202"/>
      <c r="J209" s="203">
        <f>ROUND(I209*H209,2)</f>
        <v>0</v>
      </c>
      <c r="K209" s="204"/>
      <c r="L209" s="44"/>
      <c r="M209" s="205" t="s">
        <v>19</v>
      </c>
      <c r="N209" s="206" t="s">
        <v>43</v>
      </c>
      <c r="O209" s="84"/>
      <c r="P209" s="207">
        <f>O209*H209</f>
        <v>0</v>
      </c>
      <c r="Q209" s="207">
        <v>0</v>
      </c>
      <c r="R209" s="207">
        <f>Q209*H209</f>
        <v>0</v>
      </c>
      <c r="S209" s="207">
        <v>0</v>
      </c>
      <c r="T209" s="20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9" t="s">
        <v>160</v>
      </c>
      <c r="AT209" s="209" t="s">
        <v>156</v>
      </c>
      <c r="AU209" s="209" t="s">
        <v>80</v>
      </c>
      <c r="AY209" s="17" t="s">
        <v>153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7" t="s">
        <v>80</v>
      </c>
      <c r="BK209" s="210">
        <f>ROUND(I209*H209,2)</f>
        <v>0</v>
      </c>
      <c r="BL209" s="17" t="s">
        <v>160</v>
      </c>
      <c r="BM209" s="209" t="s">
        <v>300</v>
      </c>
    </row>
    <row r="210" spans="1:63" s="11" customFormat="1" ht="25.9" customHeight="1">
      <c r="A210" s="11"/>
      <c r="B210" s="183"/>
      <c r="C210" s="184"/>
      <c r="D210" s="185" t="s">
        <v>71</v>
      </c>
      <c r="E210" s="186" t="s">
        <v>301</v>
      </c>
      <c r="F210" s="186" t="s">
        <v>302</v>
      </c>
      <c r="G210" s="184"/>
      <c r="H210" s="184"/>
      <c r="I210" s="187"/>
      <c r="J210" s="188">
        <f>BK210</f>
        <v>0</v>
      </c>
      <c r="K210" s="184"/>
      <c r="L210" s="189"/>
      <c r="M210" s="190"/>
      <c r="N210" s="191"/>
      <c r="O210" s="191"/>
      <c r="P210" s="192">
        <f>SUM(P211:P221)</f>
        <v>0</v>
      </c>
      <c r="Q210" s="191"/>
      <c r="R210" s="192">
        <f>SUM(R211:R221)</f>
        <v>0</v>
      </c>
      <c r="S210" s="191"/>
      <c r="T210" s="193">
        <f>SUM(T211:T221)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194" t="s">
        <v>80</v>
      </c>
      <c r="AT210" s="195" t="s">
        <v>71</v>
      </c>
      <c r="AU210" s="195" t="s">
        <v>72</v>
      </c>
      <c r="AY210" s="194" t="s">
        <v>153</v>
      </c>
      <c r="BK210" s="196">
        <f>SUM(BK211:BK221)</f>
        <v>0</v>
      </c>
    </row>
    <row r="211" spans="1:65" s="2" customFormat="1" ht="21.75" customHeight="1">
      <c r="A211" s="38"/>
      <c r="B211" s="39"/>
      <c r="C211" s="197" t="s">
        <v>229</v>
      </c>
      <c r="D211" s="197" t="s">
        <v>156</v>
      </c>
      <c r="E211" s="198" t="s">
        <v>303</v>
      </c>
      <c r="F211" s="199" t="s">
        <v>304</v>
      </c>
      <c r="G211" s="200" t="s">
        <v>168</v>
      </c>
      <c r="H211" s="201">
        <v>4</v>
      </c>
      <c r="I211" s="202"/>
      <c r="J211" s="203">
        <f>ROUND(I211*H211,2)</f>
        <v>0</v>
      </c>
      <c r="K211" s="204"/>
      <c r="L211" s="44"/>
      <c r="M211" s="205" t="s">
        <v>19</v>
      </c>
      <c r="N211" s="206" t="s">
        <v>43</v>
      </c>
      <c r="O211" s="84"/>
      <c r="P211" s="207">
        <f>O211*H211</f>
        <v>0</v>
      </c>
      <c r="Q211" s="207">
        <v>0</v>
      </c>
      <c r="R211" s="207">
        <f>Q211*H211</f>
        <v>0</v>
      </c>
      <c r="S211" s="207">
        <v>0</v>
      </c>
      <c r="T211" s="20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9" t="s">
        <v>160</v>
      </c>
      <c r="AT211" s="209" t="s">
        <v>156</v>
      </c>
      <c r="AU211" s="209" t="s">
        <v>80</v>
      </c>
      <c r="AY211" s="17" t="s">
        <v>153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7" t="s">
        <v>80</v>
      </c>
      <c r="BK211" s="210">
        <f>ROUND(I211*H211,2)</f>
        <v>0</v>
      </c>
      <c r="BL211" s="17" t="s">
        <v>160</v>
      </c>
      <c r="BM211" s="209" t="s">
        <v>305</v>
      </c>
    </row>
    <row r="212" spans="1:47" s="2" customFormat="1" ht="12">
      <c r="A212" s="38"/>
      <c r="B212" s="39"/>
      <c r="C212" s="40"/>
      <c r="D212" s="213" t="s">
        <v>169</v>
      </c>
      <c r="E212" s="40"/>
      <c r="F212" s="234" t="s">
        <v>306</v>
      </c>
      <c r="G212" s="40"/>
      <c r="H212" s="40"/>
      <c r="I212" s="235"/>
      <c r="J212" s="40"/>
      <c r="K212" s="40"/>
      <c r="L212" s="44"/>
      <c r="M212" s="236"/>
      <c r="N212" s="237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169</v>
      </c>
      <c r="AU212" s="17" t="s">
        <v>80</v>
      </c>
    </row>
    <row r="213" spans="1:51" s="12" customFormat="1" ht="12">
      <c r="A213" s="12"/>
      <c r="B213" s="211"/>
      <c r="C213" s="212"/>
      <c r="D213" s="213" t="s">
        <v>161</v>
      </c>
      <c r="E213" s="214" t="s">
        <v>19</v>
      </c>
      <c r="F213" s="215" t="s">
        <v>192</v>
      </c>
      <c r="G213" s="212"/>
      <c r="H213" s="216">
        <v>4</v>
      </c>
      <c r="I213" s="217"/>
      <c r="J213" s="212"/>
      <c r="K213" s="212"/>
      <c r="L213" s="218"/>
      <c r="M213" s="219"/>
      <c r="N213" s="220"/>
      <c r="O213" s="220"/>
      <c r="P213" s="220"/>
      <c r="Q213" s="220"/>
      <c r="R213" s="220"/>
      <c r="S213" s="220"/>
      <c r="T213" s="221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22" t="s">
        <v>161</v>
      </c>
      <c r="AU213" s="222" t="s">
        <v>80</v>
      </c>
      <c r="AV213" s="12" t="s">
        <v>82</v>
      </c>
      <c r="AW213" s="12" t="s">
        <v>33</v>
      </c>
      <c r="AX213" s="12" t="s">
        <v>72</v>
      </c>
      <c r="AY213" s="222" t="s">
        <v>153</v>
      </c>
    </row>
    <row r="214" spans="1:51" s="13" customFormat="1" ht="12">
      <c r="A214" s="13"/>
      <c r="B214" s="223"/>
      <c r="C214" s="224"/>
      <c r="D214" s="213" t="s">
        <v>161</v>
      </c>
      <c r="E214" s="225" t="s">
        <v>19</v>
      </c>
      <c r="F214" s="226" t="s">
        <v>163</v>
      </c>
      <c r="G214" s="224"/>
      <c r="H214" s="227">
        <v>4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161</v>
      </c>
      <c r="AU214" s="233" t="s">
        <v>80</v>
      </c>
      <c r="AV214" s="13" t="s">
        <v>160</v>
      </c>
      <c r="AW214" s="13" t="s">
        <v>33</v>
      </c>
      <c r="AX214" s="13" t="s">
        <v>80</v>
      </c>
      <c r="AY214" s="233" t="s">
        <v>153</v>
      </c>
    </row>
    <row r="215" spans="1:65" s="2" customFormat="1" ht="21.75" customHeight="1">
      <c r="A215" s="38"/>
      <c r="B215" s="39"/>
      <c r="C215" s="197" t="s">
        <v>164</v>
      </c>
      <c r="D215" s="197" t="s">
        <v>156</v>
      </c>
      <c r="E215" s="198" t="s">
        <v>307</v>
      </c>
      <c r="F215" s="199" t="s">
        <v>308</v>
      </c>
      <c r="G215" s="200" t="s">
        <v>213</v>
      </c>
      <c r="H215" s="201">
        <v>0.99</v>
      </c>
      <c r="I215" s="202"/>
      <c r="J215" s="203">
        <f>ROUND(I215*H215,2)</f>
        <v>0</v>
      </c>
      <c r="K215" s="204"/>
      <c r="L215" s="44"/>
      <c r="M215" s="205" t="s">
        <v>19</v>
      </c>
      <c r="N215" s="206" t="s">
        <v>43</v>
      </c>
      <c r="O215" s="84"/>
      <c r="P215" s="207">
        <f>O215*H215</f>
        <v>0</v>
      </c>
      <c r="Q215" s="207">
        <v>0</v>
      </c>
      <c r="R215" s="207">
        <f>Q215*H215</f>
        <v>0</v>
      </c>
      <c r="S215" s="207">
        <v>0</v>
      </c>
      <c r="T215" s="20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9" t="s">
        <v>160</v>
      </c>
      <c r="AT215" s="209" t="s">
        <v>156</v>
      </c>
      <c r="AU215" s="209" t="s">
        <v>80</v>
      </c>
      <c r="AY215" s="17" t="s">
        <v>153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17" t="s">
        <v>80</v>
      </c>
      <c r="BK215" s="210">
        <f>ROUND(I215*H215,2)</f>
        <v>0</v>
      </c>
      <c r="BL215" s="17" t="s">
        <v>160</v>
      </c>
      <c r="BM215" s="209" t="s">
        <v>309</v>
      </c>
    </row>
    <row r="216" spans="1:51" s="12" customFormat="1" ht="12">
      <c r="A216" s="12"/>
      <c r="B216" s="211"/>
      <c r="C216" s="212"/>
      <c r="D216" s="213" t="s">
        <v>161</v>
      </c>
      <c r="E216" s="214" t="s">
        <v>19</v>
      </c>
      <c r="F216" s="215" t="s">
        <v>310</v>
      </c>
      <c r="G216" s="212"/>
      <c r="H216" s="216">
        <v>0.99</v>
      </c>
      <c r="I216" s="217"/>
      <c r="J216" s="212"/>
      <c r="K216" s="212"/>
      <c r="L216" s="218"/>
      <c r="M216" s="219"/>
      <c r="N216" s="220"/>
      <c r="O216" s="220"/>
      <c r="P216" s="220"/>
      <c r="Q216" s="220"/>
      <c r="R216" s="220"/>
      <c r="S216" s="220"/>
      <c r="T216" s="221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22" t="s">
        <v>161</v>
      </c>
      <c r="AU216" s="222" t="s">
        <v>80</v>
      </c>
      <c r="AV216" s="12" t="s">
        <v>82</v>
      </c>
      <c r="AW216" s="12" t="s">
        <v>33</v>
      </c>
      <c r="AX216" s="12" t="s">
        <v>72</v>
      </c>
      <c r="AY216" s="222" t="s">
        <v>153</v>
      </c>
    </row>
    <row r="217" spans="1:51" s="13" customFormat="1" ht="12">
      <c r="A217" s="13"/>
      <c r="B217" s="223"/>
      <c r="C217" s="224"/>
      <c r="D217" s="213" t="s">
        <v>161</v>
      </c>
      <c r="E217" s="225" t="s">
        <v>19</v>
      </c>
      <c r="F217" s="226" t="s">
        <v>163</v>
      </c>
      <c r="G217" s="224"/>
      <c r="H217" s="227">
        <v>0.99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161</v>
      </c>
      <c r="AU217" s="233" t="s">
        <v>80</v>
      </c>
      <c r="AV217" s="13" t="s">
        <v>160</v>
      </c>
      <c r="AW217" s="13" t="s">
        <v>33</v>
      </c>
      <c r="AX217" s="13" t="s">
        <v>80</v>
      </c>
      <c r="AY217" s="233" t="s">
        <v>153</v>
      </c>
    </row>
    <row r="218" spans="1:65" s="2" customFormat="1" ht="16.5" customHeight="1">
      <c r="A218" s="38"/>
      <c r="B218" s="39"/>
      <c r="C218" s="197" t="s">
        <v>233</v>
      </c>
      <c r="D218" s="197" t="s">
        <v>156</v>
      </c>
      <c r="E218" s="198" t="s">
        <v>311</v>
      </c>
      <c r="F218" s="199" t="s">
        <v>312</v>
      </c>
      <c r="G218" s="200" t="s">
        <v>213</v>
      </c>
      <c r="H218" s="201">
        <v>0.99</v>
      </c>
      <c r="I218" s="202"/>
      <c r="J218" s="203">
        <f>ROUND(I218*H218,2)</f>
        <v>0</v>
      </c>
      <c r="K218" s="204"/>
      <c r="L218" s="44"/>
      <c r="M218" s="205" t="s">
        <v>19</v>
      </c>
      <c r="N218" s="206" t="s">
        <v>43</v>
      </c>
      <c r="O218" s="84"/>
      <c r="P218" s="207">
        <f>O218*H218</f>
        <v>0</v>
      </c>
      <c r="Q218" s="207">
        <v>0</v>
      </c>
      <c r="R218" s="207">
        <f>Q218*H218</f>
        <v>0</v>
      </c>
      <c r="S218" s="207">
        <v>0</v>
      </c>
      <c r="T218" s="20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9" t="s">
        <v>160</v>
      </c>
      <c r="AT218" s="209" t="s">
        <v>156</v>
      </c>
      <c r="AU218" s="209" t="s">
        <v>80</v>
      </c>
      <c r="AY218" s="17" t="s">
        <v>153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7" t="s">
        <v>80</v>
      </c>
      <c r="BK218" s="210">
        <f>ROUND(I218*H218,2)</f>
        <v>0</v>
      </c>
      <c r="BL218" s="17" t="s">
        <v>160</v>
      </c>
      <c r="BM218" s="209" t="s">
        <v>313</v>
      </c>
    </row>
    <row r="219" spans="1:65" s="2" customFormat="1" ht="16.5" customHeight="1">
      <c r="A219" s="38"/>
      <c r="B219" s="39"/>
      <c r="C219" s="197" t="s">
        <v>314</v>
      </c>
      <c r="D219" s="197" t="s">
        <v>156</v>
      </c>
      <c r="E219" s="198" t="s">
        <v>315</v>
      </c>
      <c r="F219" s="199" t="s">
        <v>316</v>
      </c>
      <c r="G219" s="200" t="s">
        <v>213</v>
      </c>
      <c r="H219" s="201">
        <v>0.99</v>
      </c>
      <c r="I219" s="202"/>
      <c r="J219" s="203">
        <f>ROUND(I219*H219,2)</f>
        <v>0</v>
      </c>
      <c r="K219" s="204"/>
      <c r="L219" s="44"/>
      <c r="M219" s="205" t="s">
        <v>19</v>
      </c>
      <c r="N219" s="206" t="s">
        <v>43</v>
      </c>
      <c r="O219" s="84"/>
      <c r="P219" s="207">
        <f>O219*H219</f>
        <v>0</v>
      </c>
      <c r="Q219" s="207">
        <v>0</v>
      </c>
      <c r="R219" s="207">
        <f>Q219*H219</f>
        <v>0</v>
      </c>
      <c r="S219" s="207">
        <v>0</v>
      </c>
      <c r="T219" s="20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9" t="s">
        <v>160</v>
      </c>
      <c r="AT219" s="209" t="s">
        <v>156</v>
      </c>
      <c r="AU219" s="209" t="s">
        <v>80</v>
      </c>
      <c r="AY219" s="17" t="s">
        <v>153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7" t="s">
        <v>80</v>
      </c>
      <c r="BK219" s="210">
        <f>ROUND(I219*H219,2)</f>
        <v>0</v>
      </c>
      <c r="BL219" s="17" t="s">
        <v>160</v>
      </c>
      <c r="BM219" s="209" t="s">
        <v>317</v>
      </c>
    </row>
    <row r="220" spans="1:65" s="2" customFormat="1" ht="16.5" customHeight="1">
      <c r="A220" s="38"/>
      <c r="B220" s="39"/>
      <c r="C220" s="197" t="s">
        <v>225</v>
      </c>
      <c r="D220" s="197" t="s">
        <v>156</v>
      </c>
      <c r="E220" s="198" t="s">
        <v>318</v>
      </c>
      <c r="F220" s="199" t="s">
        <v>319</v>
      </c>
      <c r="G220" s="200" t="s">
        <v>213</v>
      </c>
      <c r="H220" s="201">
        <v>0.99</v>
      </c>
      <c r="I220" s="202"/>
      <c r="J220" s="203">
        <f>ROUND(I220*H220,2)</f>
        <v>0</v>
      </c>
      <c r="K220" s="204"/>
      <c r="L220" s="44"/>
      <c r="M220" s="205" t="s">
        <v>19</v>
      </c>
      <c r="N220" s="206" t="s">
        <v>43</v>
      </c>
      <c r="O220" s="84"/>
      <c r="P220" s="207">
        <f>O220*H220</f>
        <v>0</v>
      </c>
      <c r="Q220" s="207">
        <v>0</v>
      </c>
      <c r="R220" s="207">
        <f>Q220*H220</f>
        <v>0</v>
      </c>
      <c r="S220" s="207">
        <v>0</v>
      </c>
      <c r="T220" s="20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9" t="s">
        <v>160</v>
      </c>
      <c r="AT220" s="209" t="s">
        <v>156</v>
      </c>
      <c r="AU220" s="209" t="s">
        <v>80</v>
      </c>
      <c r="AY220" s="17" t="s">
        <v>153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7" t="s">
        <v>80</v>
      </c>
      <c r="BK220" s="210">
        <f>ROUND(I220*H220,2)</f>
        <v>0</v>
      </c>
      <c r="BL220" s="17" t="s">
        <v>160</v>
      </c>
      <c r="BM220" s="209" t="s">
        <v>320</v>
      </c>
    </row>
    <row r="221" spans="1:65" s="2" customFormat="1" ht="21.75" customHeight="1">
      <c r="A221" s="38"/>
      <c r="B221" s="39"/>
      <c r="C221" s="197" t="s">
        <v>321</v>
      </c>
      <c r="D221" s="197" t="s">
        <v>156</v>
      </c>
      <c r="E221" s="198" t="s">
        <v>322</v>
      </c>
      <c r="F221" s="199" t="s">
        <v>323</v>
      </c>
      <c r="G221" s="200" t="s">
        <v>159</v>
      </c>
      <c r="H221" s="201">
        <v>0.247</v>
      </c>
      <c r="I221" s="202"/>
      <c r="J221" s="203">
        <f>ROUND(I221*H221,2)</f>
        <v>0</v>
      </c>
      <c r="K221" s="204"/>
      <c r="L221" s="44"/>
      <c r="M221" s="205" t="s">
        <v>19</v>
      </c>
      <c r="N221" s="206" t="s">
        <v>43</v>
      </c>
      <c r="O221" s="84"/>
      <c r="P221" s="207">
        <f>O221*H221</f>
        <v>0</v>
      </c>
      <c r="Q221" s="207">
        <v>0</v>
      </c>
      <c r="R221" s="207">
        <f>Q221*H221</f>
        <v>0</v>
      </c>
      <c r="S221" s="207">
        <v>0</v>
      </c>
      <c r="T221" s="20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9" t="s">
        <v>160</v>
      </c>
      <c r="AT221" s="209" t="s">
        <v>156</v>
      </c>
      <c r="AU221" s="209" t="s">
        <v>80</v>
      </c>
      <c r="AY221" s="17" t="s">
        <v>153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7" t="s">
        <v>80</v>
      </c>
      <c r="BK221" s="210">
        <f>ROUND(I221*H221,2)</f>
        <v>0</v>
      </c>
      <c r="BL221" s="17" t="s">
        <v>160</v>
      </c>
      <c r="BM221" s="209" t="s">
        <v>324</v>
      </c>
    </row>
    <row r="222" spans="1:63" s="11" customFormat="1" ht="25.9" customHeight="1">
      <c r="A222" s="11"/>
      <c r="B222" s="183"/>
      <c r="C222" s="184"/>
      <c r="D222" s="185" t="s">
        <v>71</v>
      </c>
      <c r="E222" s="186" t="s">
        <v>325</v>
      </c>
      <c r="F222" s="186" t="s">
        <v>326</v>
      </c>
      <c r="G222" s="184"/>
      <c r="H222" s="184"/>
      <c r="I222" s="187"/>
      <c r="J222" s="188">
        <f>BK222</f>
        <v>0</v>
      </c>
      <c r="K222" s="184"/>
      <c r="L222" s="189"/>
      <c r="M222" s="190"/>
      <c r="N222" s="191"/>
      <c r="O222" s="191"/>
      <c r="P222" s="192">
        <f>SUM(P223:P245)</f>
        <v>0</v>
      </c>
      <c r="Q222" s="191"/>
      <c r="R222" s="192">
        <f>SUM(R223:R245)</f>
        <v>0</v>
      </c>
      <c r="S222" s="191"/>
      <c r="T222" s="193">
        <f>SUM(T223:T245)</f>
        <v>0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R222" s="194" t="s">
        <v>80</v>
      </c>
      <c r="AT222" s="195" t="s">
        <v>71</v>
      </c>
      <c r="AU222" s="195" t="s">
        <v>72</v>
      </c>
      <c r="AY222" s="194" t="s">
        <v>153</v>
      </c>
      <c r="BK222" s="196">
        <f>SUM(BK223:BK245)</f>
        <v>0</v>
      </c>
    </row>
    <row r="223" spans="1:65" s="2" customFormat="1" ht="16.5" customHeight="1">
      <c r="A223" s="38"/>
      <c r="B223" s="39"/>
      <c r="C223" s="197" t="s">
        <v>242</v>
      </c>
      <c r="D223" s="197" t="s">
        <v>156</v>
      </c>
      <c r="E223" s="198" t="s">
        <v>327</v>
      </c>
      <c r="F223" s="199" t="s">
        <v>328</v>
      </c>
      <c r="G223" s="200" t="s">
        <v>213</v>
      </c>
      <c r="H223" s="201">
        <v>937.247</v>
      </c>
      <c r="I223" s="202"/>
      <c r="J223" s="203">
        <f>ROUND(I223*H223,2)</f>
        <v>0</v>
      </c>
      <c r="K223" s="204"/>
      <c r="L223" s="44"/>
      <c r="M223" s="205" t="s">
        <v>19</v>
      </c>
      <c r="N223" s="206" t="s">
        <v>43</v>
      </c>
      <c r="O223" s="84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9" t="s">
        <v>160</v>
      </c>
      <c r="AT223" s="209" t="s">
        <v>156</v>
      </c>
      <c r="AU223" s="209" t="s">
        <v>80</v>
      </c>
      <c r="AY223" s="17" t="s">
        <v>153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7" t="s">
        <v>80</v>
      </c>
      <c r="BK223" s="210">
        <f>ROUND(I223*H223,2)</f>
        <v>0</v>
      </c>
      <c r="BL223" s="17" t="s">
        <v>160</v>
      </c>
      <c r="BM223" s="209" t="s">
        <v>329</v>
      </c>
    </row>
    <row r="224" spans="1:65" s="2" customFormat="1" ht="16.5" customHeight="1">
      <c r="A224" s="38"/>
      <c r="B224" s="39"/>
      <c r="C224" s="197" t="s">
        <v>330</v>
      </c>
      <c r="D224" s="197" t="s">
        <v>156</v>
      </c>
      <c r="E224" s="198" t="s">
        <v>331</v>
      </c>
      <c r="F224" s="199" t="s">
        <v>332</v>
      </c>
      <c r="G224" s="200" t="s">
        <v>213</v>
      </c>
      <c r="H224" s="201">
        <v>69.062</v>
      </c>
      <c r="I224" s="202"/>
      <c r="J224" s="203">
        <f>ROUND(I224*H224,2)</f>
        <v>0</v>
      </c>
      <c r="K224" s="204"/>
      <c r="L224" s="44"/>
      <c r="M224" s="205" t="s">
        <v>19</v>
      </c>
      <c r="N224" s="206" t="s">
        <v>43</v>
      </c>
      <c r="O224" s="84"/>
      <c r="P224" s="207">
        <f>O224*H224</f>
        <v>0</v>
      </c>
      <c r="Q224" s="207">
        <v>0</v>
      </c>
      <c r="R224" s="207">
        <f>Q224*H224</f>
        <v>0</v>
      </c>
      <c r="S224" s="207">
        <v>0</v>
      </c>
      <c r="T224" s="20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9" t="s">
        <v>160</v>
      </c>
      <c r="AT224" s="209" t="s">
        <v>156</v>
      </c>
      <c r="AU224" s="209" t="s">
        <v>80</v>
      </c>
      <c r="AY224" s="17" t="s">
        <v>153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7" t="s">
        <v>80</v>
      </c>
      <c r="BK224" s="210">
        <f>ROUND(I224*H224,2)</f>
        <v>0</v>
      </c>
      <c r="BL224" s="17" t="s">
        <v>160</v>
      </c>
      <c r="BM224" s="209" t="s">
        <v>333</v>
      </c>
    </row>
    <row r="225" spans="1:65" s="2" customFormat="1" ht="16.5" customHeight="1">
      <c r="A225" s="38"/>
      <c r="B225" s="39"/>
      <c r="C225" s="197" t="s">
        <v>247</v>
      </c>
      <c r="D225" s="197" t="s">
        <v>156</v>
      </c>
      <c r="E225" s="198" t="s">
        <v>334</v>
      </c>
      <c r="F225" s="199" t="s">
        <v>335</v>
      </c>
      <c r="G225" s="200" t="s">
        <v>213</v>
      </c>
      <c r="H225" s="201">
        <v>52.9</v>
      </c>
      <c r="I225" s="202"/>
      <c r="J225" s="203">
        <f>ROUND(I225*H225,2)</f>
        <v>0</v>
      </c>
      <c r="K225" s="204"/>
      <c r="L225" s="44"/>
      <c r="M225" s="205" t="s">
        <v>19</v>
      </c>
      <c r="N225" s="206" t="s">
        <v>43</v>
      </c>
      <c r="O225" s="84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9" t="s">
        <v>160</v>
      </c>
      <c r="AT225" s="209" t="s">
        <v>156</v>
      </c>
      <c r="AU225" s="209" t="s">
        <v>80</v>
      </c>
      <c r="AY225" s="17" t="s">
        <v>153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7" t="s">
        <v>80</v>
      </c>
      <c r="BK225" s="210">
        <f>ROUND(I225*H225,2)</f>
        <v>0</v>
      </c>
      <c r="BL225" s="17" t="s">
        <v>160</v>
      </c>
      <c r="BM225" s="209" t="s">
        <v>336</v>
      </c>
    </row>
    <row r="226" spans="1:47" s="2" customFormat="1" ht="12">
      <c r="A226" s="38"/>
      <c r="B226" s="39"/>
      <c r="C226" s="40"/>
      <c r="D226" s="213" t="s">
        <v>169</v>
      </c>
      <c r="E226" s="40"/>
      <c r="F226" s="234" t="s">
        <v>170</v>
      </c>
      <c r="G226" s="40"/>
      <c r="H226" s="40"/>
      <c r="I226" s="235"/>
      <c r="J226" s="40"/>
      <c r="K226" s="40"/>
      <c r="L226" s="44"/>
      <c r="M226" s="236"/>
      <c r="N226" s="237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169</v>
      </c>
      <c r="AU226" s="17" t="s">
        <v>80</v>
      </c>
    </row>
    <row r="227" spans="1:51" s="12" customFormat="1" ht="12">
      <c r="A227" s="12"/>
      <c r="B227" s="211"/>
      <c r="C227" s="212"/>
      <c r="D227" s="213" t="s">
        <v>161</v>
      </c>
      <c r="E227" s="214" t="s">
        <v>19</v>
      </c>
      <c r="F227" s="215" t="s">
        <v>337</v>
      </c>
      <c r="G227" s="212"/>
      <c r="H227" s="216">
        <v>25.5</v>
      </c>
      <c r="I227" s="217"/>
      <c r="J227" s="212"/>
      <c r="K227" s="212"/>
      <c r="L227" s="218"/>
      <c r="M227" s="219"/>
      <c r="N227" s="220"/>
      <c r="O227" s="220"/>
      <c r="P227" s="220"/>
      <c r="Q227" s="220"/>
      <c r="R227" s="220"/>
      <c r="S227" s="220"/>
      <c r="T227" s="221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22" t="s">
        <v>161</v>
      </c>
      <c r="AU227" s="222" t="s">
        <v>80</v>
      </c>
      <c r="AV227" s="12" t="s">
        <v>82</v>
      </c>
      <c r="AW227" s="12" t="s">
        <v>33</v>
      </c>
      <c r="AX227" s="12" t="s">
        <v>72</v>
      </c>
      <c r="AY227" s="222" t="s">
        <v>153</v>
      </c>
    </row>
    <row r="228" spans="1:51" s="12" customFormat="1" ht="12">
      <c r="A228" s="12"/>
      <c r="B228" s="211"/>
      <c r="C228" s="212"/>
      <c r="D228" s="213" t="s">
        <v>161</v>
      </c>
      <c r="E228" s="214" t="s">
        <v>19</v>
      </c>
      <c r="F228" s="215" t="s">
        <v>338</v>
      </c>
      <c r="G228" s="212"/>
      <c r="H228" s="216">
        <v>8.4</v>
      </c>
      <c r="I228" s="217"/>
      <c r="J228" s="212"/>
      <c r="K228" s="212"/>
      <c r="L228" s="218"/>
      <c r="M228" s="219"/>
      <c r="N228" s="220"/>
      <c r="O228" s="220"/>
      <c r="P228" s="220"/>
      <c r="Q228" s="220"/>
      <c r="R228" s="220"/>
      <c r="S228" s="220"/>
      <c r="T228" s="221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22" t="s">
        <v>161</v>
      </c>
      <c r="AU228" s="222" t="s">
        <v>80</v>
      </c>
      <c r="AV228" s="12" t="s">
        <v>82</v>
      </c>
      <c r="AW228" s="12" t="s">
        <v>33</v>
      </c>
      <c r="AX228" s="12" t="s">
        <v>72</v>
      </c>
      <c r="AY228" s="222" t="s">
        <v>153</v>
      </c>
    </row>
    <row r="229" spans="1:51" s="12" customFormat="1" ht="12">
      <c r="A229" s="12"/>
      <c r="B229" s="211"/>
      <c r="C229" s="212"/>
      <c r="D229" s="213" t="s">
        <v>161</v>
      </c>
      <c r="E229" s="214" t="s">
        <v>19</v>
      </c>
      <c r="F229" s="215" t="s">
        <v>339</v>
      </c>
      <c r="G229" s="212"/>
      <c r="H229" s="216">
        <v>19</v>
      </c>
      <c r="I229" s="217"/>
      <c r="J229" s="212"/>
      <c r="K229" s="212"/>
      <c r="L229" s="218"/>
      <c r="M229" s="219"/>
      <c r="N229" s="220"/>
      <c r="O229" s="220"/>
      <c r="P229" s="220"/>
      <c r="Q229" s="220"/>
      <c r="R229" s="220"/>
      <c r="S229" s="220"/>
      <c r="T229" s="221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22" t="s">
        <v>161</v>
      </c>
      <c r="AU229" s="222" t="s">
        <v>80</v>
      </c>
      <c r="AV229" s="12" t="s">
        <v>82</v>
      </c>
      <c r="AW229" s="12" t="s">
        <v>33</v>
      </c>
      <c r="AX229" s="12" t="s">
        <v>72</v>
      </c>
      <c r="AY229" s="222" t="s">
        <v>153</v>
      </c>
    </row>
    <row r="230" spans="1:51" s="13" customFormat="1" ht="12">
      <c r="A230" s="13"/>
      <c r="B230" s="223"/>
      <c r="C230" s="224"/>
      <c r="D230" s="213" t="s">
        <v>161</v>
      </c>
      <c r="E230" s="225" t="s">
        <v>19</v>
      </c>
      <c r="F230" s="226" t="s">
        <v>163</v>
      </c>
      <c r="G230" s="224"/>
      <c r="H230" s="227">
        <v>52.9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161</v>
      </c>
      <c r="AU230" s="233" t="s">
        <v>80</v>
      </c>
      <c r="AV230" s="13" t="s">
        <v>160</v>
      </c>
      <c r="AW230" s="13" t="s">
        <v>33</v>
      </c>
      <c r="AX230" s="13" t="s">
        <v>80</v>
      </c>
      <c r="AY230" s="233" t="s">
        <v>153</v>
      </c>
    </row>
    <row r="231" spans="1:65" s="2" customFormat="1" ht="16.5" customHeight="1">
      <c r="A231" s="38"/>
      <c r="B231" s="39"/>
      <c r="C231" s="197" t="s">
        <v>340</v>
      </c>
      <c r="D231" s="197" t="s">
        <v>156</v>
      </c>
      <c r="E231" s="198" t="s">
        <v>341</v>
      </c>
      <c r="F231" s="199" t="s">
        <v>342</v>
      </c>
      <c r="G231" s="200" t="s">
        <v>213</v>
      </c>
      <c r="H231" s="201">
        <v>154.578</v>
      </c>
      <c r="I231" s="202"/>
      <c r="J231" s="203">
        <f>ROUND(I231*H231,2)</f>
        <v>0</v>
      </c>
      <c r="K231" s="204"/>
      <c r="L231" s="44"/>
      <c r="M231" s="205" t="s">
        <v>19</v>
      </c>
      <c r="N231" s="206" t="s">
        <v>43</v>
      </c>
      <c r="O231" s="84"/>
      <c r="P231" s="207">
        <f>O231*H231</f>
        <v>0</v>
      </c>
      <c r="Q231" s="207">
        <v>0</v>
      </c>
      <c r="R231" s="207">
        <f>Q231*H231</f>
        <v>0</v>
      </c>
      <c r="S231" s="207">
        <v>0</v>
      </c>
      <c r="T231" s="20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9" t="s">
        <v>160</v>
      </c>
      <c r="AT231" s="209" t="s">
        <v>156</v>
      </c>
      <c r="AU231" s="209" t="s">
        <v>80</v>
      </c>
      <c r="AY231" s="17" t="s">
        <v>153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7" t="s">
        <v>80</v>
      </c>
      <c r="BK231" s="210">
        <f>ROUND(I231*H231,2)</f>
        <v>0</v>
      </c>
      <c r="BL231" s="17" t="s">
        <v>160</v>
      </c>
      <c r="BM231" s="209" t="s">
        <v>343</v>
      </c>
    </row>
    <row r="232" spans="1:65" s="2" customFormat="1" ht="21.75" customHeight="1">
      <c r="A232" s="38"/>
      <c r="B232" s="39"/>
      <c r="C232" s="197" t="s">
        <v>251</v>
      </c>
      <c r="D232" s="197" t="s">
        <v>156</v>
      </c>
      <c r="E232" s="198" t="s">
        <v>344</v>
      </c>
      <c r="F232" s="199" t="s">
        <v>345</v>
      </c>
      <c r="G232" s="200" t="s">
        <v>213</v>
      </c>
      <c r="H232" s="201">
        <v>802.434</v>
      </c>
      <c r="I232" s="202"/>
      <c r="J232" s="203">
        <f>ROUND(I232*H232,2)</f>
        <v>0</v>
      </c>
      <c r="K232" s="204"/>
      <c r="L232" s="44"/>
      <c r="M232" s="205" t="s">
        <v>19</v>
      </c>
      <c r="N232" s="206" t="s">
        <v>43</v>
      </c>
      <c r="O232" s="84"/>
      <c r="P232" s="207">
        <f>O232*H232</f>
        <v>0</v>
      </c>
      <c r="Q232" s="207">
        <v>0</v>
      </c>
      <c r="R232" s="207">
        <f>Q232*H232</f>
        <v>0</v>
      </c>
      <c r="S232" s="207">
        <v>0</v>
      </c>
      <c r="T232" s="20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9" t="s">
        <v>160</v>
      </c>
      <c r="AT232" s="209" t="s">
        <v>156</v>
      </c>
      <c r="AU232" s="209" t="s">
        <v>80</v>
      </c>
      <c r="AY232" s="17" t="s">
        <v>153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7" t="s">
        <v>80</v>
      </c>
      <c r="BK232" s="210">
        <f>ROUND(I232*H232,2)</f>
        <v>0</v>
      </c>
      <c r="BL232" s="17" t="s">
        <v>160</v>
      </c>
      <c r="BM232" s="209" t="s">
        <v>346</v>
      </c>
    </row>
    <row r="233" spans="1:65" s="2" customFormat="1" ht="16.5" customHeight="1">
      <c r="A233" s="38"/>
      <c r="B233" s="39"/>
      <c r="C233" s="197" t="s">
        <v>301</v>
      </c>
      <c r="D233" s="197" t="s">
        <v>156</v>
      </c>
      <c r="E233" s="198" t="s">
        <v>347</v>
      </c>
      <c r="F233" s="199" t="s">
        <v>348</v>
      </c>
      <c r="G233" s="200" t="s">
        <v>213</v>
      </c>
      <c r="H233" s="201">
        <v>938.884</v>
      </c>
      <c r="I233" s="202"/>
      <c r="J233" s="203">
        <f>ROUND(I233*H233,2)</f>
        <v>0</v>
      </c>
      <c r="K233" s="204"/>
      <c r="L233" s="44"/>
      <c r="M233" s="205" t="s">
        <v>19</v>
      </c>
      <c r="N233" s="206" t="s">
        <v>43</v>
      </c>
      <c r="O233" s="84"/>
      <c r="P233" s="207">
        <f>O233*H233</f>
        <v>0</v>
      </c>
      <c r="Q233" s="207">
        <v>0</v>
      </c>
      <c r="R233" s="207">
        <f>Q233*H233</f>
        <v>0</v>
      </c>
      <c r="S233" s="207">
        <v>0</v>
      </c>
      <c r="T233" s="20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9" t="s">
        <v>160</v>
      </c>
      <c r="AT233" s="209" t="s">
        <v>156</v>
      </c>
      <c r="AU233" s="209" t="s">
        <v>80</v>
      </c>
      <c r="AY233" s="17" t="s">
        <v>153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7" t="s">
        <v>80</v>
      </c>
      <c r="BK233" s="210">
        <f>ROUND(I233*H233,2)</f>
        <v>0</v>
      </c>
      <c r="BL233" s="17" t="s">
        <v>160</v>
      </c>
      <c r="BM233" s="209" t="s">
        <v>349</v>
      </c>
    </row>
    <row r="234" spans="1:65" s="2" customFormat="1" ht="16.5" customHeight="1">
      <c r="A234" s="38"/>
      <c r="B234" s="39"/>
      <c r="C234" s="197" t="s">
        <v>257</v>
      </c>
      <c r="D234" s="197" t="s">
        <v>156</v>
      </c>
      <c r="E234" s="198" t="s">
        <v>350</v>
      </c>
      <c r="F234" s="199" t="s">
        <v>351</v>
      </c>
      <c r="G234" s="200" t="s">
        <v>246</v>
      </c>
      <c r="H234" s="201">
        <v>27.6</v>
      </c>
      <c r="I234" s="202"/>
      <c r="J234" s="203">
        <f>ROUND(I234*H234,2)</f>
        <v>0</v>
      </c>
      <c r="K234" s="204"/>
      <c r="L234" s="44"/>
      <c r="M234" s="205" t="s">
        <v>19</v>
      </c>
      <c r="N234" s="206" t="s">
        <v>43</v>
      </c>
      <c r="O234" s="84"/>
      <c r="P234" s="207">
        <f>O234*H234</f>
        <v>0</v>
      </c>
      <c r="Q234" s="207">
        <v>0</v>
      </c>
      <c r="R234" s="207">
        <f>Q234*H234</f>
        <v>0</v>
      </c>
      <c r="S234" s="207">
        <v>0</v>
      </c>
      <c r="T234" s="20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9" t="s">
        <v>160</v>
      </c>
      <c r="AT234" s="209" t="s">
        <v>156</v>
      </c>
      <c r="AU234" s="209" t="s">
        <v>80</v>
      </c>
      <c r="AY234" s="17" t="s">
        <v>153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7" t="s">
        <v>80</v>
      </c>
      <c r="BK234" s="210">
        <f>ROUND(I234*H234,2)</f>
        <v>0</v>
      </c>
      <c r="BL234" s="17" t="s">
        <v>160</v>
      </c>
      <c r="BM234" s="209" t="s">
        <v>352</v>
      </c>
    </row>
    <row r="235" spans="1:51" s="12" customFormat="1" ht="12">
      <c r="A235" s="12"/>
      <c r="B235" s="211"/>
      <c r="C235" s="212"/>
      <c r="D235" s="213" t="s">
        <v>161</v>
      </c>
      <c r="E235" s="214" t="s">
        <v>19</v>
      </c>
      <c r="F235" s="215" t="s">
        <v>353</v>
      </c>
      <c r="G235" s="212"/>
      <c r="H235" s="216">
        <v>8.8</v>
      </c>
      <c r="I235" s="217"/>
      <c r="J235" s="212"/>
      <c r="K235" s="212"/>
      <c r="L235" s="218"/>
      <c r="M235" s="219"/>
      <c r="N235" s="220"/>
      <c r="O235" s="220"/>
      <c r="P235" s="220"/>
      <c r="Q235" s="220"/>
      <c r="R235" s="220"/>
      <c r="S235" s="220"/>
      <c r="T235" s="221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22" t="s">
        <v>161</v>
      </c>
      <c r="AU235" s="222" t="s">
        <v>80</v>
      </c>
      <c r="AV235" s="12" t="s">
        <v>82</v>
      </c>
      <c r="AW235" s="12" t="s">
        <v>33</v>
      </c>
      <c r="AX235" s="12" t="s">
        <v>72</v>
      </c>
      <c r="AY235" s="222" t="s">
        <v>153</v>
      </c>
    </row>
    <row r="236" spans="1:51" s="12" customFormat="1" ht="12">
      <c r="A236" s="12"/>
      <c r="B236" s="211"/>
      <c r="C236" s="212"/>
      <c r="D236" s="213" t="s">
        <v>161</v>
      </c>
      <c r="E236" s="214" t="s">
        <v>19</v>
      </c>
      <c r="F236" s="215" t="s">
        <v>354</v>
      </c>
      <c r="G236" s="212"/>
      <c r="H236" s="216">
        <v>10.4</v>
      </c>
      <c r="I236" s="217"/>
      <c r="J236" s="212"/>
      <c r="K236" s="212"/>
      <c r="L236" s="218"/>
      <c r="M236" s="219"/>
      <c r="N236" s="220"/>
      <c r="O236" s="220"/>
      <c r="P236" s="220"/>
      <c r="Q236" s="220"/>
      <c r="R236" s="220"/>
      <c r="S236" s="220"/>
      <c r="T236" s="221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22" t="s">
        <v>161</v>
      </c>
      <c r="AU236" s="222" t="s">
        <v>80</v>
      </c>
      <c r="AV236" s="12" t="s">
        <v>82</v>
      </c>
      <c r="AW236" s="12" t="s">
        <v>33</v>
      </c>
      <c r="AX236" s="12" t="s">
        <v>72</v>
      </c>
      <c r="AY236" s="222" t="s">
        <v>153</v>
      </c>
    </row>
    <row r="237" spans="1:51" s="12" customFormat="1" ht="12">
      <c r="A237" s="12"/>
      <c r="B237" s="211"/>
      <c r="C237" s="212"/>
      <c r="D237" s="213" t="s">
        <v>161</v>
      </c>
      <c r="E237" s="214" t="s">
        <v>19</v>
      </c>
      <c r="F237" s="215" t="s">
        <v>355</v>
      </c>
      <c r="G237" s="212"/>
      <c r="H237" s="216">
        <v>8.4</v>
      </c>
      <c r="I237" s="217"/>
      <c r="J237" s="212"/>
      <c r="K237" s="212"/>
      <c r="L237" s="218"/>
      <c r="M237" s="219"/>
      <c r="N237" s="220"/>
      <c r="O237" s="220"/>
      <c r="P237" s="220"/>
      <c r="Q237" s="220"/>
      <c r="R237" s="220"/>
      <c r="S237" s="220"/>
      <c r="T237" s="221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22" t="s">
        <v>161</v>
      </c>
      <c r="AU237" s="222" t="s">
        <v>80</v>
      </c>
      <c r="AV237" s="12" t="s">
        <v>82</v>
      </c>
      <c r="AW237" s="12" t="s">
        <v>33</v>
      </c>
      <c r="AX237" s="12" t="s">
        <v>72</v>
      </c>
      <c r="AY237" s="222" t="s">
        <v>153</v>
      </c>
    </row>
    <row r="238" spans="1:51" s="13" customFormat="1" ht="12">
      <c r="A238" s="13"/>
      <c r="B238" s="223"/>
      <c r="C238" s="224"/>
      <c r="D238" s="213" t="s">
        <v>161</v>
      </c>
      <c r="E238" s="225" t="s">
        <v>19</v>
      </c>
      <c r="F238" s="226" t="s">
        <v>163</v>
      </c>
      <c r="G238" s="224"/>
      <c r="H238" s="227">
        <v>27.6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161</v>
      </c>
      <c r="AU238" s="233" t="s">
        <v>80</v>
      </c>
      <c r="AV238" s="13" t="s">
        <v>160</v>
      </c>
      <c r="AW238" s="13" t="s">
        <v>33</v>
      </c>
      <c r="AX238" s="13" t="s">
        <v>80</v>
      </c>
      <c r="AY238" s="233" t="s">
        <v>153</v>
      </c>
    </row>
    <row r="239" spans="1:65" s="2" customFormat="1" ht="16.5" customHeight="1">
      <c r="A239" s="38"/>
      <c r="B239" s="39"/>
      <c r="C239" s="197" t="s">
        <v>356</v>
      </c>
      <c r="D239" s="197" t="s">
        <v>156</v>
      </c>
      <c r="E239" s="198" t="s">
        <v>357</v>
      </c>
      <c r="F239" s="199" t="s">
        <v>358</v>
      </c>
      <c r="G239" s="200" t="s">
        <v>213</v>
      </c>
      <c r="H239" s="201">
        <v>11.1</v>
      </c>
      <c r="I239" s="202"/>
      <c r="J239" s="203">
        <f>ROUND(I239*H239,2)</f>
        <v>0</v>
      </c>
      <c r="K239" s="204"/>
      <c r="L239" s="44"/>
      <c r="M239" s="205" t="s">
        <v>19</v>
      </c>
      <c r="N239" s="206" t="s">
        <v>43</v>
      </c>
      <c r="O239" s="84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09" t="s">
        <v>160</v>
      </c>
      <c r="AT239" s="209" t="s">
        <v>156</v>
      </c>
      <c r="AU239" s="209" t="s">
        <v>80</v>
      </c>
      <c r="AY239" s="17" t="s">
        <v>153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7" t="s">
        <v>80</v>
      </c>
      <c r="BK239" s="210">
        <f>ROUND(I239*H239,2)</f>
        <v>0</v>
      </c>
      <c r="BL239" s="17" t="s">
        <v>160</v>
      </c>
      <c r="BM239" s="209" t="s">
        <v>359</v>
      </c>
    </row>
    <row r="240" spans="1:51" s="12" customFormat="1" ht="12">
      <c r="A240" s="12"/>
      <c r="B240" s="211"/>
      <c r="C240" s="212"/>
      <c r="D240" s="213" t="s">
        <v>161</v>
      </c>
      <c r="E240" s="214" t="s">
        <v>19</v>
      </c>
      <c r="F240" s="215" t="s">
        <v>360</v>
      </c>
      <c r="G240" s="212"/>
      <c r="H240" s="216">
        <v>5.1</v>
      </c>
      <c r="I240" s="217"/>
      <c r="J240" s="212"/>
      <c r="K240" s="212"/>
      <c r="L240" s="218"/>
      <c r="M240" s="219"/>
      <c r="N240" s="220"/>
      <c r="O240" s="220"/>
      <c r="P240" s="220"/>
      <c r="Q240" s="220"/>
      <c r="R240" s="220"/>
      <c r="S240" s="220"/>
      <c r="T240" s="221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22" t="s">
        <v>161</v>
      </c>
      <c r="AU240" s="222" t="s">
        <v>80</v>
      </c>
      <c r="AV240" s="12" t="s">
        <v>82</v>
      </c>
      <c r="AW240" s="12" t="s">
        <v>33</v>
      </c>
      <c r="AX240" s="12" t="s">
        <v>72</v>
      </c>
      <c r="AY240" s="222" t="s">
        <v>153</v>
      </c>
    </row>
    <row r="241" spans="1:51" s="12" customFormat="1" ht="12">
      <c r="A241" s="12"/>
      <c r="B241" s="211"/>
      <c r="C241" s="212"/>
      <c r="D241" s="213" t="s">
        <v>161</v>
      </c>
      <c r="E241" s="214" t="s">
        <v>19</v>
      </c>
      <c r="F241" s="215" t="s">
        <v>361</v>
      </c>
      <c r="G241" s="212"/>
      <c r="H241" s="216">
        <v>6</v>
      </c>
      <c r="I241" s="217"/>
      <c r="J241" s="212"/>
      <c r="K241" s="212"/>
      <c r="L241" s="218"/>
      <c r="M241" s="219"/>
      <c r="N241" s="220"/>
      <c r="O241" s="220"/>
      <c r="P241" s="220"/>
      <c r="Q241" s="220"/>
      <c r="R241" s="220"/>
      <c r="S241" s="220"/>
      <c r="T241" s="221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T241" s="222" t="s">
        <v>161</v>
      </c>
      <c r="AU241" s="222" t="s">
        <v>80</v>
      </c>
      <c r="AV241" s="12" t="s">
        <v>82</v>
      </c>
      <c r="AW241" s="12" t="s">
        <v>33</v>
      </c>
      <c r="AX241" s="12" t="s">
        <v>72</v>
      </c>
      <c r="AY241" s="222" t="s">
        <v>153</v>
      </c>
    </row>
    <row r="242" spans="1:51" s="13" customFormat="1" ht="12">
      <c r="A242" s="13"/>
      <c r="B242" s="223"/>
      <c r="C242" s="224"/>
      <c r="D242" s="213" t="s">
        <v>161</v>
      </c>
      <c r="E242" s="225" t="s">
        <v>19</v>
      </c>
      <c r="F242" s="226" t="s">
        <v>163</v>
      </c>
      <c r="G242" s="224"/>
      <c r="H242" s="227">
        <v>11.1</v>
      </c>
      <c r="I242" s="228"/>
      <c r="J242" s="224"/>
      <c r="K242" s="224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161</v>
      </c>
      <c r="AU242" s="233" t="s">
        <v>80</v>
      </c>
      <c r="AV242" s="13" t="s">
        <v>160</v>
      </c>
      <c r="AW242" s="13" t="s">
        <v>33</v>
      </c>
      <c r="AX242" s="13" t="s">
        <v>80</v>
      </c>
      <c r="AY242" s="233" t="s">
        <v>153</v>
      </c>
    </row>
    <row r="243" spans="1:65" s="2" customFormat="1" ht="16.5" customHeight="1">
      <c r="A243" s="38"/>
      <c r="B243" s="39"/>
      <c r="C243" s="197" t="s">
        <v>265</v>
      </c>
      <c r="D243" s="197" t="s">
        <v>156</v>
      </c>
      <c r="E243" s="198" t="s">
        <v>362</v>
      </c>
      <c r="F243" s="199" t="s">
        <v>363</v>
      </c>
      <c r="G243" s="200" t="s">
        <v>213</v>
      </c>
      <c r="H243" s="201">
        <v>134.824</v>
      </c>
      <c r="I243" s="202"/>
      <c r="J243" s="203">
        <f>ROUND(I243*H243,2)</f>
        <v>0</v>
      </c>
      <c r="K243" s="204"/>
      <c r="L243" s="44"/>
      <c r="M243" s="205" t="s">
        <v>19</v>
      </c>
      <c r="N243" s="206" t="s">
        <v>43</v>
      </c>
      <c r="O243" s="84"/>
      <c r="P243" s="207">
        <f>O243*H243</f>
        <v>0</v>
      </c>
      <c r="Q243" s="207">
        <v>0</v>
      </c>
      <c r="R243" s="207">
        <f>Q243*H243</f>
        <v>0</v>
      </c>
      <c r="S243" s="207">
        <v>0</v>
      </c>
      <c r="T243" s="20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9" t="s">
        <v>160</v>
      </c>
      <c r="AT243" s="209" t="s">
        <v>156</v>
      </c>
      <c r="AU243" s="209" t="s">
        <v>80</v>
      </c>
      <c r="AY243" s="17" t="s">
        <v>153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7" t="s">
        <v>80</v>
      </c>
      <c r="BK243" s="210">
        <f>ROUND(I243*H243,2)</f>
        <v>0</v>
      </c>
      <c r="BL243" s="17" t="s">
        <v>160</v>
      </c>
      <c r="BM243" s="209" t="s">
        <v>364</v>
      </c>
    </row>
    <row r="244" spans="1:47" s="2" customFormat="1" ht="12">
      <c r="A244" s="38"/>
      <c r="B244" s="39"/>
      <c r="C244" s="40"/>
      <c r="D244" s="213" t="s">
        <v>169</v>
      </c>
      <c r="E244" s="40"/>
      <c r="F244" s="234" t="s">
        <v>365</v>
      </c>
      <c r="G244" s="40"/>
      <c r="H244" s="40"/>
      <c r="I244" s="235"/>
      <c r="J244" s="40"/>
      <c r="K244" s="40"/>
      <c r="L244" s="44"/>
      <c r="M244" s="236"/>
      <c r="N244" s="237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169</v>
      </c>
      <c r="AU244" s="17" t="s">
        <v>80</v>
      </c>
    </row>
    <row r="245" spans="1:65" s="2" customFormat="1" ht="16.5" customHeight="1">
      <c r="A245" s="38"/>
      <c r="B245" s="39"/>
      <c r="C245" s="197" t="s">
        <v>366</v>
      </c>
      <c r="D245" s="197" t="s">
        <v>156</v>
      </c>
      <c r="E245" s="198" t="s">
        <v>367</v>
      </c>
      <c r="F245" s="199" t="s">
        <v>368</v>
      </c>
      <c r="G245" s="200" t="s">
        <v>213</v>
      </c>
      <c r="H245" s="201">
        <v>91.254</v>
      </c>
      <c r="I245" s="202"/>
      <c r="J245" s="203">
        <f>ROUND(I245*H245,2)</f>
        <v>0</v>
      </c>
      <c r="K245" s="204"/>
      <c r="L245" s="44"/>
      <c r="M245" s="205" t="s">
        <v>19</v>
      </c>
      <c r="N245" s="206" t="s">
        <v>43</v>
      </c>
      <c r="O245" s="84"/>
      <c r="P245" s="207">
        <f>O245*H245</f>
        <v>0</v>
      </c>
      <c r="Q245" s="207">
        <v>0</v>
      </c>
      <c r="R245" s="207">
        <f>Q245*H245</f>
        <v>0</v>
      </c>
      <c r="S245" s="207">
        <v>0</v>
      </c>
      <c r="T245" s="20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9" t="s">
        <v>160</v>
      </c>
      <c r="AT245" s="209" t="s">
        <v>156</v>
      </c>
      <c r="AU245" s="209" t="s">
        <v>80</v>
      </c>
      <c r="AY245" s="17" t="s">
        <v>153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7" t="s">
        <v>80</v>
      </c>
      <c r="BK245" s="210">
        <f>ROUND(I245*H245,2)</f>
        <v>0</v>
      </c>
      <c r="BL245" s="17" t="s">
        <v>160</v>
      </c>
      <c r="BM245" s="209" t="s">
        <v>369</v>
      </c>
    </row>
    <row r="246" spans="1:63" s="11" customFormat="1" ht="25.9" customHeight="1">
      <c r="A246" s="11"/>
      <c r="B246" s="183"/>
      <c r="C246" s="184"/>
      <c r="D246" s="185" t="s">
        <v>71</v>
      </c>
      <c r="E246" s="186" t="s">
        <v>309</v>
      </c>
      <c r="F246" s="186" t="s">
        <v>370</v>
      </c>
      <c r="G246" s="184"/>
      <c r="H246" s="184"/>
      <c r="I246" s="187"/>
      <c r="J246" s="188">
        <f>BK246</f>
        <v>0</v>
      </c>
      <c r="K246" s="184"/>
      <c r="L246" s="189"/>
      <c r="M246" s="190"/>
      <c r="N246" s="191"/>
      <c r="O246" s="191"/>
      <c r="P246" s="192">
        <f>SUM(P247:P254)</f>
        <v>0</v>
      </c>
      <c r="Q246" s="191"/>
      <c r="R246" s="192">
        <f>SUM(R247:R254)</f>
        <v>0</v>
      </c>
      <c r="S246" s="191"/>
      <c r="T246" s="193">
        <f>SUM(T247:T254)</f>
        <v>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R246" s="194" t="s">
        <v>80</v>
      </c>
      <c r="AT246" s="195" t="s">
        <v>71</v>
      </c>
      <c r="AU246" s="195" t="s">
        <v>72</v>
      </c>
      <c r="AY246" s="194" t="s">
        <v>153</v>
      </c>
      <c r="BK246" s="196">
        <f>SUM(BK247:BK254)</f>
        <v>0</v>
      </c>
    </row>
    <row r="247" spans="1:65" s="2" customFormat="1" ht="16.5" customHeight="1">
      <c r="A247" s="38"/>
      <c r="B247" s="39"/>
      <c r="C247" s="197" t="s">
        <v>269</v>
      </c>
      <c r="D247" s="197" t="s">
        <v>156</v>
      </c>
      <c r="E247" s="198" t="s">
        <v>371</v>
      </c>
      <c r="F247" s="199" t="s">
        <v>372</v>
      </c>
      <c r="G247" s="200" t="s">
        <v>213</v>
      </c>
      <c r="H247" s="201">
        <v>3.313</v>
      </c>
      <c r="I247" s="202"/>
      <c r="J247" s="203">
        <f>ROUND(I247*H247,2)</f>
        <v>0</v>
      </c>
      <c r="K247" s="204"/>
      <c r="L247" s="44"/>
      <c r="M247" s="205" t="s">
        <v>19</v>
      </c>
      <c r="N247" s="206" t="s">
        <v>43</v>
      </c>
      <c r="O247" s="84"/>
      <c r="P247" s="207">
        <f>O247*H247</f>
        <v>0</v>
      </c>
      <c r="Q247" s="207">
        <v>0</v>
      </c>
      <c r="R247" s="207">
        <f>Q247*H247</f>
        <v>0</v>
      </c>
      <c r="S247" s="207">
        <v>0</v>
      </c>
      <c r="T247" s="20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9" t="s">
        <v>160</v>
      </c>
      <c r="AT247" s="209" t="s">
        <v>156</v>
      </c>
      <c r="AU247" s="209" t="s">
        <v>80</v>
      </c>
      <c r="AY247" s="17" t="s">
        <v>153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17" t="s">
        <v>80</v>
      </c>
      <c r="BK247" s="210">
        <f>ROUND(I247*H247,2)</f>
        <v>0</v>
      </c>
      <c r="BL247" s="17" t="s">
        <v>160</v>
      </c>
      <c r="BM247" s="209" t="s">
        <v>373</v>
      </c>
    </row>
    <row r="248" spans="1:47" s="2" customFormat="1" ht="12">
      <c r="A248" s="38"/>
      <c r="B248" s="39"/>
      <c r="C248" s="40"/>
      <c r="D248" s="213" t="s">
        <v>169</v>
      </c>
      <c r="E248" s="40"/>
      <c r="F248" s="234" t="s">
        <v>374</v>
      </c>
      <c r="G248" s="40"/>
      <c r="H248" s="40"/>
      <c r="I248" s="235"/>
      <c r="J248" s="40"/>
      <c r="K248" s="40"/>
      <c r="L248" s="44"/>
      <c r="M248" s="236"/>
      <c r="N248" s="237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169</v>
      </c>
      <c r="AU248" s="17" t="s">
        <v>80</v>
      </c>
    </row>
    <row r="249" spans="1:51" s="12" customFormat="1" ht="12">
      <c r="A249" s="12"/>
      <c r="B249" s="211"/>
      <c r="C249" s="212"/>
      <c r="D249" s="213" t="s">
        <v>161</v>
      </c>
      <c r="E249" s="214" t="s">
        <v>19</v>
      </c>
      <c r="F249" s="215" t="s">
        <v>375</v>
      </c>
      <c r="G249" s="212"/>
      <c r="H249" s="216">
        <v>3.313</v>
      </c>
      <c r="I249" s="217"/>
      <c r="J249" s="212"/>
      <c r="K249" s="212"/>
      <c r="L249" s="218"/>
      <c r="M249" s="219"/>
      <c r="N249" s="220"/>
      <c r="O249" s="220"/>
      <c r="P249" s="220"/>
      <c r="Q249" s="220"/>
      <c r="R249" s="220"/>
      <c r="S249" s="220"/>
      <c r="T249" s="221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22" t="s">
        <v>161</v>
      </c>
      <c r="AU249" s="222" t="s">
        <v>80</v>
      </c>
      <c r="AV249" s="12" t="s">
        <v>82</v>
      </c>
      <c r="AW249" s="12" t="s">
        <v>33</v>
      </c>
      <c r="AX249" s="12" t="s">
        <v>72</v>
      </c>
      <c r="AY249" s="222" t="s">
        <v>153</v>
      </c>
    </row>
    <row r="250" spans="1:51" s="13" customFormat="1" ht="12">
      <c r="A250" s="13"/>
      <c r="B250" s="223"/>
      <c r="C250" s="224"/>
      <c r="D250" s="213" t="s">
        <v>161</v>
      </c>
      <c r="E250" s="225" t="s">
        <v>19</v>
      </c>
      <c r="F250" s="226" t="s">
        <v>163</v>
      </c>
      <c r="G250" s="224"/>
      <c r="H250" s="227">
        <v>3.313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161</v>
      </c>
      <c r="AU250" s="233" t="s">
        <v>80</v>
      </c>
      <c r="AV250" s="13" t="s">
        <v>160</v>
      </c>
      <c r="AW250" s="13" t="s">
        <v>33</v>
      </c>
      <c r="AX250" s="13" t="s">
        <v>80</v>
      </c>
      <c r="AY250" s="233" t="s">
        <v>153</v>
      </c>
    </row>
    <row r="251" spans="1:65" s="2" customFormat="1" ht="16.5" customHeight="1">
      <c r="A251" s="38"/>
      <c r="B251" s="39"/>
      <c r="C251" s="197" t="s">
        <v>376</v>
      </c>
      <c r="D251" s="197" t="s">
        <v>156</v>
      </c>
      <c r="E251" s="198" t="s">
        <v>377</v>
      </c>
      <c r="F251" s="199" t="s">
        <v>378</v>
      </c>
      <c r="G251" s="200" t="s">
        <v>379</v>
      </c>
      <c r="H251" s="201">
        <v>2</v>
      </c>
      <c r="I251" s="202"/>
      <c r="J251" s="203">
        <f>ROUND(I251*H251,2)</f>
        <v>0</v>
      </c>
      <c r="K251" s="204"/>
      <c r="L251" s="44"/>
      <c r="M251" s="205" t="s">
        <v>19</v>
      </c>
      <c r="N251" s="206" t="s">
        <v>43</v>
      </c>
      <c r="O251" s="84"/>
      <c r="P251" s="207">
        <f>O251*H251</f>
        <v>0</v>
      </c>
      <c r="Q251" s="207">
        <v>0</v>
      </c>
      <c r="R251" s="207">
        <f>Q251*H251</f>
        <v>0</v>
      </c>
      <c r="S251" s="207">
        <v>0</v>
      </c>
      <c r="T251" s="20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9" t="s">
        <v>160</v>
      </c>
      <c r="AT251" s="209" t="s">
        <v>156</v>
      </c>
      <c r="AU251" s="209" t="s">
        <v>80</v>
      </c>
      <c r="AY251" s="17" t="s">
        <v>153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7" t="s">
        <v>80</v>
      </c>
      <c r="BK251" s="210">
        <f>ROUND(I251*H251,2)</f>
        <v>0</v>
      </c>
      <c r="BL251" s="17" t="s">
        <v>160</v>
      </c>
      <c r="BM251" s="209" t="s">
        <v>380</v>
      </c>
    </row>
    <row r="252" spans="1:51" s="12" customFormat="1" ht="12">
      <c r="A252" s="12"/>
      <c r="B252" s="211"/>
      <c r="C252" s="212"/>
      <c r="D252" s="213" t="s">
        <v>161</v>
      </c>
      <c r="E252" s="214" t="s">
        <v>19</v>
      </c>
      <c r="F252" s="215" t="s">
        <v>171</v>
      </c>
      <c r="G252" s="212"/>
      <c r="H252" s="216">
        <v>2</v>
      </c>
      <c r="I252" s="217"/>
      <c r="J252" s="212"/>
      <c r="K252" s="212"/>
      <c r="L252" s="218"/>
      <c r="M252" s="219"/>
      <c r="N252" s="220"/>
      <c r="O252" s="220"/>
      <c r="P252" s="220"/>
      <c r="Q252" s="220"/>
      <c r="R252" s="220"/>
      <c r="S252" s="220"/>
      <c r="T252" s="221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T252" s="222" t="s">
        <v>161</v>
      </c>
      <c r="AU252" s="222" t="s">
        <v>80</v>
      </c>
      <c r="AV252" s="12" t="s">
        <v>82</v>
      </c>
      <c r="AW252" s="12" t="s">
        <v>33</v>
      </c>
      <c r="AX252" s="12" t="s">
        <v>72</v>
      </c>
      <c r="AY252" s="222" t="s">
        <v>153</v>
      </c>
    </row>
    <row r="253" spans="1:51" s="13" customFormat="1" ht="12">
      <c r="A253" s="13"/>
      <c r="B253" s="223"/>
      <c r="C253" s="224"/>
      <c r="D253" s="213" t="s">
        <v>161</v>
      </c>
      <c r="E253" s="225" t="s">
        <v>19</v>
      </c>
      <c r="F253" s="226" t="s">
        <v>163</v>
      </c>
      <c r="G253" s="224"/>
      <c r="H253" s="227">
        <v>2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161</v>
      </c>
      <c r="AU253" s="233" t="s">
        <v>80</v>
      </c>
      <c r="AV253" s="13" t="s">
        <v>160</v>
      </c>
      <c r="AW253" s="13" t="s">
        <v>33</v>
      </c>
      <c r="AX253" s="13" t="s">
        <v>80</v>
      </c>
      <c r="AY253" s="233" t="s">
        <v>153</v>
      </c>
    </row>
    <row r="254" spans="1:65" s="2" customFormat="1" ht="24.15" customHeight="1">
      <c r="A254" s="38"/>
      <c r="B254" s="39"/>
      <c r="C254" s="197" t="s">
        <v>276</v>
      </c>
      <c r="D254" s="197" t="s">
        <v>156</v>
      </c>
      <c r="E254" s="198" t="s">
        <v>381</v>
      </c>
      <c r="F254" s="199" t="s">
        <v>382</v>
      </c>
      <c r="G254" s="200" t="s">
        <v>383</v>
      </c>
      <c r="H254" s="201">
        <v>1</v>
      </c>
      <c r="I254" s="202"/>
      <c r="J254" s="203">
        <f>ROUND(I254*H254,2)</f>
        <v>0</v>
      </c>
      <c r="K254" s="204"/>
      <c r="L254" s="44"/>
      <c r="M254" s="205" t="s">
        <v>19</v>
      </c>
      <c r="N254" s="206" t="s">
        <v>43</v>
      </c>
      <c r="O254" s="84"/>
      <c r="P254" s="207">
        <f>O254*H254</f>
        <v>0</v>
      </c>
      <c r="Q254" s="207">
        <v>0</v>
      </c>
      <c r="R254" s="207">
        <f>Q254*H254</f>
        <v>0</v>
      </c>
      <c r="S254" s="207">
        <v>0</v>
      </c>
      <c r="T254" s="20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9" t="s">
        <v>160</v>
      </c>
      <c r="AT254" s="209" t="s">
        <v>156</v>
      </c>
      <c r="AU254" s="209" t="s">
        <v>80</v>
      </c>
      <c r="AY254" s="17" t="s">
        <v>153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7" t="s">
        <v>80</v>
      </c>
      <c r="BK254" s="210">
        <f>ROUND(I254*H254,2)</f>
        <v>0</v>
      </c>
      <c r="BL254" s="17" t="s">
        <v>160</v>
      </c>
      <c r="BM254" s="209" t="s">
        <v>384</v>
      </c>
    </row>
    <row r="255" spans="1:63" s="11" customFormat="1" ht="25.9" customHeight="1">
      <c r="A255" s="11"/>
      <c r="B255" s="183"/>
      <c r="C255" s="184"/>
      <c r="D255" s="185" t="s">
        <v>71</v>
      </c>
      <c r="E255" s="186" t="s">
        <v>385</v>
      </c>
      <c r="F255" s="186" t="s">
        <v>386</v>
      </c>
      <c r="G255" s="184"/>
      <c r="H255" s="184"/>
      <c r="I255" s="187"/>
      <c r="J255" s="188">
        <f>BK255</f>
        <v>0</v>
      </c>
      <c r="K255" s="184"/>
      <c r="L255" s="189"/>
      <c r="M255" s="190"/>
      <c r="N255" s="191"/>
      <c r="O255" s="191"/>
      <c r="P255" s="192">
        <f>SUM(P256:P298)</f>
        <v>0</v>
      </c>
      <c r="Q255" s="191"/>
      <c r="R255" s="192">
        <f>SUM(R256:R298)</f>
        <v>0</v>
      </c>
      <c r="S255" s="191"/>
      <c r="T255" s="193">
        <f>SUM(T256:T298)</f>
        <v>0</v>
      </c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R255" s="194" t="s">
        <v>80</v>
      </c>
      <c r="AT255" s="195" t="s">
        <v>71</v>
      </c>
      <c r="AU255" s="195" t="s">
        <v>72</v>
      </c>
      <c r="AY255" s="194" t="s">
        <v>153</v>
      </c>
      <c r="BK255" s="196">
        <f>SUM(BK256:BK298)</f>
        <v>0</v>
      </c>
    </row>
    <row r="256" spans="1:65" s="2" customFormat="1" ht="16.5" customHeight="1">
      <c r="A256" s="38"/>
      <c r="B256" s="39"/>
      <c r="C256" s="197" t="s">
        <v>387</v>
      </c>
      <c r="D256" s="197" t="s">
        <v>156</v>
      </c>
      <c r="E256" s="198" t="s">
        <v>388</v>
      </c>
      <c r="F256" s="199" t="s">
        <v>389</v>
      </c>
      <c r="G256" s="200" t="s">
        <v>159</v>
      </c>
      <c r="H256" s="201">
        <v>0.324</v>
      </c>
      <c r="I256" s="202"/>
      <c r="J256" s="203">
        <f>ROUND(I256*H256,2)</f>
        <v>0</v>
      </c>
      <c r="K256" s="204"/>
      <c r="L256" s="44"/>
      <c r="M256" s="205" t="s">
        <v>19</v>
      </c>
      <c r="N256" s="206" t="s">
        <v>43</v>
      </c>
      <c r="O256" s="84"/>
      <c r="P256" s="207">
        <f>O256*H256</f>
        <v>0</v>
      </c>
      <c r="Q256" s="207">
        <v>0</v>
      </c>
      <c r="R256" s="207">
        <f>Q256*H256</f>
        <v>0</v>
      </c>
      <c r="S256" s="207">
        <v>0</v>
      </c>
      <c r="T256" s="20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9" t="s">
        <v>160</v>
      </c>
      <c r="AT256" s="209" t="s">
        <v>156</v>
      </c>
      <c r="AU256" s="209" t="s">
        <v>80</v>
      </c>
      <c r="AY256" s="17" t="s">
        <v>153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7" t="s">
        <v>80</v>
      </c>
      <c r="BK256" s="210">
        <f>ROUND(I256*H256,2)</f>
        <v>0</v>
      </c>
      <c r="BL256" s="17" t="s">
        <v>160</v>
      </c>
      <c r="BM256" s="209" t="s">
        <v>390</v>
      </c>
    </row>
    <row r="257" spans="1:51" s="12" customFormat="1" ht="12">
      <c r="A257" s="12"/>
      <c r="B257" s="211"/>
      <c r="C257" s="212"/>
      <c r="D257" s="213" t="s">
        <v>161</v>
      </c>
      <c r="E257" s="214" t="s">
        <v>19</v>
      </c>
      <c r="F257" s="215" t="s">
        <v>391</v>
      </c>
      <c r="G257" s="212"/>
      <c r="H257" s="216">
        <v>0.324</v>
      </c>
      <c r="I257" s="217"/>
      <c r="J257" s="212"/>
      <c r="K257" s="212"/>
      <c r="L257" s="218"/>
      <c r="M257" s="219"/>
      <c r="N257" s="220"/>
      <c r="O257" s="220"/>
      <c r="P257" s="220"/>
      <c r="Q257" s="220"/>
      <c r="R257" s="220"/>
      <c r="S257" s="220"/>
      <c r="T257" s="221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T257" s="222" t="s">
        <v>161</v>
      </c>
      <c r="AU257" s="222" t="s">
        <v>80</v>
      </c>
      <c r="AV257" s="12" t="s">
        <v>82</v>
      </c>
      <c r="AW257" s="12" t="s">
        <v>33</v>
      </c>
      <c r="AX257" s="12" t="s">
        <v>72</v>
      </c>
      <c r="AY257" s="222" t="s">
        <v>153</v>
      </c>
    </row>
    <row r="258" spans="1:51" s="13" customFormat="1" ht="12">
      <c r="A258" s="13"/>
      <c r="B258" s="223"/>
      <c r="C258" s="224"/>
      <c r="D258" s="213" t="s">
        <v>161</v>
      </c>
      <c r="E258" s="225" t="s">
        <v>19</v>
      </c>
      <c r="F258" s="226" t="s">
        <v>163</v>
      </c>
      <c r="G258" s="224"/>
      <c r="H258" s="227">
        <v>0.324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161</v>
      </c>
      <c r="AU258" s="233" t="s">
        <v>80</v>
      </c>
      <c r="AV258" s="13" t="s">
        <v>160</v>
      </c>
      <c r="AW258" s="13" t="s">
        <v>33</v>
      </c>
      <c r="AX258" s="13" t="s">
        <v>80</v>
      </c>
      <c r="AY258" s="233" t="s">
        <v>153</v>
      </c>
    </row>
    <row r="259" spans="1:65" s="2" customFormat="1" ht="21.75" customHeight="1">
      <c r="A259" s="38"/>
      <c r="B259" s="39"/>
      <c r="C259" s="197" t="s">
        <v>280</v>
      </c>
      <c r="D259" s="197" t="s">
        <v>156</v>
      </c>
      <c r="E259" s="198" t="s">
        <v>392</v>
      </c>
      <c r="F259" s="199" t="s">
        <v>393</v>
      </c>
      <c r="G259" s="200" t="s">
        <v>159</v>
      </c>
      <c r="H259" s="201">
        <v>15.018</v>
      </c>
      <c r="I259" s="202"/>
      <c r="J259" s="203">
        <f>ROUND(I259*H259,2)</f>
        <v>0</v>
      </c>
      <c r="K259" s="204"/>
      <c r="L259" s="44"/>
      <c r="M259" s="205" t="s">
        <v>19</v>
      </c>
      <c r="N259" s="206" t="s">
        <v>43</v>
      </c>
      <c r="O259" s="84"/>
      <c r="P259" s="207">
        <f>O259*H259</f>
        <v>0</v>
      </c>
      <c r="Q259" s="207">
        <v>0</v>
      </c>
      <c r="R259" s="207">
        <f>Q259*H259</f>
        <v>0</v>
      </c>
      <c r="S259" s="207">
        <v>0</v>
      </c>
      <c r="T259" s="20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9" t="s">
        <v>160</v>
      </c>
      <c r="AT259" s="209" t="s">
        <v>156</v>
      </c>
      <c r="AU259" s="209" t="s">
        <v>80</v>
      </c>
      <c r="AY259" s="17" t="s">
        <v>153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7" t="s">
        <v>80</v>
      </c>
      <c r="BK259" s="210">
        <f>ROUND(I259*H259,2)</f>
        <v>0</v>
      </c>
      <c r="BL259" s="17" t="s">
        <v>160</v>
      </c>
      <c r="BM259" s="209" t="s">
        <v>394</v>
      </c>
    </row>
    <row r="260" spans="1:51" s="12" customFormat="1" ht="12">
      <c r="A260" s="12"/>
      <c r="B260" s="211"/>
      <c r="C260" s="212"/>
      <c r="D260" s="213" t="s">
        <v>161</v>
      </c>
      <c r="E260" s="214" t="s">
        <v>19</v>
      </c>
      <c r="F260" s="215" t="s">
        <v>395</v>
      </c>
      <c r="G260" s="212"/>
      <c r="H260" s="216">
        <v>0.018</v>
      </c>
      <c r="I260" s="217"/>
      <c r="J260" s="212"/>
      <c r="K260" s="212"/>
      <c r="L260" s="218"/>
      <c r="M260" s="219"/>
      <c r="N260" s="220"/>
      <c r="O260" s="220"/>
      <c r="P260" s="220"/>
      <c r="Q260" s="220"/>
      <c r="R260" s="220"/>
      <c r="S260" s="220"/>
      <c r="T260" s="221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222" t="s">
        <v>161</v>
      </c>
      <c r="AU260" s="222" t="s">
        <v>80</v>
      </c>
      <c r="AV260" s="12" t="s">
        <v>82</v>
      </c>
      <c r="AW260" s="12" t="s">
        <v>33</v>
      </c>
      <c r="AX260" s="12" t="s">
        <v>72</v>
      </c>
      <c r="AY260" s="222" t="s">
        <v>153</v>
      </c>
    </row>
    <row r="261" spans="1:51" s="12" customFormat="1" ht="12">
      <c r="A261" s="12"/>
      <c r="B261" s="211"/>
      <c r="C261" s="212"/>
      <c r="D261" s="213" t="s">
        <v>161</v>
      </c>
      <c r="E261" s="214" t="s">
        <v>19</v>
      </c>
      <c r="F261" s="215" t="s">
        <v>396</v>
      </c>
      <c r="G261" s="212"/>
      <c r="H261" s="216">
        <v>7.5</v>
      </c>
      <c r="I261" s="217"/>
      <c r="J261" s="212"/>
      <c r="K261" s="212"/>
      <c r="L261" s="218"/>
      <c r="M261" s="219"/>
      <c r="N261" s="220"/>
      <c r="O261" s="220"/>
      <c r="P261" s="220"/>
      <c r="Q261" s="220"/>
      <c r="R261" s="220"/>
      <c r="S261" s="220"/>
      <c r="T261" s="221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22" t="s">
        <v>161</v>
      </c>
      <c r="AU261" s="222" t="s">
        <v>80</v>
      </c>
      <c r="AV261" s="12" t="s">
        <v>82</v>
      </c>
      <c r="AW261" s="12" t="s">
        <v>33</v>
      </c>
      <c r="AX261" s="12" t="s">
        <v>72</v>
      </c>
      <c r="AY261" s="222" t="s">
        <v>153</v>
      </c>
    </row>
    <row r="262" spans="1:51" s="12" customFormat="1" ht="12">
      <c r="A262" s="12"/>
      <c r="B262" s="211"/>
      <c r="C262" s="212"/>
      <c r="D262" s="213" t="s">
        <v>161</v>
      </c>
      <c r="E262" s="214" t="s">
        <v>19</v>
      </c>
      <c r="F262" s="215" t="s">
        <v>397</v>
      </c>
      <c r="G262" s="212"/>
      <c r="H262" s="216">
        <v>7.5</v>
      </c>
      <c r="I262" s="217"/>
      <c r="J262" s="212"/>
      <c r="K262" s="212"/>
      <c r="L262" s="218"/>
      <c r="M262" s="219"/>
      <c r="N262" s="220"/>
      <c r="O262" s="220"/>
      <c r="P262" s="220"/>
      <c r="Q262" s="220"/>
      <c r="R262" s="220"/>
      <c r="S262" s="220"/>
      <c r="T262" s="221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T262" s="222" t="s">
        <v>161</v>
      </c>
      <c r="AU262" s="222" t="s">
        <v>80</v>
      </c>
      <c r="AV262" s="12" t="s">
        <v>82</v>
      </c>
      <c r="AW262" s="12" t="s">
        <v>33</v>
      </c>
      <c r="AX262" s="12" t="s">
        <v>72</v>
      </c>
      <c r="AY262" s="222" t="s">
        <v>153</v>
      </c>
    </row>
    <row r="263" spans="1:51" s="13" customFormat="1" ht="12">
      <c r="A263" s="13"/>
      <c r="B263" s="223"/>
      <c r="C263" s="224"/>
      <c r="D263" s="213" t="s">
        <v>161</v>
      </c>
      <c r="E263" s="225" t="s">
        <v>19</v>
      </c>
      <c r="F263" s="226" t="s">
        <v>163</v>
      </c>
      <c r="G263" s="224"/>
      <c r="H263" s="227">
        <v>15.018</v>
      </c>
      <c r="I263" s="228"/>
      <c r="J263" s="224"/>
      <c r="K263" s="224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161</v>
      </c>
      <c r="AU263" s="233" t="s">
        <v>80</v>
      </c>
      <c r="AV263" s="13" t="s">
        <v>160</v>
      </c>
      <c r="AW263" s="13" t="s">
        <v>33</v>
      </c>
      <c r="AX263" s="13" t="s">
        <v>80</v>
      </c>
      <c r="AY263" s="233" t="s">
        <v>153</v>
      </c>
    </row>
    <row r="264" spans="1:65" s="2" customFormat="1" ht="21.75" customHeight="1">
      <c r="A264" s="38"/>
      <c r="B264" s="39"/>
      <c r="C264" s="197" t="s">
        <v>398</v>
      </c>
      <c r="D264" s="197" t="s">
        <v>156</v>
      </c>
      <c r="E264" s="198" t="s">
        <v>399</v>
      </c>
      <c r="F264" s="199" t="s">
        <v>400</v>
      </c>
      <c r="G264" s="200" t="s">
        <v>159</v>
      </c>
      <c r="H264" s="201">
        <v>0.288</v>
      </c>
      <c r="I264" s="202"/>
      <c r="J264" s="203">
        <f>ROUND(I264*H264,2)</f>
        <v>0</v>
      </c>
      <c r="K264" s="204"/>
      <c r="L264" s="44"/>
      <c r="M264" s="205" t="s">
        <v>19</v>
      </c>
      <c r="N264" s="206" t="s">
        <v>43</v>
      </c>
      <c r="O264" s="84"/>
      <c r="P264" s="207">
        <f>O264*H264</f>
        <v>0</v>
      </c>
      <c r="Q264" s="207">
        <v>0</v>
      </c>
      <c r="R264" s="207">
        <f>Q264*H264</f>
        <v>0</v>
      </c>
      <c r="S264" s="207">
        <v>0</v>
      </c>
      <c r="T264" s="20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9" t="s">
        <v>160</v>
      </c>
      <c r="AT264" s="209" t="s">
        <v>156</v>
      </c>
      <c r="AU264" s="209" t="s">
        <v>80</v>
      </c>
      <c r="AY264" s="17" t="s">
        <v>153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7" t="s">
        <v>80</v>
      </c>
      <c r="BK264" s="210">
        <f>ROUND(I264*H264,2)</f>
        <v>0</v>
      </c>
      <c r="BL264" s="17" t="s">
        <v>160</v>
      </c>
      <c r="BM264" s="209" t="s">
        <v>401</v>
      </c>
    </row>
    <row r="265" spans="1:51" s="12" customFormat="1" ht="12">
      <c r="A265" s="12"/>
      <c r="B265" s="211"/>
      <c r="C265" s="212"/>
      <c r="D265" s="213" t="s">
        <v>161</v>
      </c>
      <c r="E265" s="214" t="s">
        <v>19</v>
      </c>
      <c r="F265" s="215" t="s">
        <v>402</v>
      </c>
      <c r="G265" s="212"/>
      <c r="H265" s="216">
        <v>0.13</v>
      </c>
      <c r="I265" s="217"/>
      <c r="J265" s="212"/>
      <c r="K265" s="212"/>
      <c r="L265" s="218"/>
      <c r="M265" s="219"/>
      <c r="N265" s="220"/>
      <c r="O265" s="220"/>
      <c r="P265" s="220"/>
      <c r="Q265" s="220"/>
      <c r="R265" s="220"/>
      <c r="S265" s="220"/>
      <c r="T265" s="221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222" t="s">
        <v>161</v>
      </c>
      <c r="AU265" s="222" t="s">
        <v>80</v>
      </c>
      <c r="AV265" s="12" t="s">
        <v>82</v>
      </c>
      <c r="AW265" s="12" t="s">
        <v>33</v>
      </c>
      <c r="AX265" s="12" t="s">
        <v>72</v>
      </c>
      <c r="AY265" s="222" t="s">
        <v>153</v>
      </c>
    </row>
    <row r="266" spans="1:51" s="12" customFormat="1" ht="12">
      <c r="A266" s="12"/>
      <c r="B266" s="211"/>
      <c r="C266" s="212"/>
      <c r="D266" s="213" t="s">
        <v>161</v>
      </c>
      <c r="E266" s="214" t="s">
        <v>19</v>
      </c>
      <c r="F266" s="215" t="s">
        <v>403</v>
      </c>
      <c r="G266" s="212"/>
      <c r="H266" s="216">
        <v>0.158</v>
      </c>
      <c r="I266" s="217"/>
      <c r="J266" s="212"/>
      <c r="K266" s="212"/>
      <c r="L266" s="218"/>
      <c r="M266" s="219"/>
      <c r="N266" s="220"/>
      <c r="O266" s="220"/>
      <c r="P266" s="220"/>
      <c r="Q266" s="220"/>
      <c r="R266" s="220"/>
      <c r="S266" s="220"/>
      <c r="T266" s="221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T266" s="222" t="s">
        <v>161</v>
      </c>
      <c r="AU266" s="222" t="s">
        <v>80</v>
      </c>
      <c r="AV266" s="12" t="s">
        <v>82</v>
      </c>
      <c r="AW266" s="12" t="s">
        <v>33</v>
      </c>
      <c r="AX266" s="12" t="s">
        <v>72</v>
      </c>
      <c r="AY266" s="222" t="s">
        <v>153</v>
      </c>
    </row>
    <row r="267" spans="1:51" s="13" customFormat="1" ht="12">
      <c r="A267" s="13"/>
      <c r="B267" s="223"/>
      <c r="C267" s="224"/>
      <c r="D267" s="213" t="s">
        <v>161</v>
      </c>
      <c r="E267" s="225" t="s">
        <v>19</v>
      </c>
      <c r="F267" s="226" t="s">
        <v>163</v>
      </c>
      <c r="G267" s="224"/>
      <c r="H267" s="227">
        <v>0.28800000000000003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161</v>
      </c>
      <c r="AU267" s="233" t="s">
        <v>80</v>
      </c>
      <c r="AV267" s="13" t="s">
        <v>160</v>
      </c>
      <c r="AW267" s="13" t="s">
        <v>33</v>
      </c>
      <c r="AX267" s="13" t="s">
        <v>80</v>
      </c>
      <c r="AY267" s="233" t="s">
        <v>153</v>
      </c>
    </row>
    <row r="268" spans="1:65" s="2" customFormat="1" ht="21.75" customHeight="1">
      <c r="A268" s="38"/>
      <c r="B268" s="39"/>
      <c r="C268" s="197" t="s">
        <v>285</v>
      </c>
      <c r="D268" s="197" t="s">
        <v>156</v>
      </c>
      <c r="E268" s="198" t="s">
        <v>404</v>
      </c>
      <c r="F268" s="199" t="s">
        <v>405</v>
      </c>
      <c r="G268" s="200" t="s">
        <v>159</v>
      </c>
      <c r="H268" s="201">
        <v>15.018</v>
      </c>
      <c r="I268" s="202"/>
      <c r="J268" s="203">
        <f>ROUND(I268*H268,2)</f>
        <v>0</v>
      </c>
      <c r="K268" s="204"/>
      <c r="L268" s="44"/>
      <c r="M268" s="205" t="s">
        <v>19</v>
      </c>
      <c r="N268" s="206" t="s">
        <v>43</v>
      </c>
      <c r="O268" s="84"/>
      <c r="P268" s="207">
        <f>O268*H268</f>
        <v>0</v>
      </c>
      <c r="Q268" s="207">
        <v>0</v>
      </c>
      <c r="R268" s="207">
        <f>Q268*H268</f>
        <v>0</v>
      </c>
      <c r="S268" s="207">
        <v>0</v>
      </c>
      <c r="T268" s="20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9" t="s">
        <v>160</v>
      </c>
      <c r="AT268" s="209" t="s">
        <v>156</v>
      </c>
      <c r="AU268" s="209" t="s">
        <v>80</v>
      </c>
      <c r="AY268" s="17" t="s">
        <v>153</v>
      </c>
      <c r="BE268" s="210">
        <f>IF(N268="základní",J268,0)</f>
        <v>0</v>
      </c>
      <c r="BF268" s="210">
        <f>IF(N268="snížená",J268,0)</f>
        <v>0</v>
      </c>
      <c r="BG268" s="210">
        <f>IF(N268="zákl. přenesená",J268,0)</f>
        <v>0</v>
      </c>
      <c r="BH268" s="210">
        <f>IF(N268="sníž. přenesená",J268,0)</f>
        <v>0</v>
      </c>
      <c r="BI268" s="210">
        <f>IF(N268="nulová",J268,0)</f>
        <v>0</v>
      </c>
      <c r="BJ268" s="17" t="s">
        <v>80</v>
      </c>
      <c r="BK268" s="210">
        <f>ROUND(I268*H268,2)</f>
        <v>0</v>
      </c>
      <c r="BL268" s="17" t="s">
        <v>160</v>
      </c>
      <c r="BM268" s="209" t="s">
        <v>406</v>
      </c>
    </row>
    <row r="269" spans="1:51" s="12" customFormat="1" ht="12">
      <c r="A269" s="12"/>
      <c r="B269" s="211"/>
      <c r="C269" s="212"/>
      <c r="D269" s="213" t="s">
        <v>161</v>
      </c>
      <c r="E269" s="214" t="s">
        <v>19</v>
      </c>
      <c r="F269" s="215" t="s">
        <v>407</v>
      </c>
      <c r="G269" s="212"/>
      <c r="H269" s="216">
        <v>0.018</v>
      </c>
      <c r="I269" s="217"/>
      <c r="J269" s="212"/>
      <c r="K269" s="212"/>
      <c r="L269" s="218"/>
      <c r="M269" s="219"/>
      <c r="N269" s="220"/>
      <c r="O269" s="220"/>
      <c r="P269" s="220"/>
      <c r="Q269" s="220"/>
      <c r="R269" s="220"/>
      <c r="S269" s="220"/>
      <c r="T269" s="221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22" t="s">
        <v>161</v>
      </c>
      <c r="AU269" s="222" t="s">
        <v>80</v>
      </c>
      <c r="AV269" s="12" t="s">
        <v>82</v>
      </c>
      <c r="AW269" s="12" t="s">
        <v>33</v>
      </c>
      <c r="AX269" s="12" t="s">
        <v>72</v>
      </c>
      <c r="AY269" s="222" t="s">
        <v>153</v>
      </c>
    </row>
    <row r="270" spans="1:51" s="12" customFormat="1" ht="12">
      <c r="A270" s="12"/>
      <c r="B270" s="211"/>
      <c r="C270" s="212"/>
      <c r="D270" s="213" t="s">
        <v>161</v>
      </c>
      <c r="E270" s="214" t="s">
        <v>19</v>
      </c>
      <c r="F270" s="215" t="s">
        <v>396</v>
      </c>
      <c r="G270" s="212"/>
      <c r="H270" s="216">
        <v>7.5</v>
      </c>
      <c r="I270" s="217"/>
      <c r="J270" s="212"/>
      <c r="K270" s="212"/>
      <c r="L270" s="218"/>
      <c r="M270" s="219"/>
      <c r="N270" s="220"/>
      <c r="O270" s="220"/>
      <c r="P270" s="220"/>
      <c r="Q270" s="220"/>
      <c r="R270" s="220"/>
      <c r="S270" s="220"/>
      <c r="T270" s="221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T270" s="222" t="s">
        <v>161</v>
      </c>
      <c r="AU270" s="222" t="s">
        <v>80</v>
      </c>
      <c r="AV270" s="12" t="s">
        <v>82</v>
      </c>
      <c r="AW270" s="12" t="s">
        <v>33</v>
      </c>
      <c r="AX270" s="12" t="s">
        <v>72</v>
      </c>
      <c r="AY270" s="222" t="s">
        <v>153</v>
      </c>
    </row>
    <row r="271" spans="1:51" s="12" customFormat="1" ht="12">
      <c r="A271" s="12"/>
      <c r="B271" s="211"/>
      <c r="C271" s="212"/>
      <c r="D271" s="213" t="s">
        <v>161</v>
      </c>
      <c r="E271" s="214" t="s">
        <v>19</v>
      </c>
      <c r="F271" s="215" t="s">
        <v>396</v>
      </c>
      <c r="G271" s="212"/>
      <c r="H271" s="216">
        <v>7.5</v>
      </c>
      <c r="I271" s="217"/>
      <c r="J271" s="212"/>
      <c r="K271" s="212"/>
      <c r="L271" s="218"/>
      <c r="M271" s="219"/>
      <c r="N271" s="220"/>
      <c r="O271" s="220"/>
      <c r="P271" s="220"/>
      <c r="Q271" s="220"/>
      <c r="R271" s="220"/>
      <c r="S271" s="220"/>
      <c r="T271" s="221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22" t="s">
        <v>161</v>
      </c>
      <c r="AU271" s="222" t="s">
        <v>80</v>
      </c>
      <c r="AV271" s="12" t="s">
        <v>82</v>
      </c>
      <c r="AW271" s="12" t="s">
        <v>33</v>
      </c>
      <c r="AX271" s="12" t="s">
        <v>72</v>
      </c>
      <c r="AY271" s="222" t="s">
        <v>153</v>
      </c>
    </row>
    <row r="272" spans="1:51" s="13" customFormat="1" ht="12">
      <c r="A272" s="13"/>
      <c r="B272" s="223"/>
      <c r="C272" s="224"/>
      <c r="D272" s="213" t="s">
        <v>161</v>
      </c>
      <c r="E272" s="225" t="s">
        <v>19</v>
      </c>
      <c r="F272" s="226" t="s">
        <v>163</v>
      </c>
      <c r="G272" s="224"/>
      <c r="H272" s="227">
        <v>15.018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161</v>
      </c>
      <c r="AU272" s="233" t="s">
        <v>80</v>
      </c>
      <c r="AV272" s="13" t="s">
        <v>160</v>
      </c>
      <c r="AW272" s="13" t="s">
        <v>33</v>
      </c>
      <c r="AX272" s="13" t="s">
        <v>80</v>
      </c>
      <c r="AY272" s="233" t="s">
        <v>153</v>
      </c>
    </row>
    <row r="273" spans="1:65" s="2" customFormat="1" ht="21.75" customHeight="1">
      <c r="A273" s="38"/>
      <c r="B273" s="39"/>
      <c r="C273" s="197" t="s">
        <v>408</v>
      </c>
      <c r="D273" s="197" t="s">
        <v>156</v>
      </c>
      <c r="E273" s="198" t="s">
        <v>409</v>
      </c>
      <c r="F273" s="199" t="s">
        <v>410</v>
      </c>
      <c r="G273" s="200" t="s">
        <v>159</v>
      </c>
      <c r="H273" s="201">
        <v>0.324</v>
      </c>
      <c r="I273" s="202"/>
      <c r="J273" s="203">
        <f>ROUND(I273*H273,2)</f>
        <v>0</v>
      </c>
      <c r="K273" s="204"/>
      <c r="L273" s="44"/>
      <c r="M273" s="205" t="s">
        <v>19</v>
      </c>
      <c r="N273" s="206" t="s">
        <v>43</v>
      </c>
      <c r="O273" s="84"/>
      <c r="P273" s="207">
        <f>O273*H273</f>
        <v>0</v>
      </c>
      <c r="Q273" s="207">
        <v>0</v>
      </c>
      <c r="R273" s="207">
        <f>Q273*H273</f>
        <v>0</v>
      </c>
      <c r="S273" s="207">
        <v>0</v>
      </c>
      <c r="T273" s="20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9" t="s">
        <v>160</v>
      </c>
      <c r="AT273" s="209" t="s">
        <v>156</v>
      </c>
      <c r="AU273" s="209" t="s">
        <v>80</v>
      </c>
      <c r="AY273" s="17" t="s">
        <v>153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7" t="s">
        <v>80</v>
      </c>
      <c r="BK273" s="210">
        <f>ROUND(I273*H273,2)</f>
        <v>0</v>
      </c>
      <c r="BL273" s="17" t="s">
        <v>160</v>
      </c>
      <c r="BM273" s="209" t="s">
        <v>411</v>
      </c>
    </row>
    <row r="274" spans="1:65" s="2" customFormat="1" ht="16.5" customHeight="1">
      <c r="A274" s="38"/>
      <c r="B274" s="39"/>
      <c r="C274" s="197" t="s">
        <v>292</v>
      </c>
      <c r="D274" s="197" t="s">
        <v>156</v>
      </c>
      <c r="E274" s="198" t="s">
        <v>412</v>
      </c>
      <c r="F274" s="199" t="s">
        <v>413</v>
      </c>
      <c r="G274" s="200" t="s">
        <v>222</v>
      </c>
      <c r="H274" s="201">
        <v>0.306</v>
      </c>
      <c r="I274" s="202"/>
      <c r="J274" s="203">
        <f>ROUND(I274*H274,2)</f>
        <v>0</v>
      </c>
      <c r="K274" s="204"/>
      <c r="L274" s="44"/>
      <c r="M274" s="205" t="s">
        <v>19</v>
      </c>
      <c r="N274" s="206" t="s">
        <v>43</v>
      </c>
      <c r="O274" s="84"/>
      <c r="P274" s="207">
        <f>O274*H274</f>
        <v>0</v>
      </c>
      <c r="Q274" s="207">
        <v>0</v>
      </c>
      <c r="R274" s="207">
        <f>Q274*H274</f>
        <v>0</v>
      </c>
      <c r="S274" s="207">
        <v>0</v>
      </c>
      <c r="T274" s="20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09" t="s">
        <v>160</v>
      </c>
      <c r="AT274" s="209" t="s">
        <v>156</v>
      </c>
      <c r="AU274" s="209" t="s">
        <v>80</v>
      </c>
      <c r="AY274" s="17" t="s">
        <v>153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7" t="s">
        <v>80</v>
      </c>
      <c r="BK274" s="210">
        <f>ROUND(I274*H274,2)</f>
        <v>0</v>
      </c>
      <c r="BL274" s="17" t="s">
        <v>160</v>
      </c>
      <c r="BM274" s="209" t="s">
        <v>414</v>
      </c>
    </row>
    <row r="275" spans="1:47" s="2" customFormat="1" ht="12">
      <c r="A275" s="38"/>
      <c r="B275" s="39"/>
      <c r="C275" s="40"/>
      <c r="D275" s="213" t="s">
        <v>169</v>
      </c>
      <c r="E275" s="40"/>
      <c r="F275" s="234" t="s">
        <v>415</v>
      </c>
      <c r="G275" s="40"/>
      <c r="H275" s="40"/>
      <c r="I275" s="235"/>
      <c r="J275" s="40"/>
      <c r="K275" s="40"/>
      <c r="L275" s="44"/>
      <c r="M275" s="236"/>
      <c r="N275" s="237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169</v>
      </c>
      <c r="AU275" s="17" t="s">
        <v>80</v>
      </c>
    </row>
    <row r="276" spans="1:51" s="12" customFormat="1" ht="12">
      <c r="A276" s="12"/>
      <c r="B276" s="211"/>
      <c r="C276" s="212"/>
      <c r="D276" s="213" t="s">
        <v>161</v>
      </c>
      <c r="E276" s="214" t="s">
        <v>19</v>
      </c>
      <c r="F276" s="215" t="s">
        <v>416</v>
      </c>
      <c r="G276" s="212"/>
      <c r="H276" s="216">
        <v>0.009</v>
      </c>
      <c r="I276" s="217"/>
      <c r="J276" s="212"/>
      <c r="K276" s="212"/>
      <c r="L276" s="218"/>
      <c r="M276" s="219"/>
      <c r="N276" s="220"/>
      <c r="O276" s="220"/>
      <c r="P276" s="220"/>
      <c r="Q276" s="220"/>
      <c r="R276" s="220"/>
      <c r="S276" s="220"/>
      <c r="T276" s="221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22" t="s">
        <v>161</v>
      </c>
      <c r="AU276" s="222" t="s">
        <v>80</v>
      </c>
      <c r="AV276" s="12" t="s">
        <v>82</v>
      </c>
      <c r="AW276" s="12" t="s">
        <v>33</v>
      </c>
      <c r="AX276" s="12" t="s">
        <v>72</v>
      </c>
      <c r="AY276" s="222" t="s">
        <v>153</v>
      </c>
    </row>
    <row r="277" spans="1:51" s="12" customFormat="1" ht="12">
      <c r="A277" s="12"/>
      <c r="B277" s="211"/>
      <c r="C277" s="212"/>
      <c r="D277" s="213" t="s">
        <v>161</v>
      </c>
      <c r="E277" s="214" t="s">
        <v>19</v>
      </c>
      <c r="F277" s="215" t="s">
        <v>417</v>
      </c>
      <c r="G277" s="212"/>
      <c r="H277" s="216">
        <v>0.297</v>
      </c>
      <c r="I277" s="217"/>
      <c r="J277" s="212"/>
      <c r="K277" s="212"/>
      <c r="L277" s="218"/>
      <c r="M277" s="219"/>
      <c r="N277" s="220"/>
      <c r="O277" s="220"/>
      <c r="P277" s="220"/>
      <c r="Q277" s="220"/>
      <c r="R277" s="220"/>
      <c r="S277" s="220"/>
      <c r="T277" s="221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22" t="s">
        <v>161</v>
      </c>
      <c r="AU277" s="222" t="s">
        <v>80</v>
      </c>
      <c r="AV277" s="12" t="s">
        <v>82</v>
      </c>
      <c r="AW277" s="12" t="s">
        <v>33</v>
      </c>
      <c r="AX277" s="12" t="s">
        <v>72</v>
      </c>
      <c r="AY277" s="222" t="s">
        <v>153</v>
      </c>
    </row>
    <row r="278" spans="1:51" s="13" customFormat="1" ht="12">
      <c r="A278" s="13"/>
      <c r="B278" s="223"/>
      <c r="C278" s="224"/>
      <c r="D278" s="213" t="s">
        <v>161</v>
      </c>
      <c r="E278" s="225" t="s">
        <v>19</v>
      </c>
      <c r="F278" s="226" t="s">
        <v>163</v>
      </c>
      <c r="G278" s="224"/>
      <c r="H278" s="227">
        <v>0.306</v>
      </c>
      <c r="I278" s="228"/>
      <c r="J278" s="224"/>
      <c r="K278" s="224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161</v>
      </c>
      <c r="AU278" s="233" t="s">
        <v>80</v>
      </c>
      <c r="AV278" s="13" t="s">
        <v>160</v>
      </c>
      <c r="AW278" s="13" t="s">
        <v>33</v>
      </c>
      <c r="AX278" s="13" t="s">
        <v>80</v>
      </c>
      <c r="AY278" s="233" t="s">
        <v>153</v>
      </c>
    </row>
    <row r="279" spans="1:65" s="2" customFormat="1" ht="16.5" customHeight="1">
      <c r="A279" s="38"/>
      <c r="B279" s="39"/>
      <c r="C279" s="197" t="s">
        <v>418</v>
      </c>
      <c r="D279" s="197" t="s">
        <v>156</v>
      </c>
      <c r="E279" s="198" t="s">
        <v>419</v>
      </c>
      <c r="F279" s="199" t="s">
        <v>420</v>
      </c>
      <c r="G279" s="200" t="s">
        <v>159</v>
      </c>
      <c r="H279" s="201">
        <v>0.288</v>
      </c>
      <c r="I279" s="202"/>
      <c r="J279" s="203">
        <f>ROUND(I279*H279,2)</f>
        <v>0</v>
      </c>
      <c r="K279" s="204"/>
      <c r="L279" s="44"/>
      <c r="M279" s="205" t="s">
        <v>19</v>
      </c>
      <c r="N279" s="206" t="s">
        <v>43</v>
      </c>
      <c r="O279" s="84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9" t="s">
        <v>160</v>
      </c>
      <c r="AT279" s="209" t="s">
        <v>156</v>
      </c>
      <c r="AU279" s="209" t="s">
        <v>80</v>
      </c>
      <c r="AY279" s="17" t="s">
        <v>153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7" t="s">
        <v>80</v>
      </c>
      <c r="BK279" s="210">
        <f>ROUND(I279*H279,2)</f>
        <v>0</v>
      </c>
      <c r="BL279" s="17" t="s">
        <v>160</v>
      </c>
      <c r="BM279" s="209" t="s">
        <v>421</v>
      </c>
    </row>
    <row r="280" spans="1:47" s="2" customFormat="1" ht="12">
      <c r="A280" s="38"/>
      <c r="B280" s="39"/>
      <c r="C280" s="40"/>
      <c r="D280" s="213" t="s">
        <v>169</v>
      </c>
      <c r="E280" s="40"/>
      <c r="F280" s="234" t="s">
        <v>422</v>
      </c>
      <c r="G280" s="40"/>
      <c r="H280" s="40"/>
      <c r="I280" s="235"/>
      <c r="J280" s="40"/>
      <c r="K280" s="40"/>
      <c r="L280" s="44"/>
      <c r="M280" s="236"/>
      <c r="N280" s="237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169</v>
      </c>
      <c r="AU280" s="17" t="s">
        <v>80</v>
      </c>
    </row>
    <row r="281" spans="1:51" s="12" customFormat="1" ht="12">
      <c r="A281" s="12"/>
      <c r="B281" s="211"/>
      <c r="C281" s="212"/>
      <c r="D281" s="213" t="s">
        <v>161</v>
      </c>
      <c r="E281" s="214" t="s">
        <v>19</v>
      </c>
      <c r="F281" s="215" t="s">
        <v>402</v>
      </c>
      <c r="G281" s="212"/>
      <c r="H281" s="216">
        <v>0.13</v>
      </c>
      <c r="I281" s="217"/>
      <c r="J281" s="212"/>
      <c r="K281" s="212"/>
      <c r="L281" s="218"/>
      <c r="M281" s="219"/>
      <c r="N281" s="220"/>
      <c r="O281" s="220"/>
      <c r="P281" s="220"/>
      <c r="Q281" s="220"/>
      <c r="R281" s="220"/>
      <c r="S281" s="220"/>
      <c r="T281" s="221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22" t="s">
        <v>161</v>
      </c>
      <c r="AU281" s="222" t="s">
        <v>80</v>
      </c>
      <c r="AV281" s="12" t="s">
        <v>82</v>
      </c>
      <c r="AW281" s="12" t="s">
        <v>33</v>
      </c>
      <c r="AX281" s="12" t="s">
        <v>72</v>
      </c>
      <c r="AY281" s="222" t="s">
        <v>153</v>
      </c>
    </row>
    <row r="282" spans="1:51" s="12" customFormat="1" ht="12">
      <c r="A282" s="12"/>
      <c r="B282" s="211"/>
      <c r="C282" s="212"/>
      <c r="D282" s="213" t="s">
        <v>161</v>
      </c>
      <c r="E282" s="214" t="s">
        <v>19</v>
      </c>
      <c r="F282" s="215" t="s">
        <v>423</v>
      </c>
      <c r="G282" s="212"/>
      <c r="H282" s="216">
        <v>0.158</v>
      </c>
      <c r="I282" s="217"/>
      <c r="J282" s="212"/>
      <c r="K282" s="212"/>
      <c r="L282" s="218"/>
      <c r="M282" s="219"/>
      <c r="N282" s="220"/>
      <c r="O282" s="220"/>
      <c r="P282" s="220"/>
      <c r="Q282" s="220"/>
      <c r="R282" s="220"/>
      <c r="S282" s="220"/>
      <c r="T282" s="221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22" t="s">
        <v>161</v>
      </c>
      <c r="AU282" s="222" t="s">
        <v>80</v>
      </c>
      <c r="AV282" s="12" t="s">
        <v>82</v>
      </c>
      <c r="AW282" s="12" t="s">
        <v>33</v>
      </c>
      <c r="AX282" s="12" t="s">
        <v>72</v>
      </c>
      <c r="AY282" s="222" t="s">
        <v>153</v>
      </c>
    </row>
    <row r="283" spans="1:51" s="13" customFormat="1" ht="12">
      <c r="A283" s="13"/>
      <c r="B283" s="223"/>
      <c r="C283" s="224"/>
      <c r="D283" s="213" t="s">
        <v>161</v>
      </c>
      <c r="E283" s="225" t="s">
        <v>19</v>
      </c>
      <c r="F283" s="226" t="s">
        <v>163</v>
      </c>
      <c r="G283" s="224"/>
      <c r="H283" s="227">
        <v>0.28800000000000003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161</v>
      </c>
      <c r="AU283" s="233" t="s">
        <v>80</v>
      </c>
      <c r="AV283" s="13" t="s">
        <v>160</v>
      </c>
      <c r="AW283" s="13" t="s">
        <v>33</v>
      </c>
      <c r="AX283" s="13" t="s">
        <v>80</v>
      </c>
      <c r="AY283" s="233" t="s">
        <v>153</v>
      </c>
    </row>
    <row r="284" spans="1:65" s="2" customFormat="1" ht="16.5" customHeight="1">
      <c r="A284" s="38"/>
      <c r="B284" s="39"/>
      <c r="C284" s="197" t="s">
        <v>295</v>
      </c>
      <c r="D284" s="197" t="s">
        <v>156</v>
      </c>
      <c r="E284" s="198" t="s">
        <v>424</v>
      </c>
      <c r="F284" s="199" t="s">
        <v>425</v>
      </c>
      <c r="G284" s="200" t="s">
        <v>159</v>
      </c>
      <c r="H284" s="201">
        <v>2.462</v>
      </c>
      <c r="I284" s="202"/>
      <c r="J284" s="203">
        <f>ROUND(I284*H284,2)</f>
        <v>0</v>
      </c>
      <c r="K284" s="204"/>
      <c r="L284" s="44"/>
      <c r="M284" s="205" t="s">
        <v>19</v>
      </c>
      <c r="N284" s="206" t="s">
        <v>43</v>
      </c>
      <c r="O284" s="84"/>
      <c r="P284" s="207">
        <f>O284*H284</f>
        <v>0</v>
      </c>
      <c r="Q284" s="207">
        <v>0</v>
      </c>
      <c r="R284" s="207">
        <f>Q284*H284</f>
        <v>0</v>
      </c>
      <c r="S284" s="207">
        <v>0</v>
      </c>
      <c r="T284" s="20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9" t="s">
        <v>160</v>
      </c>
      <c r="AT284" s="209" t="s">
        <v>156</v>
      </c>
      <c r="AU284" s="209" t="s">
        <v>80</v>
      </c>
      <c r="AY284" s="17" t="s">
        <v>153</v>
      </c>
      <c r="BE284" s="210">
        <f>IF(N284="základní",J284,0)</f>
        <v>0</v>
      </c>
      <c r="BF284" s="210">
        <f>IF(N284="snížená",J284,0)</f>
        <v>0</v>
      </c>
      <c r="BG284" s="210">
        <f>IF(N284="zákl. přenesená",J284,0)</f>
        <v>0</v>
      </c>
      <c r="BH284" s="210">
        <f>IF(N284="sníž. přenesená",J284,0)</f>
        <v>0</v>
      </c>
      <c r="BI284" s="210">
        <f>IF(N284="nulová",J284,0)</f>
        <v>0</v>
      </c>
      <c r="BJ284" s="17" t="s">
        <v>80</v>
      </c>
      <c r="BK284" s="210">
        <f>ROUND(I284*H284,2)</f>
        <v>0</v>
      </c>
      <c r="BL284" s="17" t="s">
        <v>160</v>
      </c>
      <c r="BM284" s="209" t="s">
        <v>426</v>
      </c>
    </row>
    <row r="285" spans="1:51" s="12" customFormat="1" ht="12">
      <c r="A285" s="12"/>
      <c r="B285" s="211"/>
      <c r="C285" s="212"/>
      <c r="D285" s="213" t="s">
        <v>161</v>
      </c>
      <c r="E285" s="214" t="s">
        <v>19</v>
      </c>
      <c r="F285" s="215" t="s">
        <v>427</v>
      </c>
      <c r="G285" s="212"/>
      <c r="H285" s="216">
        <v>2.462</v>
      </c>
      <c r="I285" s="217"/>
      <c r="J285" s="212"/>
      <c r="K285" s="212"/>
      <c r="L285" s="218"/>
      <c r="M285" s="219"/>
      <c r="N285" s="220"/>
      <c r="O285" s="220"/>
      <c r="P285" s="220"/>
      <c r="Q285" s="220"/>
      <c r="R285" s="220"/>
      <c r="S285" s="220"/>
      <c r="T285" s="221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T285" s="222" t="s">
        <v>161</v>
      </c>
      <c r="AU285" s="222" t="s">
        <v>80</v>
      </c>
      <c r="AV285" s="12" t="s">
        <v>82</v>
      </c>
      <c r="AW285" s="12" t="s">
        <v>33</v>
      </c>
      <c r="AX285" s="12" t="s">
        <v>72</v>
      </c>
      <c r="AY285" s="222" t="s">
        <v>153</v>
      </c>
    </row>
    <row r="286" spans="1:51" s="13" customFormat="1" ht="12">
      <c r="A286" s="13"/>
      <c r="B286" s="223"/>
      <c r="C286" s="224"/>
      <c r="D286" s="213" t="s">
        <v>161</v>
      </c>
      <c r="E286" s="225" t="s">
        <v>19</v>
      </c>
      <c r="F286" s="226" t="s">
        <v>163</v>
      </c>
      <c r="G286" s="224"/>
      <c r="H286" s="227">
        <v>2.462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161</v>
      </c>
      <c r="AU286" s="233" t="s">
        <v>80</v>
      </c>
      <c r="AV286" s="13" t="s">
        <v>160</v>
      </c>
      <c r="AW286" s="13" t="s">
        <v>33</v>
      </c>
      <c r="AX286" s="13" t="s">
        <v>80</v>
      </c>
      <c r="AY286" s="233" t="s">
        <v>153</v>
      </c>
    </row>
    <row r="287" spans="1:65" s="2" customFormat="1" ht="16.5" customHeight="1">
      <c r="A287" s="38"/>
      <c r="B287" s="39"/>
      <c r="C287" s="197" t="s">
        <v>428</v>
      </c>
      <c r="D287" s="197" t="s">
        <v>156</v>
      </c>
      <c r="E287" s="198" t="s">
        <v>429</v>
      </c>
      <c r="F287" s="199" t="s">
        <v>430</v>
      </c>
      <c r="G287" s="200" t="s">
        <v>213</v>
      </c>
      <c r="H287" s="201">
        <v>229.11</v>
      </c>
      <c r="I287" s="202"/>
      <c r="J287" s="203">
        <f>ROUND(I287*H287,2)</f>
        <v>0</v>
      </c>
      <c r="K287" s="204"/>
      <c r="L287" s="44"/>
      <c r="M287" s="205" t="s">
        <v>19</v>
      </c>
      <c r="N287" s="206" t="s">
        <v>43</v>
      </c>
      <c r="O287" s="84"/>
      <c r="P287" s="207">
        <f>O287*H287</f>
        <v>0</v>
      </c>
      <c r="Q287" s="207">
        <v>0</v>
      </c>
      <c r="R287" s="207">
        <f>Q287*H287</f>
        <v>0</v>
      </c>
      <c r="S287" s="207">
        <v>0</v>
      </c>
      <c r="T287" s="20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9" t="s">
        <v>160</v>
      </c>
      <c r="AT287" s="209" t="s">
        <v>156</v>
      </c>
      <c r="AU287" s="209" t="s">
        <v>80</v>
      </c>
      <c r="AY287" s="17" t="s">
        <v>153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7" t="s">
        <v>80</v>
      </c>
      <c r="BK287" s="210">
        <f>ROUND(I287*H287,2)</f>
        <v>0</v>
      </c>
      <c r="BL287" s="17" t="s">
        <v>160</v>
      </c>
      <c r="BM287" s="209" t="s">
        <v>431</v>
      </c>
    </row>
    <row r="288" spans="1:47" s="2" customFormat="1" ht="12">
      <c r="A288" s="38"/>
      <c r="B288" s="39"/>
      <c r="C288" s="40"/>
      <c r="D288" s="213" t="s">
        <v>169</v>
      </c>
      <c r="E288" s="40"/>
      <c r="F288" s="234" t="s">
        <v>432</v>
      </c>
      <c r="G288" s="40"/>
      <c r="H288" s="40"/>
      <c r="I288" s="235"/>
      <c r="J288" s="40"/>
      <c r="K288" s="40"/>
      <c r="L288" s="44"/>
      <c r="M288" s="236"/>
      <c r="N288" s="237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169</v>
      </c>
      <c r="AU288" s="17" t="s">
        <v>80</v>
      </c>
    </row>
    <row r="289" spans="1:51" s="12" customFormat="1" ht="12">
      <c r="A289" s="12"/>
      <c r="B289" s="211"/>
      <c r="C289" s="212"/>
      <c r="D289" s="213" t="s">
        <v>161</v>
      </c>
      <c r="E289" s="214" t="s">
        <v>19</v>
      </c>
      <c r="F289" s="215" t="s">
        <v>433</v>
      </c>
      <c r="G289" s="212"/>
      <c r="H289" s="216">
        <v>207.18</v>
      </c>
      <c r="I289" s="217"/>
      <c r="J289" s="212"/>
      <c r="K289" s="212"/>
      <c r="L289" s="218"/>
      <c r="M289" s="219"/>
      <c r="N289" s="220"/>
      <c r="O289" s="220"/>
      <c r="P289" s="220"/>
      <c r="Q289" s="220"/>
      <c r="R289" s="220"/>
      <c r="S289" s="220"/>
      <c r="T289" s="221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T289" s="222" t="s">
        <v>161</v>
      </c>
      <c r="AU289" s="222" t="s">
        <v>80</v>
      </c>
      <c r="AV289" s="12" t="s">
        <v>82</v>
      </c>
      <c r="AW289" s="12" t="s">
        <v>33</v>
      </c>
      <c r="AX289" s="12" t="s">
        <v>72</v>
      </c>
      <c r="AY289" s="222" t="s">
        <v>153</v>
      </c>
    </row>
    <row r="290" spans="1:51" s="12" customFormat="1" ht="12">
      <c r="A290" s="12"/>
      <c r="B290" s="211"/>
      <c r="C290" s="212"/>
      <c r="D290" s="213" t="s">
        <v>161</v>
      </c>
      <c r="E290" s="214" t="s">
        <v>19</v>
      </c>
      <c r="F290" s="215" t="s">
        <v>434</v>
      </c>
      <c r="G290" s="212"/>
      <c r="H290" s="216">
        <v>13.515</v>
      </c>
      <c r="I290" s="217"/>
      <c r="J290" s="212"/>
      <c r="K290" s="212"/>
      <c r="L290" s="218"/>
      <c r="M290" s="219"/>
      <c r="N290" s="220"/>
      <c r="O290" s="220"/>
      <c r="P290" s="220"/>
      <c r="Q290" s="220"/>
      <c r="R290" s="220"/>
      <c r="S290" s="220"/>
      <c r="T290" s="221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22" t="s">
        <v>161</v>
      </c>
      <c r="AU290" s="222" t="s">
        <v>80</v>
      </c>
      <c r="AV290" s="12" t="s">
        <v>82</v>
      </c>
      <c r="AW290" s="12" t="s">
        <v>33</v>
      </c>
      <c r="AX290" s="12" t="s">
        <v>72</v>
      </c>
      <c r="AY290" s="222" t="s">
        <v>153</v>
      </c>
    </row>
    <row r="291" spans="1:51" s="12" customFormat="1" ht="12">
      <c r="A291" s="12"/>
      <c r="B291" s="211"/>
      <c r="C291" s="212"/>
      <c r="D291" s="213" t="s">
        <v>161</v>
      </c>
      <c r="E291" s="214" t="s">
        <v>19</v>
      </c>
      <c r="F291" s="215" t="s">
        <v>435</v>
      </c>
      <c r="G291" s="212"/>
      <c r="H291" s="216">
        <v>8.415</v>
      </c>
      <c r="I291" s="217"/>
      <c r="J291" s="212"/>
      <c r="K291" s="212"/>
      <c r="L291" s="218"/>
      <c r="M291" s="219"/>
      <c r="N291" s="220"/>
      <c r="O291" s="220"/>
      <c r="P291" s="220"/>
      <c r="Q291" s="220"/>
      <c r="R291" s="220"/>
      <c r="S291" s="220"/>
      <c r="T291" s="221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T291" s="222" t="s">
        <v>161</v>
      </c>
      <c r="AU291" s="222" t="s">
        <v>80</v>
      </c>
      <c r="AV291" s="12" t="s">
        <v>82</v>
      </c>
      <c r="AW291" s="12" t="s">
        <v>33</v>
      </c>
      <c r="AX291" s="12" t="s">
        <v>72</v>
      </c>
      <c r="AY291" s="222" t="s">
        <v>153</v>
      </c>
    </row>
    <row r="292" spans="1:51" s="13" customFormat="1" ht="12">
      <c r="A292" s="13"/>
      <c r="B292" s="223"/>
      <c r="C292" s="224"/>
      <c r="D292" s="213" t="s">
        <v>161</v>
      </c>
      <c r="E292" s="225" t="s">
        <v>19</v>
      </c>
      <c r="F292" s="226" t="s">
        <v>163</v>
      </c>
      <c r="G292" s="224"/>
      <c r="H292" s="227">
        <v>229.10999999999999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161</v>
      </c>
      <c r="AU292" s="233" t="s">
        <v>80</v>
      </c>
      <c r="AV292" s="13" t="s">
        <v>160</v>
      </c>
      <c r="AW292" s="13" t="s">
        <v>33</v>
      </c>
      <c r="AX292" s="13" t="s">
        <v>80</v>
      </c>
      <c r="AY292" s="233" t="s">
        <v>153</v>
      </c>
    </row>
    <row r="293" spans="1:65" s="2" customFormat="1" ht="16.5" customHeight="1">
      <c r="A293" s="38"/>
      <c r="B293" s="39"/>
      <c r="C293" s="197" t="s">
        <v>300</v>
      </c>
      <c r="D293" s="197" t="s">
        <v>156</v>
      </c>
      <c r="E293" s="198" t="s">
        <v>436</v>
      </c>
      <c r="F293" s="199" t="s">
        <v>437</v>
      </c>
      <c r="G293" s="200" t="s">
        <v>213</v>
      </c>
      <c r="H293" s="201">
        <v>22.8</v>
      </c>
      <c r="I293" s="202"/>
      <c r="J293" s="203">
        <f>ROUND(I293*H293,2)</f>
        <v>0</v>
      </c>
      <c r="K293" s="204"/>
      <c r="L293" s="44"/>
      <c r="M293" s="205" t="s">
        <v>19</v>
      </c>
      <c r="N293" s="206" t="s">
        <v>43</v>
      </c>
      <c r="O293" s="84"/>
      <c r="P293" s="207">
        <f>O293*H293</f>
        <v>0</v>
      </c>
      <c r="Q293" s="207">
        <v>0</v>
      </c>
      <c r="R293" s="207">
        <f>Q293*H293</f>
        <v>0</v>
      </c>
      <c r="S293" s="207">
        <v>0</v>
      </c>
      <c r="T293" s="20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9" t="s">
        <v>160</v>
      </c>
      <c r="AT293" s="209" t="s">
        <v>156</v>
      </c>
      <c r="AU293" s="209" t="s">
        <v>80</v>
      </c>
      <c r="AY293" s="17" t="s">
        <v>153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7" t="s">
        <v>80</v>
      </c>
      <c r="BK293" s="210">
        <f>ROUND(I293*H293,2)</f>
        <v>0</v>
      </c>
      <c r="BL293" s="17" t="s">
        <v>160</v>
      </c>
      <c r="BM293" s="209" t="s">
        <v>438</v>
      </c>
    </row>
    <row r="294" spans="1:51" s="12" customFormat="1" ht="12">
      <c r="A294" s="12"/>
      <c r="B294" s="211"/>
      <c r="C294" s="212"/>
      <c r="D294" s="213" t="s">
        <v>161</v>
      </c>
      <c r="E294" s="214" t="s">
        <v>19</v>
      </c>
      <c r="F294" s="215" t="s">
        <v>439</v>
      </c>
      <c r="G294" s="212"/>
      <c r="H294" s="216">
        <v>22.8</v>
      </c>
      <c r="I294" s="217"/>
      <c r="J294" s="212"/>
      <c r="K294" s="212"/>
      <c r="L294" s="218"/>
      <c r="M294" s="219"/>
      <c r="N294" s="220"/>
      <c r="O294" s="220"/>
      <c r="P294" s="220"/>
      <c r="Q294" s="220"/>
      <c r="R294" s="220"/>
      <c r="S294" s="220"/>
      <c r="T294" s="221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22" t="s">
        <v>161</v>
      </c>
      <c r="AU294" s="222" t="s">
        <v>80</v>
      </c>
      <c r="AV294" s="12" t="s">
        <v>82</v>
      </c>
      <c r="AW294" s="12" t="s">
        <v>33</v>
      </c>
      <c r="AX294" s="12" t="s">
        <v>72</v>
      </c>
      <c r="AY294" s="222" t="s">
        <v>153</v>
      </c>
    </row>
    <row r="295" spans="1:51" s="13" customFormat="1" ht="12">
      <c r="A295" s="13"/>
      <c r="B295" s="223"/>
      <c r="C295" s="224"/>
      <c r="D295" s="213" t="s">
        <v>161</v>
      </c>
      <c r="E295" s="225" t="s">
        <v>19</v>
      </c>
      <c r="F295" s="226" t="s">
        <v>163</v>
      </c>
      <c r="G295" s="224"/>
      <c r="H295" s="227">
        <v>22.8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161</v>
      </c>
      <c r="AU295" s="233" t="s">
        <v>80</v>
      </c>
      <c r="AV295" s="13" t="s">
        <v>160</v>
      </c>
      <c r="AW295" s="13" t="s">
        <v>33</v>
      </c>
      <c r="AX295" s="13" t="s">
        <v>80</v>
      </c>
      <c r="AY295" s="233" t="s">
        <v>153</v>
      </c>
    </row>
    <row r="296" spans="1:65" s="2" customFormat="1" ht="16.5" customHeight="1">
      <c r="A296" s="38"/>
      <c r="B296" s="39"/>
      <c r="C296" s="197" t="s">
        <v>440</v>
      </c>
      <c r="D296" s="197" t="s">
        <v>156</v>
      </c>
      <c r="E296" s="198" t="s">
        <v>441</v>
      </c>
      <c r="F296" s="199" t="s">
        <v>442</v>
      </c>
      <c r="G296" s="200" t="s">
        <v>213</v>
      </c>
      <c r="H296" s="201">
        <v>22.8</v>
      </c>
      <c r="I296" s="202"/>
      <c r="J296" s="203">
        <f>ROUND(I296*H296,2)</f>
        <v>0</v>
      </c>
      <c r="K296" s="204"/>
      <c r="L296" s="44"/>
      <c r="M296" s="205" t="s">
        <v>19</v>
      </c>
      <c r="N296" s="206" t="s">
        <v>43</v>
      </c>
      <c r="O296" s="84"/>
      <c r="P296" s="207">
        <f>O296*H296</f>
        <v>0</v>
      </c>
      <c r="Q296" s="207">
        <v>0</v>
      </c>
      <c r="R296" s="207">
        <f>Q296*H296</f>
        <v>0</v>
      </c>
      <c r="S296" s="207">
        <v>0</v>
      </c>
      <c r="T296" s="20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9" t="s">
        <v>160</v>
      </c>
      <c r="AT296" s="209" t="s">
        <v>156</v>
      </c>
      <c r="AU296" s="209" t="s">
        <v>80</v>
      </c>
      <c r="AY296" s="17" t="s">
        <v>153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7" t="s">
        <v>80</v>
      </c>
      <c r="BK296" s="210">
        <f>ROUND(I296*H296,2)</f>
        <v>0</v>
      </c>
      <c r="BL296" s="17" t="s">
        <v>160</v>
      </c>
      <c r="BM296" s="209" t="s">
        <v>443</v>
      </c>
    </row>
    <row r="297" spans="1:51" s="12" customFormat="1" ht="12">
      <c r="A297" s="12"/>
      <c r="B297" s="211"/>
      <c r="C297" s="212"/>
      <c r="D297" s="213" t="s">
        <v>161</v>
      </c>
      <c r="E297" s="214" t="s">
        <v>19</v>
      </c>
      <c r="F297" s="215" t="s">
        <v>439</v>
      </c>
      <c r="G297" s="212"/>
      <c r="H297" s="216">
        <v>22.8</v>
      </c>
      <c r="I297" s="217"/>
      <c r="J297" s="212"/>
      <c r="K297" s="212"/>
      <c r="L297" s="218"/>
      <c r="M297" s="219"/>
      <c r="N297" s="220"/>
      <c r="O297" s="220"/>
      <c r="P297" s="220"/>
      <c r="Q297" s="220"/>
      <c r="R297" s="220"/>
      <c r="S297" s="220"/>
      <c r="T297" s="221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T297" s="222" t="s">
        <v>161</v>
      </c>
      <c r="AU297" s="222" t="s">
        <v>80</v>
      </c>
      <c r="AV297" s="12" t="s">
        <v>82</v>
      </c>
      <c r="AW297" s="12" t="s">
        <v>33</v>
      </c>
      <c r="AX297" s="12" t="s">
        <v>72</v>
      </c>
      <c r="AY297" s="222" t="s">
        <v>153</v>
      </c>
    </row>
    <row r="298" spans="1:51" s="13" customFormat="1" ht="12">
      <c r="A298" s="13"/>
      <c r="B298" s="223"/>
      <c r="C298" s="224"/>
      <c r="D298" s="213" t="s">
        <v>161</v>
      </c>
      <c r="E298" s="225" t="s">
        <v>19</v>
      </c>
      <c r="F298" s="226" t="s">
        <v>163</v>
      </c>
      <c r="G298" s="224"/>
      <c r="H298" s="227">
        <v>22.8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161</v>
      </c>
      <c r="AU298" s="233" t="s">
        <v>80</v>
      </c>
      <c r="AV298" s="13" t="s">
        <v>160</v>
      </c>
      <c r="AW298" s="13" t="s">
        <v>33</v>
      </c>
      <c r="AX298" s="13" t="s">
        <v>80</v>
      </c>
      <c r="AY298" s="233" t="s">
        <v>153</v>
      </c>
    </row>
    <row r="299" spans="1:63" s="11" customFormat="1" ht="25.9" customHeight="1">
      <c r="A299" s="11"/>
      <c r="B299" s="183"/>
      <c r="C299" s="184"/>
      <c r="D299" s="185" t="s">
        <v>71</v>
      </c>
      <c r="E299" s="186" t="s">
        <v>313</v>
      </c>
      <c r="F299" s="186" t="s">
        <v>444</v>
      </c>
      <c r="G299" s="184"/>
      <c r="H299" s="184"/>
      <c r="I299" s="187"/>
      <c r="J299" s="188">
        <f>BK299</f>
        <v>0</v>
      </c>
      <c r="K299" s="184"/>
      <c r="L299" s="189"/>
      <c r="M299" s="190"/>
      <c r="N299" s="191"/>
      <c r="O299" s="191"/>
      <c r="P299" s="192">
        <f>SUM(P300:P314)</f>
        <v>0</v>
      </c>
      <c r="Q299" s="191"/>
      <c r="R299" s="192">
        <f>SUM(R300:R314)</f>
        <v>0</v>
      </c>
      <c r="S299" s="191"/>
      <c r="T299" s="193">
        <f>SUM(T300:T314)</f>
        <v>0</v>
      </c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R299" s="194" t="s">
        <v>80</v>
      </c>
      <c r="AT299" s="195" t="s">
        <v>71</v>
      </c>
      <c r="AU299" s="195" t="s">
        <v>72</v>
      </c>
      <c r="AY299" s="194" t="s">
        <v>153</v>
      </c>
      <c r="BK299" s="196">
        <f>SUM(BK300:BK314)</f>
        <v>0</v>
      </c>
    </row>
    <row r="300" spans="1:65" s="2" customFormat="1" ht="21.75" customHeight="1">
      <c r="A300" s="38"/>
      <c r="B300" s="39"/>
      <c r="C300" s="197" t="s">
        <v>305</v>
      </c>
      <c r="D300" s="197" t="s">
        <v>156</v>
      </c>
      <c r="E300" s="198" t="s">
        <v>445</v>
      </c>
      <c r="F300" s="199" t="s">
        <v>446</v>
      </c>
      <c r="G300" s="200" t="s">
        <v>168</v>
      </c>
      <c r="H300" s="201">
        <v>5</v>
      </c>
      <c r="I300" s="202"/>
      <c r="J300" s="203">
        <f>ROUND(I300*H300,2)</f>
        <v>0</v>
      </c>
      <c r="K300" s="204"/>
      <c r="L300" s="44"/>
      <c r="M300" s="205" t="s">
        <v>19</v>
      </c>
      <c r="N300" s="206" t="s">
        <v>43</v>
      </c>
      <c r="O300" s="84"/>
      <c r="P300" s="207">
        <f>O300*H300</f>
        <v>0</v>
      </c>
      <c r="Q300" s="207">
        <v>0</v>
      </c>
      <c r="R300" s="207">
        <f>Q300*H300</f>
        <v>0</v>
      </c>
      <c r="S300" s="207">
        <v>0</v>
      </c>
      <c r="T300" s="20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9" t="s">
        <v>160</v>
      </c>
      <c r="AT300" s="209" t="s">
        <v>156</v>
      </c>
      <c r="AU300" s="209" t="s">
        <v>80</v>
      </c>
      <c r="AY300" s="17" t="s">
        <v>153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7" t="s">
        <v>80</v>
      </c>
      <c r="BK300" s="210">
        <f>ROUND(I300*H300,2)</f>
        <v>0</v>
      </c>
      <c r="BL300" s="17" t="s">
        <v>160</v>
      </c>
      <c r="BM300" s="209" t="s">
        <v>447</v>
      </c>
    </row>
    <row r="301" spans="1:47" s="2" customFormat="1" ht="12">
      <c r="A301" s="38"/>
      <c r="B301" s="39"/>
      <c r="C301" s="40"/>
      <c r="D301" s="213" t="s">
        <v>169</v>
      </c>
      <c r="E301" s="40"/>
      <c r="F301" s="234" t="s">
        <v>448</v>
      </c>
      <c r="G301" s="40"/>
      <c r="H301" s="40"/>
      <c r="I301" s="235"/>
      <c r="J301" s="40"/>
      <c r="K301" s="40"/>
      <c r="L301" s="44"/>
      <c r="M301" s="236"/>
      <c r="N301" s="237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169</v>
      </c>
      <c r="AU301" s="17" t="s">
        <v>80</v>
      </c>
    </row>
    <row r="302" spans="1:51" s="12" customFormat="1" ht="12">
      <c r="A302" s="12"/>
      <c r="B302" s="211"/>
      <c r="C302" s="212"/>
      <c r="D302" s="213" t="s">
        <v>161</v>
      </c>
      <c r="E302" s="214" t="s">
        <v>19</v>
      </c>
      <c r="F302" s="215" t="s">
        <v>193</v>
      </c>
      <c r="G302" s="212"/>
      <c r="H302" s="216">
        <v>3</v>
      </c>
      <c r="I302" s="217"/>
      <c r="J302" s="212"/>
      <c r="K302" s="212"/>
      <c r="L302" s="218"/>
      <c r="M302" s="219"/>
      <c r="N302" s="220"/>
      <c r="O302" s="220"/>
      <c r="P302" s="220"/>
      <c r="Q302" s="220"/>
      <c r="R302" s="220"/>
      <c r="S302" s="220"/>
      <c r="T302" s="221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22" t="s">
        <v>161</v>
      </c>
      <c r="AU302" s="222" t="s">
        <v>80</v>
      </c>
      <c r="AV302" s="12" t="s">
        <v>82</v>
      </c>
      <c r="AW302" s="12" t="s">
        <v>33</v>
      </c>
      <c r="AX302" s="12" t="s">
        <v>72</v>
      </c>
      <c r="AY302" s="222" t="s">
        <v>153</v>
      </c>
    </row>
    <row r="303" spans="1:51" s="12" customFormat="1" ht="12">
      <c r="A303" s="12"/>
      <c r="B303" s="211"/>
      <c r="C303" s="212"/>
      <c r="D303" s="213" t="s">
        <v>161</v>
      </c>
      <c r="E303" s="214" t="s">
        <v>19</v>
      </c>
      <c r="F303" s="215" t="s">
        <v>171</v>
      </c>
      <c r="G303" s="212"/>
      <c r="H303" s="216">
        <v>2</v>
      </c>
      <c r="I303" s="217"/>
      <c r="J303" s="212"/>
      <c r="K303" s="212"/>
      <c r="L303" s="218"/>
      <c r="M303" s="219"/>
      <c r="N303" s="220"/>
      <c r="O303" s="220"/>
      <c r="P303" s="220"/>
      <c r="Q303" s="220"/>
      <c r="R303" s="220"/>
      <c r="S303" s="220"/>
      <c r="T303" s="221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222" t="s">
        <v>161</v>
      </c>
      <c r="AU303" s="222" t="s">
        <v>80</v>
      </c>
      <c r="AV303" s="12" t="s">
        <v>82</v>
      </c>
      <c r="AW303" s="12" t="s">
        <v>33</v>
      </c>
      <c r="AX303" s="12" t="s">
        <v>72</v>
      </c>
      <c r="AY303" s="222" t="s">
        <v>153</v>
      </c>
    </row>
    <row r="304" spans="1:51" s="13" customFormat="1" ht="12">
      <c r="A304" s="13"/>
      <c r="B304" s="223"/>
      <c r="C304" s="224"/>
      <c r="D304" s="213" t="s">
        <v>161</v>
      </c>
      <c r="E304" s="225" t="s">
        <v>19</v>
      </c>
      <c r="F304" s="226" t="s">
        <v>163</v>
      </c>
      <c r="G304" s="224"/>
      <c r="H304" s="227">
        <v>5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161</v>
      </c>
      <c r="AU304" s="233" t="s">
        <v>80</v>
      </c>
      <c r="AV304" s="13" t="s">
        <v>160</v>
      </c>
      <c r="AW304" s="13" t="s">
        <v>33</v>
      </c>
      <c r="AX304" s="13" t="s">
        <v>80</v>
      </c>
      <c r="AY304" s="233" t="s">
        <v>153</v>
      </c>
    </row>
    <row r="305" spans="1:65" s="2" customFormat="1" ht="21.75" customHeight="1">
      <c r="A305" s="38"/>
      <c r="B305" s="39"/>
      <c r="C305" s="197" t="s">
        <v>325</v>
      </c>
      <c r="D305" s="197" t="s">
        <v>156</v>
      </c>
      <c r="E305" s="198" t="s">
        <v>449</v>
      </c>
      <c r="F305" s="199" t="s">
        <v>446</v>
      </c>
      <c r="G305" s="200" t="s">
        <v>168</v>
      </c>
      <c r="H305" s="201">
        <v>11</v>
      </c>
      <c r="I305" s="202"/>
      <c r="J305" s="203">
        <f>ROUND(I305*H305,2)</f>
        <v>0</v>
      </c>
      <c r="K305" s="204"/>
      <c r="L305" s="44"/>
      <c r="M305" s="205" t="s">
        <v>19</v>
      </c>
      <c r="N305" s="206" t="s">
        <v>43</v>
      </c>
      <c r="O305" s="84"/>
      <c r="P305" s="207">
        <f>O305*H305</f>
        <v>0</v>
      </c>
      <c r="Q305" s="207">
        <v>0</v>
      </c>
      <c r="R305" s="207">
        <f>Q305*H305</f>
        <v>0</v>
      </c>
      <c r="S305" s="207">
        <v>0</v>
      </c>
      <c r="T305" s="20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9" t="s">
        <v>160</v>
      </c>
      <c r="AT305" s="209" t="s">
        <v>156</v>
      </c>
      <c r="AU305" s="209" t="s">
        <v>80</v>
      </c>
      <c r="AY305" s="17" t="s">
        <v>153</v>
      </c>
      <c r="BE305" s="210">
        <f>IF(N305="základní",J305,0)</f>
        <v>0</v>
      </c>
      <c r="BF305" s="210">
        <f>IF(N305="snížená",J305,0)</f>
        <v>0</v>
      </c>
      <c r="BG305" s="210">
        <f>IF(N305="zákl. přenesená",J305,0)</f>
        <v>0</v>
      </c>
      <c r="BH305" s="210">
        <f>IF(N305="sníž. přenesená",J305,0)</f>
        <v>0</v>
      </c>
      <c r="BI305" s="210">
        <f>IF(N305="nulová",J305,0)</f>
        <v>0</v>
      </c>
      <c r="BJ305" s="17" t="s">
        <v>80</v>
      </c>
      <c r="BK305" s="210">
        <f>ROUND(I305*H305,2)</f>
        <v>0</v>
      </c>
      <c r="BL305" s="17" t="s">
        <v>160</v>
      </c>
      <c r="BM305" s="209" t="s">
        <v>450</v>
      </c>
    </row>
    <row r="306" spans="1:47" s="2" customFormat="1" ht="12">
      <c r="A306" s="38"/>
      <c r="B306" s="39"/>
      <c r="C306" s="40"/>
      <c r="D306" s="213" t="s">
        <v>169</v>
      </c>
      <c r="E306" s="40"/>
      <c r="F306" s="234" t="s">
        <v>451</v>
      </c>
      <c r="G306" s="40"/>
      <c r="H306" s="40"/>
      <c r="I306" s="235"/>
      <c r="J306" s="40"/>
      <c r="K306" s="40"/>
      <c r="L306" s="44"/>
      <c r="M306" s="236"/>
      <c r="N306" s="237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169</v>
      </c>
      <c r="AU306" s="17" t="s">
        <v>80</v>
      </c>
    </row>
    <row r="307" spans="1:51" s="12" customFormat="1" ht="12">
      <c r="A307" s="12"/>
      <c r="B307" s="211"/>
      <c r="C307" s="212"/>
      <c r="D307" s="213" t="s">
        <v>161</v>
      </c>
      <c r="E307" s="214" t="s">
        <v>19</v>
      </c>
      <c r="F307" s="215" t="s">
        <v>452</v>
      </c>
      <c r="G307" s="212"/>
      <c r="H307" s="216">
        <v>6</v>
      </c>
      <c r="I307" s="217"/>
      <c r="J307" s="212"/>
      <c r="K307" s="212"/>
      <c r="L307" s="218"/>
      <c r="M307" s="219"/>
      <c r="N307" s="220"/>
      <c r="O307" s="220"/>
      <c r="P307" s="220"/>
      <c r="Q307" s="220"/>
      <c r="R307" s="220"/>
      <c r="S307" s="220"/>
      <c r="T307" s="221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22" t="s">
        <v>161</v>
      </c>
      <c r="AU307" s="222" t="s">
        <v>80</v>
      </c>
      <c r="AV307" s="12" t="s">
        <v>82</v>
      </c>
      <c r="AW307" s="12" t="s">
        <v>33</v>
      </c>
      <c r="AX307" s="12" t="s">
        <v>72</v>
      </c>
      <c r="AY307" s="222" t="s">
        <v>153</v>
      </c>
    </row>
    <row r="308" spans="1:51" s="12" customFormat="1" ht="12">
      <c r="A308" s="12"/>
      <c r="B308" s="211"/>
      <c r="C308" s="212"/>
      <c r="D308" s="213" t="s">
        <v>161</v>
      </c>
      <c r="E308" s="214" t="s">
        <v>19</v>
      </c>
      <c r="F308" s="215" t="s">
        <v>453</v>
      </c>
      <c r="G308" s="212"/>
      <c r="H308" s="216">
        <v>1</v>
      </c>
      <c r="I308" s="217"/>
      <c r="J308" s="212"/>
      <c r="K308" s="212"/>
      <c r="L308" s="218"/>
      <c r="M308" s="219"/>
      <c r="N308" s="220"/>
      <c r="O308" s="220"/>
      <c r="P308" s="220"/>
      <c r="Q308" s="220"/>
      <c r="R308" s="220"/>
      <c r="S308" s="220"/>
      <c r="T308" s="221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22" t="s">
        <v>161</v>
      </c>
      <c r="AU308" s="222" t="s">
        <v>80</v>
      </c>
      <c r="AV308" s="12" t="s">
        <v>82</v>
      </c>
      <c r="AW308" s="12" t="s">
        <v>33</v>
      </c>
      <c r="AX308" s="12" t="s">
        <v>72</v>
      </c>
      <c r="AY308" s="222" t="s">
        <v>153</v>
      </c>
    </row>
    <row r="309" spans="1:51" s="12" customFormat="1" ht="12">
      <c r="A309" s="12"/>
      <c r="B309" s="211"/>
      <c r="C309" s="212"/>
      <c r="D309" s="213" t="s">
        <v>161</v>
      </c>
      <c r="E309" s="214" t="s">
        <v>19</v>
      </c>
      <c r="F309" s="215" t="s">
        <v>192</v>
      </c>
      <c r="G309" s="212"/>
      <c r="H309" s="216">
        <v>4</v>
      </c>
      <c r="I309" s="217"/>
      <c r="J309" s="212"/>
      <c r="K309" s="212"/>
      <c r="L309" s="218"/>
      <c r="M309" s="219"/>
      <c r="N309" s="220"/>
      <c r="O309" s="220"/>
      <c r="P309" s="220"/>
      <c r="Q309" s="220"/>
      <c r="R309" s="220"/>
      <c r="S309" s="220"/>
      <c r="T309" s="221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T309" s="222" t="s">
        <v>161</v>
      </c>
      <c r="AU309" s="222" t="s">
        <v>80</v>
      </c>
      <c r="AV309" s="12" t="s">
        <v>82</v>
      </c>
      <c r="AW309" s="12" t="s">
        <v>33</v>
      </c>
      <c r="AX309" s="12" t="s">
        <v>72</v>
      </c>
      <c r="AY309" s="222" t="s">
        <v>153</v>
      </c>
    </row>
    <row r="310" spans="1:51" s="13" customFormat="1" ht="12">
      <c r="A310" s="13"/>
      <c r="B310" s="223"/>
      <c r="C310" s="224"/>
      <c r="D310" s="213" t="s">
        <v>161</v>
      </c>
      <c r="E310" s="225" t="s">
        <v>19</v>
      </c>
      <c r="F310" s="226" t="s">
        <v>163</v>
      </c>
      <c r="G310" s="224"/>
      <c r="H310" s="227">
        <v>11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161</v>
      </c>
      <c r="AU310" s="233" t="s">
        <v>80</v>
      </c>
      <c r="AV310" s="13" t="s">
        <v>160</v>
      </c>
      <c r="AW310" s="13" t="s">
        <v>33</v>
      </c>
      <c r="AX310" s="13" t="s">
        <v>80</v>
      </c>
      <c r="AY310" s="233" t="s">
        <v>153</v>
      </c>
    </row>
    <row r="311" spans="1:65" s="2" customFormat="1" ht="21.75" customHeight="1">
      <c r="A311" s="38"/>
      <c r="B311" s="39"/>
      <c r="C311" s="197" t="s">
        <v>309</v>
      </c>
      <c r="D311" s="197" t="s">
        <v>156</v>
      </c>
      <c r="E311" s="198" t="s">
        <v>454</v>
      </c>
      <c r="F311" s="199" t="s">
        <v>446</v>
      </c>
      <c r="G311" s="200" t="s">
        <v>168</v>
      </c>
      <c r="H311" s="201">
        <v>1</v>
      </c>
      <c r="I311" s="202"/>
      <c r="J311" s="203">
        <f>ROUND(I311*H311,2)</f>
        <v>0</v>
      </c>
      <c r="K311" s="204"/>
      <c r="L311" s="44"/>
      <c r="M311" s="205" t="s">
        <v>19</v>
      </c>
      <c r="N311" s="206" t="s">
        <v>43</v>
      </c>
      <c r="O311" s="84"/>
      <c r="P311" s="207">
        <f>O311*H311</f>
        <v>0</v>
      </c>
      <c r="Q311" s="207">
        <v>0</v>
      </c>
      <c r="R311" s="207">
        <f>Q311*H311</f>
        <v>0</v>
      </c>
      <c r="S311" s="207">
        <v>0</v>
      </c>
      <c r="T311" s="20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09" t="s">
        <v>160</v>
      </c>
      <c r="AT311" s="209" t="s">
        <v>156</v>
      </c>
      <c r="AU311" s="209" t="s">
        <v>80</v>
      </c>
      <c r="AY311" s="17" t="s">
        <v>153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17" t="s">
        <v>80</v>
      </c>
      <c r="BK311" s="210">
        <f>ROUND(I311*H311,2)</f>
        <v>0</v>
      </c>
      <c r="BL311" s="17" t="s">
        <v>160</v>
      </c>
      <c r="BM311" s="209" t="s">
        <v>455</v>
      </c>
    </row>
    <row r="312" spans="1:47" s="2" customFormat="1" ht="12">
      <c r="A312" s="38"/>
      <c r="B312" s="39"/>
      <c r="C312" s="40"/>
      <c r="D312" s="213" t="s">
        <v>169</v>
      </c>
      <c r="E312" s="40"/>
      <c r="F312" s="234" t="s">
        <v>456</v>
      </c>
      <c r="G312" s="40"/>
      <c r="H312" s="40"/>
      <c r="I312" s="235"/>
      <c r="J312" s="40"/>
      <c r="K312" s="40"/>
      <c r="L312" s="44"/>
      <c r="M312" s="236"/>
      <c r="N312" s="237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169</v>
      </c>
      <c r="AU312" s="17" t="s">
        <v>80</v>
      </c>
    </row>
    <row r="313" spans="1:51" s="12" customFormat="1" ht="12">
      <c r="A313" s="12"/>
      <c r="B313" s="211"/>
      <c r="C313" s="212"/>
      <c r="D313" s="213" t="s">
        <v>161</v>
      </c>
      <c r="E313" s="214" t="s">
        <v>19</v>
      </c>
      <c r="F313" s="215" t="s">
        <v>80</v>
      </c>
      <c r="G313" s="212"/>
      <c r="H313" s="216">
        <v>1</v>
      </c>
      <c r="I313" s="217"/>
      <c r="J313" s="212"/>
      <c r="K313" s="212"/>
      <c r="L313" s="218"/>
      <c r="M313" s="219"/>
      <c r="N313" s="220"/>
      <c r="O313" s="220"/>
      <c r="P313" s="220"/>
      <c r="Q313" s="220"/>
      <c r="R313" s="220"/>
      <c r="S313" s="220"/>
      <c r="T313" s="221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T313" s="222" t="s">
        <v>161</v>
      </c>
      <c r="AU313" s="222" t="s">
        <v>80</v>
      </c>
      <c r="AV313" s="12" t="s">
        <v>82</v>
      </c>
      <c r="AW313" s="12" t="s">
        <v>33</v>
      </c>
      <c r="AX313" s="12" t="s">
        <v>72</v>
      </c>
      <c r="AY313" s="222" t="s">
        <v>153</v>
      </c>
    </row>
    <row r="314" spans="1:51" s="13" customFormat="1" ht="12">
      <c r="A314" s="13"/>
      <c r="B314" s="223"/>
      <c r="C314" s="224"/>
      <c r="D314" s="213" t="s">
        <v>161</v>
      </c>
      <c r="E314" s="225" t="s">
        <v>19</v>
      </c>
      <c r="F314" s="226" t="s">
        <v>163</v>
      </c>
      <c r="G314" s="224"/>
      <c r="H314" s="227">
        <v>1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161</v>
      </c>
      <c r="AU314" s="233" t="s">
        <v>80</v>
      </c>
      <c r="AV314" s="13" t="s">
        <v>160</v>
      </c>
      <c r="AW314" s="13" t="s">
        <v>33</v>
      </c>
      <c r="AX314" s="13" t="s">
        <v>80</v>
      </c>
      <c r="AY314" s="233" t="s">
        <v>153</v>
      </c>
    </row>
    <row r="315" spans="1:63" s="11" customFormat="1" ht="25.9" customHeight="1">
      <c r="A315" s="11"/>
      <c r="B315" s="183"/>
      <c r="C315" s="184"/>
      <c r="D315" s="185" t="s">
        <v>71</v>
      </c>
      <c r="E315" s="186" t="s">
        <v>369</v>
      </c>
      <c r="F315" s="186" t="s">
        <v>457</v>
      </c>
      <c r="G315" s="184"/>
      <c r="H315" s="184"/>
      <c r="I315" s="187"/>
      <c r="J315" s="188">
        <f>BK315</f>
        <v>0</v>
      </c>
      <c r="K315" s="184"/>
      <c r="L315" s="189"/>
      <c r="M315" s="190"/>
      <c r="N315" s="191"/>
      <c r="O315" s="191"/>
      <c r="P315" s="192">
        <f>SUM(P316:P318)</f>
        <v>0</v>
      </c>
      <c r="Q315" s="191"/>
      <c r="R315" s="192">
        <f>SUM(R316:R318)</f>
        <v>0</v>
      </c>
      <c r="S315" s="191"/>
      <c r="T315" s="193">
        <f>SUM(T316:T318)</f>
        <v>0</v>
      </c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R315" s="194" t="s">
        <v>80</v>
      </c>
      <c r="AT315" s="195" t="s">
        <v>71</v>
      </c>
      <c r="AU315" s="195" t="s">
        <v>72</v>
      </c>
      <c r="AY315" s="194" t="s">
        <v>153</v>
      </c>
      <c r="BK315" s="196">
        <f>SUM(BK316:BK318)</f>
        <v>0</v>
      </c>
    </row>
    <row r="316" spans="1:65" s="2" customFormat="1" ht="24.15" customHeight="1">
      <c r="A316" s="38"/>
      <c r="B316" s="39"/>
      <c r="C316" s="197" t="s">
        <v>385</v>
      </c>
      <c r="D316" s="197" t="s">
        <v>156</v>
      </c>
      <c r="E316" s="198" t="s">
        <v>458</v>
      </c>
      <c r="F316" s="199" t="s">
        <v>459</v>
      </c>
      <c r="G316" s="200" t="s">
        <v>213</v>
      </c>
      <c r="H316" s="201">
        <v>150</v>
      </c>
      <c r="I316" s="202"/>
      <c r="J316" s="203">
        <f>ROUND(I316*H316,2)</f>
        <v>0</v>
      </c>
      <c r="K316" s="204"/>
      <c r="L316" s="44"/>
      <c r="M316" s="205" t="s">
        <v>19</v>
      </c>
      <c r="N316" s="206" t="s">
        <v>43</v>
      </c>
      <c r="O316" s="84"/>
      <c r="P316" s="207">
        <f>O316*H316</f>
        <v>0</v>
      </c>
      <c r="Q316" s="207">
        <v>0</v>
      </c>
      <c r="R316" s="207">
        <f>Q316*H316</f>
        <v>0</v>
      </c>
      <c r="S316" s="207">
        <v>0</v>
      </c>
      <c r="T316" s="20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9" t="s">
        <v>160</v>
      </c>
      <c r="AT316" s="209" t="s">
        <v>156</v>
      </c>
      <c r="AU316" s="209" t="s">
        <v>80</v>
      </c>
      <c r="AY316" s="17" t="s">
        <v>153</v>
      </c>
      <c r="BE316" s="210">
        <f>IF(N316="základní",J316,0)</f>
        <v>0</v>
      </c>
      <c r="BF316" s="210">
        <f>IF(N316="snížená",J316,0)</f>
        <v>0</v>
      </c>
      <c r="BG316" s="210">
        <f>IF(N316="zákl. přenesená",J316,0)</f>
        <v>0</v>
      </c>
      <c r="BH316" s="210">
        <f>IF(N316="sníž. přenesená",J316,0)</f>
        <v>0</v>
      </c>
      <c r="BI316" s="210">
        <f>IF(N316="nulová",J316,0)</f>
        <v>0</v>
      </c>
      <c r="BJ316" s="17" t="s">
        <v>80</v>
      </c>
      <c r="BK316" s="210">
        <f>ROUND(I316*H316,2)</f>
        <v>0</v>
      </c>
      <c r="BL316" s="17" t="s">
        <v>160</v>
      </c>
      <c r="BM316" s="209" t="s">
        <v>460</v>
      </c>
    </row>
    <row r="317" spans="1:65" s="2" customFormat="1" ht="24.15" customHeight="1">
      <c r="A317" s="38"/>
      <c r="B317" s="39"/>
      <c r="C317" s="197" t="s">
        <v>313</v>
      </c>
      <c r="D317" s="197" t="s">
        <v>156</v>
      </c>
      <c r="E317" s="198" t="s">
        <v>461</v>
      </c>
      <c r="F317" s="199" t="s">
        <v>462</v>
      </c>
      <c r="G317" s="200" t="s">
        <v>213</v>
      </c>
      <c r="H317" s="201">
        <v>150</v>
      </c>
      <c r="I317" s="202"/>
      <c r="J317" s="203">
        <f>ROUND(I317*H317,2)</f>
        <v>0</v>
      </c>
      <c r="K317" s="204"/>
      <c r="L317" s="44"/>
      <c r="M317" s="205" t="s">
        <v>19</v>
      </c>
      <c r="N317" s="206" t="s">
        <v>43</v>
      </c>
      <c r="O317" s="84"/>
      <c r="P317" s="207">
        <f>O317*H317</f>
        <v>0</v>
      </c>
      <c r="Q317" s="207">
        <v>0</v>
      </c>
      <c r="R317" s="207">
        <f>Q317*H317</f>
        <v>0</v>
      </c>
      <c r="S317" s="207">
        <v>0</v>
      </c>
      <c r="T317" s="20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09" t="s">
        <v>160</v>
      </c>
      <c r="AT317" s="209" t="s">
        <v>156</v>
      </c>
      <c r="AU317" s="209" t="s">
        <v>80</v>
      </c>
      <c r="AY317" s="17" t="s">
        <v>153</v>
      </c>
      <c r="BE317" s="210">
        <f>IF(N317="základní",J317,0)</f>
        <v>0</v>
      </c>
      <c r="BF317" s="210">
        <f>IF(N317="snížená",J317,0)</f>
        <v>0</v>
      </c>
      <c r="BG317" s="210">
        <f>IF(N317="zákl. přenesená",J317,0)</f>
        <v>0</v>
      </c>
      <c r="BH317" s="210">
        <f>IF(N317="sníž. přenesená",J317,0)</f>
        <v>0</v>
      </c>
      <c r="BI317" s="210">
        <f>IF(N317="nulová",J317,0)</f>
        <v>0</v>
      </c>
      <c r="BJ317" s="17" t="s">
        <v>80</v>
      </c>
      <c r="BK317" s="210">
        <f>ROUND(I317*H317,2)</f>
        <v>0</v>
      </c>
      <c r="BL317" s="17" t="s">
        <v>160</v>
      </c>
      <c r="BM317" s="209" t="s">
        <v>463</v>
      </c>
    </row>
    <row r="318" spans="1:65" s="2" customFormat="1" ht="16.5" customHeight="1">
      <c r="A318" s="38"/>
      <c r="B318" s="39"/>
      <c r="C318" s="197" t="s">
        <v>464</v>
      </c>
      <c r="D318" s="197" t="s">
        <v>156</v>
      </c>
      <c r="E318" s="198" t="s">
        <v>465</v>
      </c>
      <c r="F318" s="199" t="s">
        <v>466</v>
      </c>
      <c r="G318" s="200" t="s">
        <v>213</v>
      </c>
      <c r="H318" s="201">
        <v>150</v>
      </c>
      <c r="I318" s="202"/>
      <c r="J318" s="203">
        <f>ROUND(I318*H318,2)</f>
        <v>0</v>
      </c>
      <c r="K318" s="204"/>
      <c r="L318" s="44"/>
      <c r="M318" s="205" t="s">
        <v>19</v>
      </c>
      <c r="N318" s="206" t="s">
        <v>43</v>
      </c>
      <c r="O318" s="84"/>
      <c r="P318" s="207">
        <f>O318*H318</f>
        <v>0</v>
      </c>
      <c r="Q318" s="207">
        <v>0</v>
      </c>
      <c r="R318" s="207">
        <f>Q318*H318</f>
        <v>0</v>
      </c>
      <c r="S318" s="207">
        <v>0</v>
      </c>
      <c r="T318" s="20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9" t="s">
        <v>160</v>
      </c>
      <c r="AT318" s="209" t="s">
        <v>156</v>
      </c>
      <c r="AU318" s="209" t="s">
        <v>80</v>
      </c>
      <c r="AY318" s="17" t="s">
        <v>153</v>
      </c>
      <c r="BE318" s="210">
        <f>IF(N318="základní",J318,0)</f>
        <v>0</v>
      </c>
      <c r="BF318" s="210">
        <f>IF(N318="snížená",J318,0)</f>
        <v>0</v>
      </c>
      <c r="BG318" s="210">
        <f>IF(N318="zákl. přenesená",J318,0)</f>
        <v>0</v>
      </c>
      <c r="BH318" s="210">
        <f>IF(N318="sníž. přenesená",J318,0)</f>
        <v>0</v>
      </c>
      <c r="BI318" s="210">
        <f>IF(N318="nulová",J318,0)</f>
        <v>0</v>
      </c>
      <c r="BJ318" s="17" t="s">
        <v>80</v>
      </c>
      <c r="BK318" s="210">
        <f>ROUND(I318*H318,2)</f>
        <v>0</v>
      </c>
      <c r="BL318" s="17" t="s">
        <v>160</v>
      </c>
      <c r="BM318" s="209" t="s">
        <v>467</v>
      </c>
    </row>
    <row r="319" spans="1:63" s="11" customFormat="1" ht="25.9" customHeight="1">
      <c r="A319" s="11"/>
      <c r="B319" s="183"/>
      <c r="C319" s="184"/>
      <c r="D319" s="185" t="s">
        <v>71</v>
      </c>
      <c r="E319" s="186" t="s">
        <v>380</v>
      </c>
      <c r="F319" s="186" t="s">
        <v>468</v>
      </c>
      <c r="G319" s="184"/>
      <c r="H319" s="184"/>
      <c r="I319" s="187"/>
      <c r="J319" s="188">
        <f>BK319</f>
        <v>0</v>
      </c>
      <c r="K319" s="184"/>
      <c r="L319" s="189"/>
      <c r="M319" s="190"/>
      <c r="N319" s="191"/>
      <c r="O319" s="191"/>
      <c r="P319" s="192">
        <f>SUM(P320:P331)</f>
        <v>0</v>
      </c>
      <c r="Q319" s="191"/>
      <c r="R319" s="192">
        <f>SUM(R320:R331)</f>
        <v>0</v>
      </c>
      <c r="S319" s="191"/>
      <c r="T319" s="193">
        <f>SUM(T320:T331)</f>
        <v>0</v>
      </c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R319" s="194" t="s">
        <v>80</v>
      </c>
      <c r="AT319" s="195" t="s">
        <v>71</v>
      </c>
      <c r="AU319" s="195" t="s">
        <v>72</v>
      </c>
      <c r="AY319" s="194" t="s">
        <v>153</v>
      </c>
      <c r="BK319" s="196">
        <f>SUM(BK320:BK331)</f>
        <v>0</v>
      </c>
    </row>
    <row r="320" spans="1:65" s="2" customFormat="1" ht="21.75" customHeight="1">
      <c r="A320" s="38"/>
      <c r="B320" s="39"/>
      <c r="C320" s="197" t="s">
        <v>317</v>
      </c>
      <c r="D320" s="197" t="s">
        <v>156</v>
      </c>
      <c r="E320" s="198" t="s">
        <v>469</v>
      </c>
      <c r="F320" s="199" t="s">
        <v>470</v>
      </c>
      <c r="G320" s="200" t="s">
        <v>213</v>
      </c>
      <c r="H320" s="201">
        <v>35</v>
      </c>
      <c r="I320" s="202"/>
      <c r="J320" s="203">
        <f>ROUND(I320*H320,2)</f>
        <v>0</v>
      </c>
      <c r="K320" s="204"/>
      <c r="L320" s="44"/>
      <c r="M320" s="205" t="s">
        <v>19</v>
      </c>
      <c r="N320" s="206" t="s">
        <v>43</v>
      </c>
      <c r="O320" s="84"/>
      <c r="P320" s="207">
        <f>O320*H320</f>
        <v>0</v>
      </c>
      <c r="Q320" s="207">
        <v>0</v>
      </c>
      <c r="R320" s="207">
        <f>Q320*H320</f>
        <v>0</v>
      </c>
      <c r="S320" s="207">
        <v>0</v>
      </c>
      <c r="T320" s="20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09" t="s">
        <v>160</v>
      </c>
      <c r="AT320" s="209" t="s">
        <v>156</v>
      </c>
      <c r="AU320" s="209" t="s">
        <v>80</v>
      </c>
      <c r="AY320" s="17" t="s">
        <v>153</v>
      </c>
      <c r="BE320" s="210">
        <f>IF(N320="základní",J320,0)</f>
        <v>0</v>
      </c>
      <c r="BF320" s="210">
        <f>IF(N320="snížená",J320,0)</f>
        <v>0</v>
      </c>
      <c r="BG320" s="210">
        <f>IF(N320="zákl. přenesená",J320,0)</f>
        <v>0</v>
      </c>
      <c r="BH320" s="210">
        <f>IF(N320="sníž. přenesená",J320,0)</f>
        <v>0</v>
      </c>
      <c r="BI320" s="210">
        <f>IF(N320="nulová",J320,0)</f>
        <v>0</v>
      </c>
      <c r="BJ320" s="17" t="s">
        <v>80</v>
      </c>
      <c r="BK320" s="210">
        <f>ROUND(I320*H320,2)</f>
        <v>0</v>
      </c>
      <c r="BL320" s="17" t="s">
        <v>160</v>
      </c>
      <c r="BM320" s="209" t="s">
        <v>471</v>
      </c>
    </row>
    <row r="321" spans="1:51" s="12" customFormat="1" ht="12">
      <c r="A321" s="12"/>
      <c r="B321" s="211"/>
      <c r="C321" s="212"/>
      <c r="D321" s="213" t="s">
        <v>161</v>
      </c>
      <c r="E321" s="214" t="s">
        <v>19</v>
      </c>
      <c r="F321" s="215" t="s">
        <v>321</v>
      </c>
      <c r="G321" s="212"/>
      <c r="H321" s="216">
        <v>35</v>
      </c>
      <c r="I321" s="217"/>
      <c r="J321" s="212"/>
      <c r="K321" s="212"/>
      <c r="L321" s="218"/>
      <c r="M321" s="219"/>
      <c r="N321" s="220"/>
      <c r="O321" s="220"/>
      <c r="P321" s="220"/>
      <c r="Q321" s="220"/>
      <c r="R321" s="220"/>
      <c r="S321" s="220"/>
      <c r="T321" s="221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T321" s="222" t="s">
        <v>161</v>
      </c>
      <c r="AU321" s="222" t="s">
        <v>80</v>
      </c>
      <c r="AV321" s="12" t="s">
        <v>82</v>
      </c>
      <c r="AW321" s="12" t="s">
        <v>33</v>
      </c>
      <c r="AX321" s="12" t="s">
        <v>72</v>
      </c>
      <c r="AY321" s="222" t="s">
        <v>153</v>
      </c>
    </row>
    <row r="322" spans="1:51" s="13" customFormat="1" ht="12">
      <c r="A322" s="13"/>
      <c r="B322" s="223"/>
      <c r="C322" s="224"/>
      <c r="D322" s="213" t="s">
        <v>161</v>
      </c>
      <c r="E322" s="225" t="s">
        <v>19</v>
      </c>
      <c r="F322" s="226" t="s">
        <v>163</v>
      </c>
      <c r="G322" s="224"/>
      <c r="H322" s="227">
        <v>35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161</v>
      </c>
      <c r="AU322" s="233" t="s">
        <v>80</v>
      </c>
      <c r="AV322" s="13" t="s">
        <v>160</v>
      </c>
      <c r="AW322" s="13" t="s">
        <v>33</v>
      </c>
      <c r="AX322" s="13" t="s">
        <v>80</v>
      </c>
      <c r="AY322" s="233" t="s">
        <v>153</v>
      </c>
    </row>
    <row r="323" spans="1:65" s="2" customFormat="1" ht="21.75" customHeight="1">
      <c r="A323" s="38"/>
      <c r="B323" s="39"/>
      <c r="C323" s="197" t="s">
        <v>472</v>
      </c>
      <c r="D323" s="197" t="s">
        <v>156</v>
      </c>
      <c r="E323" s="198" t="s">
        <v>473</v>
      </c>
      <c r="F323" s="199" t="s">
        <v>474</v>
      </c>
      <c r="G323" s="200" t="s">
        <v>213</v>
      </c>
      <c r="H323" s="201">
        <v>35</v>
      </c>
      <c r="I323" s="202"/>
      <c r="J323" s="203">
        <f>ROUND(I323*H323,2)</f>
        <v>0</v>
      </c>
      <c r="K323" s="204"/>
      <c r="L323" s="44"/>
      <c r="M323" s="205" t="s">
        <v>19</v>
      </c>
      <c r="N323" s="206" t="s">
        <v>43</v>
      </c>
      <c r="O323" s="84"/>
      <c r="P323" s="207">
        <f>O323*H323</f>
        <v>0</v>
      </c>
      <c r="Q323" s="207">
        <v>0</v>
      </c>
      <c r="R323" s="207">
        <f>Q323*H323</f>
        <v>0</v>
      </c>
      <c r="S323" s="207">
        <v>0</v>
      </c>
      <c r="T323" s="20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09" t="s">
        <v>160</v>
      </c>
      <c r="AT323" s="209" t="s">
        <v>156</v>
      </c>
      <c r="AU323" s="209" t="s">
        <v>80</v>
      </c>
      <c r="AY323" s="17" t="s">
        <v>153</v>
      </c>
      <c r="BE323" s="210">
        <f>IF(N323="základní",J323,0)</f>
        <v>0</v>
      </c>
      <c r="BF323" s="210">
        <f>IF(N323="snížená",J323,0)</f>
        <v>0</v>
      </c>
      <c r="BG323" s="210">
        <f>IF(N323="zákl. přenesená",J323,0)</f>
        <v>0</v>
      </c>
      <c r="BH323" s="210">
        <f>IF(N323="sníž. přenesená",J323,0)</f>
        <v>0</v>
      </c>
      <c r="BI323" s="210">
        <f>IF(N323="nulová",J323,0)</f>
        <v>0</v>
      </c>
      <c r="BJ323" s="17" t="s">
        <v>80</v>
      </c>
      <c r="BK323" s="210">
        <f>ROUND(I323*H323,2)</f>
        <v>0</v>
      </c>
      <c r="BL323" s="17" t="s">
        <v>160</v>
      </c>
      <c r="BM323" s="209" t="s">
        <v>475</v>
      </c>
    </row>
    <row r="324" spans="1:65" s="2" customFormat="1" ht="21.75" customHeight="1">
      <c r="A324" s="38"/>
      <c r="B324" s="39"/>
      <c r="C324" s="197" t="s">
        <v>320</v>
      </c>
      <c r="D324" s="197" t="s">
        <v>156</v>
      </c>
      <c r="E324" s="198" t="s">
        <v>476</v>
      </c>
      <c r="F324" s="199" t="s">
        <v>477</v>
      </c>
      <c r="G324" s="200" t="s">
        <v>213</v>
      </c>
      <c r="H324" s="201">
        <v>35</v>
      </c>
      <c r="I324" s="202"/>
      <c r="J324" s="203">
        <f>ROUND(I324*H324,2)</f>
        <v>0</v>
      </c>
      <c r="K324" s="204"/>
      <c r="L324" s="44"/>
      <c r="M324" s="205" t="s">
        <v>19</v>
      </c>
      <c r="N324" s="206" t="s">
        <v>43</v>
      </c>
      <c r="O324" s="84"/>
      <c r="P324" s="207">
        <f>O324*H324</f>
        <v>0</v>
      </c>
      <c r="Q324" s="207">
        <v>0</v>
      </c>
      <c r="R324" s="207">
        <f>Q324*H324</f>
        <v>0</v>
      </c>
      <c r="S324" s="207">
        <v>0</v>
      </c>
      <c r="T324" s="20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09" t="s">
        <v>160</v>
      </c>
      <c r="AT324" s="209" t="s">
        <v>156</v>
      </c>
      <c r="AU324" s="209" t="s">
        <v>80</v>
      </c>
      <c r="AY324" s="17" t="s">
        <v>153</v>
      </c>
      <c r="BE324" s="210">
        <f>IF(N324="základní",J324,0)</f>
        <v>0</v>
      </c>
      <c r="BF324" s="210">
        <f>IF(N324="snížená",J324,0)</f>
        <v>0</v>
      </c>
      <c r="BG324" s="210">
        <f>IF(N324="zákl. přenesená",J324,0)</f>
        <v>0</v>
      </c>
      <c r="BH324" s="210">
        <f>IF(N324="sníž. přenesená",J324,0)</f>
        <v>0</v>
      </c>
      <c r="BI324" s="210">
        <f>IF(N324="nulová",J324,0)</f>
        <v>0</v>
      </c>
      <c r="BJ324" s="17" t="s">
        <v>80</v>
      </c>
      <c r="BK324" s="210">
        <f>ROUND(I324*H324,2)</f>
        <v>0</v>
      </c>
      <c r="BL324" s="17" t="s">
        <v>160</v>
      </c>
      <c r="BM324" s="209" t="s">
        <v>478</v>
      </c>
    </row>
    <row r="325" spans="1:65" s="2" customFormat="1" ht="16.5" customHeight="1">
      <c r="A325" s="38"/>
      <c r="B325" s="39"/>
      <c r="C325" s="197" t="s">
        <v>479</v>
      </c>
      <c r="D325" s="197" t="s">
        <v>156</v>
      </c>
      <c r="E325" s="198" t="s">
        <v>480</v>
      </c>
      <c r="F325" s="199" t="s">
        <v>481</v>
      </c>
      <c r="G325" s="200" t="s">
        <v>213</v>
      </c>
      <c r="H325" s="201">
        <v>331</v>
      </c>
      <c r="I325" s="202"/>
      <c r="J325" s="203">
        <f>ROUND(I325*H325,2)</f>
        <v>0</v>
      </c>
      <c r="K325" s="204"/>
      <c r="L325" s="44"/>
      <c r="M325" s="205" t="s">
        <v>19</v>
      </c>
      <c r="N325" s="206" t="s">
        <v>43</v>
      </c>
      <c r="O325" s="84"/>
      <c r="P325" s="207">
        <f>O325*H325</f>
        <v>0</v>
      </c>
      <c r="Q325" s="207">
        <v>0</v>
      </c>
      <c r="R325" s="207">
        <f>Q325*H325</f>
        <v>0</v>
      </c>
      <c r="S325" s="207">
        <v>0</v>
      </c>
      <c r="T325" s="20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09" t="s">
        <v>160</v>
      </c>
      <c r="AT325" s="209" t="s">
        <v>156</v>
      </c>
      <c r="AU325" s="209" t="s">
        <v>80</v>
      </c>
      <c r="AY325" s="17" t="s">
        <v>153</v>
      </c>
      <c r="BE325" s="210">
        <f>IF(N325="základní",J325,0)</f>
        <v>0</v>
      </c>
      <c r="BF325" s="210">
        <f>IF(N325="snížená",J325,0)</f>
        <v>0</v>
      </c>
      <c r="BG325" s="210">
        <f>IF(N325="zákl. přenesená",J325,0)</f>
        <v>0</v>
      </c>
      <c r="BH325" s="210">
        <f>IF(N325="sníž. přenesená",J325,0)</f>
        <v>0</v>
      </c>
      <c r="BI325" s="210">
        <f>IF(N325="nulová",J325,0)</f>
        <v>0</v>
      </c>
      <c r="BJ325" s="17" t="s">
        <v>80</v>
      </c>
      <c r="BK325" s="210">
        <f>ROUND(I325*H325,2)</f>
        <v>0</v>
      </c>
      <c r="BL325" s="17" t="s">
        <v>160</v>
      </c>
      <c r="BM325" s="209" t="s">
        <v>482</v>
      </c>
    </row>
    <row r="326" spans="1:51" s="12" customFormat="1" ht="12">
      <c r="A326" s="12"/>
      <c r="B326" s="211"/>
      <c r="C326" s="212"/>
      <c r="D326" s="213" t="s">
        <v>161</v>
      </c>
      <c r="E326" s="214" t="s">
        <v>19</v>
      </c>
      <c r="F326" s="215" t="s">
        <v>483</v>
      </c>
      <c r="G326" s="212"/>
      <c r="H326" s="216">
        <v>46</v>
      </c>
      <c r="I326" s="217"/>
      <c r="J326" s="212"/>
      <c r="K326" s="212"/>
      <c r="L326" s="218"/>
      <c r="M326" s="219"/>
      <c r="N326" s="220"/>
      <c r="O326" s="220"/>
      <c r="P326" s="220"/>
      <c r="Q326" s="220"/>
      <c r="R326" s="220"/>
      <c r="S326" s="220"/>
      <c r="T326" s="221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T326" s="222" t="s">
        <v>161</v>
      </c>
      <c r="AU326" s="222" t="s">
        <v>80</v>
      </c>
      <c r="AV326" s="12" t="s">
        <v>82</v>
      </c>
      <c r="AW326" s="12" t="s">
        <v>33</v>
      </c>
      <c r="AX326" s="12" t="s">
        <v>72</v>
      </c>
      <c r="AY326" s="222" t="s">
        <v>153</v>
      </c>
    </row>
    <row r="327" spans="1:51" s="12" customFormat="1" ht="12">
      <c r="A327" s="12"/>
      <c r="B327" s="211"/>
      <c r="C327" s="212"/>
      <c r="D327" s="213" t="s">
        <v>161</v>
      </c>
      <c r="E327" s="214" t="s">
        <v>19</v>
      </c>
      <c r="F327" s="215" t="s">
        <v>484</v>
      </c>
      <c r="G327" s="212"/>
      <c r="H327" s="216">
        <v>285</v>
      </c>
      <c r="I327" s="217"/>
      <c r="J327" s="212"/>
      <c r="K327" s="212"/>
      <c r="L327" s="218"/>
      <c r="M327" s="219"/>
      <c r="N327" s="220"/>
      <c r="O327" s="220"/>
      <c r="P327" s="220"/>
      <c r="Q327" s="220"/>
      <c r="R327" s="220"/>
      <c r="S327" s="220"/>
      <c r="T327" s="221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22" t="s">
        <v>161</v>
      </c>
      <c r="AU327" s="222" t="s">
        <v>80</v>
      </c>
      <c r="AV327" s="12" t="s">
        <v>82</v>
      </c>
      <c r="AW327" s="12" t="s">
        <v>33</v>
      </c>
      <c r="AX327" s="12" t="s">
        <v>72</v>
      </c>
      <c r="AY327" s="222" t="s">
        <v>153</v>
      </c>
    </row>
    <row r="328" spans="1:51" s="13" customFormat="1" ht="12">
      <c r="A328" s="13"/>
      <c r="B328" s="223"/>
      <c r="C328" s="224"/>
      <c r="D328" s="213" t="s">
        <v>161</v>
      </c>
      <c r="E328" s="225" t="s">
        <v>19</v>
      </c>
      <c r="F328" s="226" t="s">
        <v>163</v>
      </c>
      <c r="G328" s="224"/>
      <c r="H328" s="227">
        <v>331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161</v>
      </c>
      <c r="AU328" s="233" t="s">
        <v>80</v>
      </c>
      <c r="AV328" s="13" t="s">
        <v>160</v>
      </c>
      <c r="AW328" s="13" t="s">
        <v>33</v>
      </c>
      <c r="AX328" s="13" t="s">
        <v>80</v>
      </c>
      <c r="AY328" s="233" t="s">
        <v>153</v>
      </c>
    </row>
    <row r="329" spans="1:65" s="2" customFormat="1" ht="16.5" customHeight="1">
      <c r="A329" s="38"/>
      <c r="B329" s="39"/>
      <c r="C329" s="197" t="s">
        <v>324</v>
      </c>
      <c r="D329" s="197" t="s">
        <v>156</v>
      </c>
      <c r="E329" s="198" t="s">
        <v>485</v>
      </c>
      <c r="F329" s="199" t="s">
        <v>486</v>
      </c>
      <c r="G329" s="200" t="s">
        <v>213</v>
      </c>
      <c r="H329" s="201">
        <v>5</v>
      </c>
      <c r="I329" s="202"/>
      <c r="J329" s="203">
        <f>ROUND(I329*H329,2)</f>
        <v>0</v>
      </c>
      <c r="K329" s="204"/>
      <c r="L329" s="44"/>
      <c r="M329" s="205" t="s">
        <v>19</v>
      </c>
      <c r="N329" s="206" t="s">
        <v>43</v>
      </c>
      <c r="O329" s="84"/>
      <c r="P329" s="207">
        <f>O329*H329</f>
        <v>0</v>
      </c>
      <c r="Q329" s="207">
        <v>0</v>
      </c>
      <c r="R329" s="207">
        <f>Q329*H329</f>
        <v>0</v>
      </c>
      <c r="S329" s="207">
        <v>0</v>
      </c>
      <c r="T329" s="20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09" t="s">
        <v>160</v>
      </c>
      <c r="AT329" s="209" t="s">
        <v>156</v>
      </c>
      <c r="AU329" s="209" t="s">
        <v>80</v>
      </c>
      <c r="AY329" s="17" t="s">
        <v>153</v>
      </c>
      <c r="BE329" s="210">
        <f>IF(N329="základní",J329,0)</f>
        <v>0</v>
      </c>
      <c r="BF329" s="210">
        <f>IF(N329="snížená",J329,0)</f>
        <v>0</v>
      </c>
      <c r="BG329" s="210">
        <f>IF(N329="zákl. přenesená",J329,0)</f>
        <v>0</v>
      </c>
      <c r="BH329" s="210">
        <f>IF(N329="sníž. přenesená",J329,0)</f>
        <v>0</v>
      </c>
      <c r="BI329" s="210">
        <f>IF(N329="nulová",J329,0)</f>
        <v>0</v>
      </c>
      <c r="BJ329" s="17" t="s">
        <v>80</v>
      </c>
      <c r="BK329" s="210">
        <f>ROUND(I329*H329,2)</f>
        <v>0</v>
      </c>
      <c r="BL329" s="17" t="s">
        <v>160</v>
      </c>
      <c r="BM329" s="209" t="s">
        <v>487</v>
      </c>
    </row>
    <row r="330" spans="1:51" s="12" customFormat="1" ht="12">
      <c r="A330" s="12"/>
      <c r="B330" s="211"/>
      <c r="C330" s="212"/>
      <c r="D330" s="213" t="s">
        <v>161</v>
      </c>
      <c r="E330" s="214" t="s">
        <v>19</v>
      </c>
      <c r="F330" s="215" t="s">
        <v>180</v>
      </c>
      <c r="G330" s="212"/>
      <c r="H330" s="216">
        <v>5</v>
      </c>
      <c r="I330" s="217"/>
      <c r="J330" s="212"/>
      <c r="K330" s="212"/>
      <c r="L330" s="218"/>
      <c r="M330" s="219"/>
      <c r="N330" s="220"/>
      <c r="O330" s="220"/>
      <c r="P330" s="220"/>
      <c r="Q330" s="220"/>
      <c r="R330" s="220"/>
      <c r="S330" s="220"/>
      <c r="T330" s="221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22" t="s">
        <v>161</v>
      </c>
      <c r="AU330" s="222" t="s">
        <v>80</v>
      </c>
      <c r="AV330" s="12" t="s">
        <v>82</v>
      </c>
      <c r="AW330" s="12" t="s">
        <v>33</v>
      </c>
      <c r="AX330" s="12" t="s">
        <v>72</v>
      </c>
      <c r="AY330" s="222" t="s">
        <v>153</v>
      </c>
    </row>
    <row r="331" spans="1:51" s="13" customFormat="1" ht="12">
      <c r="A331" s="13"/>
      <c r="B331" s="223"/>
      <c r="C331" s="224"/>
      <c r="D331" s="213" t="s">
        <v>161</v>
      </c>
      <c r="E331" s="225" t="s">
        <v>19</v>
      </c>
      <c r="F331" s="226" t="s">
        <v>163</v>
      </c>
      <c r="G331" s="224"/>
      <c r="H331" s="227">
        <v>5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161</v>
      </c>
      <c r="AU331" s="233" t="s">
        <v>80</v>
      </c>
      <c r="AV331" s="13" t="s">
        <v>160</v>
      </c>
      <c r="AW331" s="13" t="s">
        <v>33</v>
      </c>
      <c r="AX331" s="13" t="s">
        <v>80</v>
      </c>
      <c r="AY331" s="233" t="s">
        <v>153</v>
      </c>
    </row>
    <row r="332" spans="1:63" s="11" customFormat="1" ht="25.9" customHeight="1">
      <c r="A332" s="11"/>
      <c r="B332" s="183"/>
      <c r="C332" s="184"/>
      <c r="D332" s="185" t="s">
        <v>71</v>
      </c>
      <c r="E332" s="186" t="s">
        <v>488</v>
      </c>
      <c r="F332" s="186" t="s">
        <v>489</v>
      </c>
      <c r="G332" s="184"/>
      <c r="H332" s="184"/>
      <c r="I332" s="187"/>
      <c r="J332" s="188">
        <f>BK332</f>
        <v>0</v>
      </c>
      <c r="K332" s="184"/>
      <c r="L332" s="189"/>
      <c r="M332" s="190"/>
      <c r="N332" s="191"/>
      <c r="O332" s="191"/>
      <c r="P332" s="192">
        <f>P333</f>
        <v>0</v>
      </c>
      <c r="Q332" s="191"/>
      <c r="R332" s="192">
        <f>R333</f>
        <v>0</v>
      </c>
      <c r="S332" s="191"/>
      <c r="T332" s="193">
        <f>T333</f>
        <v>0</v>
      </c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R332" s="194" t="s">
        <v>80</v>
      </c>
      <c r="AT332" s="195" t="s">
        <v>71</v>
      </c>
      <c r="AU332" s="195" t="s">
        <v>72</v>
      </c>
      <c r="AY332" s="194" t="s">
        <v>153</v>
      </c>
      <c r="BK332" s="196">
        <f>BK333</f>
        <v>0</v>
      </c>
    </row>
    <row r="333" spans="1:65" s="2" customFormat="1" ht="16.5" customHeight="1">
      <c r="A333" s="38"/>
      <c r="B333" s="39"/>
      <c r="C333" s="197" t="s">
        <v>490</v>
      </c>
      <c r="D333" s="197" t="s">
        <v>156</v>
      </c>
      <c r="E333" s="198" t="s">
        <v>491</v>
      </c>
      <c r="F333" s="199" t="s">
        <v>492</v>
      </c>
      <c r="G333" s="200" t="s">
        <v>213</v>
      </c>
      <c r="H333" s="201">
        <v>403</v>
      </c>
      <c r="I333" s="202"/>
      <c r="J333" s="203">
        <f>ROUND(I333*H333,2)</f>
        <v>0</v>
      </c>
      <c r="K333" s="204"/>
      <c r="L333" s="44"/>
      <c r="M333" s="205" t="s">
        <v>19</v>
      </c>
      <c r="N333" s="206" t="s">
        <v>43</v>
      </c>
      <c r="O333" s="84"/>
      <c r="P333" s="207">
        <f>O333*H333</f>
        <v>0</v>
      </c>
      <c r="Q333" s="207">
        <v>0</v>
      </c>
      <c r="R333" s="207">
        <f>Q333*H333</f>
        <v>0</v>
      </c>
      <c r="S333" s="207">
        <v>0</v>
      </c>
      <c r="T333" s="208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09" t="s">
        <v>160</v>
      </c>
      <c r="AT333" s="209" t="s">
        <v>156</v>
      </c>
      <c r="AU333" s="209" t="s">
        <v>80</v>
      </c>
      <c r="AY333" s="17" t="s">
        <v>153</v>
      </c>
      <c r="BE333" s="210">
        <f>IF(N333="základní",J333,0)</f>
        <v>0</v>
      </c>
      <c r="BF333" s="210">
        <f>IF(N333="snížená",J333,0)</f>
        <v>0</v>
      </c>
      <c r="BG333" s="210">
        <f>IF(N333="zákl. přenesená",J333,0)</f>
        <v>0</v>
      </c>
      <c r="BH333" s="210">
        <f>IF(N333="sníž. přenesená",J333,0)</f>
        <v>0</v>
      </c>
      <c r="BI333" s="210">
        <f>IF(N333="nulová",J333,0)</f>
        <v>0</v>
      </c>
      <c r="BJ333" s="17" t="s">
        <v>80</v>
      </c>
      <c r="BK333" s="210">
        <f>ROUND(I333*H333,2)</f>
        <v>0</v>
      </c>
      <c r="BL333" s="17" t="s">
        <v>160</v>
      </c>
      <c r="BM333" s="209" t="s">
        <v>493</v>
      </c>
    </row>
    <row r="334" spans="1:63" s="11" customFormat="1" ht="25.9" customHeight="1">
      <c r="A334" s="11"/>
      <c r="B334" s="183"/>
      <c r="C334" s="184"/>
      <c r="D334" s="185" t="s">
        <v>71</v>
      </c>
      <c r="E334" s="186" t="s">
        <v>384</v>
      </c>
      <c r="F334" s="186" t="s">
        <v>494</v>
      </c>
      <c r="G334" s="184"/>
      <c r="H334" s="184"/>
      <c r="I334" s="187"/>
      <c r="J334" s="188">
        <f>BK334</f>
        <v>0</v>
      </c>
      <c r="K334" s="184"/>
      <c r="L334" s="189"/>
      <c r="M334" s="190"/>
      <c r="N334" s="191"/>
      <c r="O334" s="191"/>
      <c r="P334" s="192">
        <f>SUM(P335:P431)</f>
        <v>0</v>
      </c>
      <c r="Q334" s="191"/>
      <c r="R334" s="192">
        <f>SUM(R335:R431)</f>
        <v>0</v>
      </c>
      <c r="S334" s="191"/>
      <c r="T334" s="193">
        <f>SUM(T335:T431)</f>
        <v>0</v>
      </c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R334" s="194" t="s">
        <v>80</v>
      </c>
      <c r="AT334" s="195" t="s">
        <v>71</v>
      </c>
      <c r="AU334" s="195" t="s">
        <v>72</v>
      </c>
      <c r="AY334" s="194" t="s">
        <v>153</v>
      </c>
      <c r="BK334" s="196">
        <f>SUM(BK335:BK431)</f>
        <v>0</v>
      </c>
    </row>
    <row r="335" spans="1:65" s="2" customFormat="1" ht="21.75" customHeight="1">
      <c r="A335" s="38"/>
      <c r="B335" s="39"/>
      <c r="C335" s="197" t="s">
        <v>329</v>
      </c>
      <c r="D335" s="197" t="s">
        <v>156</v>
      </c>
      <c r="E335" s="198" t="s">
        <v>495</v>
      </c>
      <c r="F335" s="199" t="s">
        <v>496</v>
      </c>
      <c r="G335" s="200" t="s">
        <v>246</v>
      </c>
      <c r="H335" s="201">
        <v>7.4</v>
      </c>
      <c r="I335" s="202"/>
      <c r="J335" s="203">
        <f>ROUND(I335*H335,2)</f>
        <v>0</v>
      </c>
      <c r="K335" s="204"/>
      <c r="L335" s="44"/>
      <c r="M335" s="205" t="s">
        <v>19</v>
      </c>
      <c r="N335" s="206" t="s">
        <v>43</v>
      </c>
      <c r="O335" s="84"/>
      <c r="P335" s="207">
        <f>O335*H335</f>
        <v>0</v>
      </c>
      <c r="Q335" s="207">
        <v>0</v>
      </c>
      <c r="R335" s="207">
        <f>Q335*H335</f>
        <v>0</v>
      </c>
      <c r="S335" s="207">
        <v>0</v>
      </c>
      <c r="T335" s="20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09" t="s">
        <v>160</v>
      </c>
      <c r="AT335" s="209" t="s">
        <v>156</v>
      </c>
      <c r="AU335" s="209" t="s">
        <v>80</v>
      </c>
      <c r="AY335" s="17" t="s">
        <v>153</v>
      </c>
      <c r="BE335" s="210">
        <f>IF(N335="základní",J335,0)</f>
        <v>0</v>
      </c>
      <c r="BF335" s="210">
        <f>IF(N335="snížená",J335,0)</f>
        <v>0</v>
      </c>
      <c r="BG335" s="210">
        <f>IF(N335="zákl. přenesená",J335,0)</f>
        <v>0</v>
      </c>
      <c r="BH335" s="210">
        <f>IF(N335="sníž. přenesená",J335,0)</f>
        <v>0</v>
      </c>
      <c r="BI335" s="210">
        <f>IF(N335="nulová",J335,0)</f>
        <v>0</v>
      </c>
      <c r="BJ335" s="17" t="s">
        <v>80</v>
      </c>
      <c r="BK335" s="210">
        <f>ROUND(I335*H335,2)</f>
        <v>0</v>
      </c>
      <c r="BL335" s="17" t="s">
        <v>160</v>
      </c>
      <c r="BM335" s="209" t="s">
        <v>497</v>
      </c>
    </row>
    <row r="336" spans="1:51" s="12" customFormat="1" ht="12">
      <c r="A336" s="12"/>
      <c r="B336" s="211"/>
      <c r="C336" s="212"/>
      <c r="D336" s="213" t="s">
        <v>161</v>
      </c>
      <c r="E336" s="214" t="s">
        <v>19</v>
      </c>
      <c r="F336" s="215" t="s">
        <v>498</v>
      </c>
      <c r="G336" s="212"/>
      <c r="H336" s="216">
        <v>7.4</v>
      </c>
      <c r="I336" s="217"/>
      <c r="J336" s="212"/>
      <c r="K336" s="212"/>
      <c r="L336" s="218"/>
      <c r="M336" s="219"/>
      <c r="N336" s="220"/>
      <c r="O336" s="220"/>
      <c r="P336" s="220"/>
      <c r="Q336" s="220"/>
      <c r="R336" s="220"/>
      <c r="S336" s="220"/>
      <c r="T336" s="221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T336" s="222" t="s">
        <v>161</v>
      </c>
      <c r="AU336" s="222" t="s">
        <v>80</v>
      </c>
      <c r="AV336" s="12" t="s">
        <v>82</v>
      </c>
      <c r="AW336" s="12" t="s">
        <v>33</v>
      </c>
      <c r="AX336" s="12" t="s">
        <v>72</v>
      </c>
      <c r="AY336" s="222" t="s">
        <v>153</v>
      </c>
    </row>
    <row r="337" spans="1:51" s="13" customFormat="1" ht="12">
      <c r="A337" s="13"/>
      <c r="B337" s="223"/>
      <c r="C337" s="224"/>
      <c r="D337" s="213" t="s">
        <v>161</v>
      </c>
      <c r="E337" s="225" t="s">
        <v>19</v>
      </c>
      <c r="F337" s="226" t="s">
        <v>163</v>
      </c>
      <c r="G337" s="224"/>
      <c r="H337" s="227">
        <v>7.4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161</v>
      </c>
      <c r="AU337" s="233" t="s">
        <v>80</v>
      </c>
      <c r="AV337" s="13" t="s">
        <v>160</v>
      </c>
      <c r="AW337" s="13" t="s">
        <v>33</v>
      </c>
      <c r="AX337" s="13" t="s">
        <v>80</v>
      </c>
      <c r="AY337" s="233" t="s">
        <v>153</v>
      </c>
    </row>
    <row r="338" spans="1:65" s="2" customFormat="1" ht="21.75" customHeight="1">
      <c r="A338" s="38"/>
      <c r="B338" s="39"/>
      <c r="C338" s="197" t="s">
        <v>499</v>
      </c>
      <c r="D338" s="197" t="s">
        <v>156</v>
      </c>
      <c r="E338" s="198" t="s">
        <v>500</v>
      </c>
      <c r="F338" s="199" t="s">
        <v>501</v>
      </c>
      <c r="G338" s="200" t="s">
        <v>213</v>
      </c>
      <c r="H338" s="201">
        <v>78.174</v>
      </c>
      <c r="I338" s="202"/>
      <c r="J338" s="203">
        <f>ROUND(I338*H338,2)</f>
        <v>0</v>
      </c>
      <c r="K338" s="204"/>
      <c r="L338" s="44"/>
      <c r="M338" s="205" t="s">
        <v>19</v>
      </c>
      <c r="N338" s="206" t="s">
        <v>43</v>
      </c>
      <c r="O338" s="84"/>
      <c r="P338" s="207">
        <f>O338*H338</f>
        <v>0</v>
      </c>
      <c r="Q338" s="207">
        <v>0</v>
      </c>
      <c r="R338" s="207">
        <f>Q338*H338</f>
        <v>0</v>
      </c>
      <c r="S338" s="207">
        <v>0</v>
      </c>
      <c r="T338" s="20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09" t="s">
        <v>160</v>
      </c>
      <c r="AT338" s="209" t="s">
        <v>156</v>
      </c>
      <c r="AU338" s="209" t="s">
        <v>80</v>
      </c>
      <c r="AY338" s="17" t="s">
        <v>153</v>
      </c>
      <c r="BE338" s="210">
        <f>IF(N338="základní",J338,0)</f>
        <v>0</v>
      </c>
      <c r="BF338" s="210">
        <f>IF(N338="snížená",J338,0)</f>
        <v>0</v>
      </c>
      <c r="BG338" s="210">
        <f>IF(N338="zákl. přenesená",J338,0)</f>
        <v>0</v>
      </c>
      <c r="BH338" s="210">
        <f>IF(N338="sníž. přenesená",J338,0)</f>
        <v>0</v>
      </c>
      <c r="BI338" s="210">
        <f>IF(N338="nulová",J338,0)</f>
        <v>0</v>
      </c>
      <c r="BJ338" s="17" t="s">
        <v>80</v>
      </c>
      <c r="BK338" s="210">
        <f>ROUND(I338*H338,2)</f>
        <v>0</v>
      </c>
      <c r="BL338" s="17" t="s">
        <v>160</v>
      </c>
      <c r="BM338" s="209" t="s">
        <v>502</v>
      </c>
    </row>
    <row r="339" spans="1:65" s="2" customFormat="1" ht="21.75" customHeight="1">
      <c r="A339" s="38"/>
      <c r="B339" s="39"/>
      <c r="C339" s="197" t="s">
        <v>333</v>
      </c>
      <c r="D339" s="197" t="s">
        <v>156</v>
      </c>
      <c r="E339" s="198" t="s">
        <v>503</v>
      </c>
      <c r="F339" s="199" t="s">
        <v>504</v>
      </c>
      <c r="G339" s="200" t="s">
        <v>213</v>
      </c>
      <c r="H339" s="201">
        <v>2.64</v>
      </c>
      <c r="I339" s="202"/>
      <c r="J339" s="203">
        <f>ROUND(I339*H339,2)</f>
        <v>0</v>
      </c>
      <c r="K339" s="204"/>
      <c r="L339" s="44"/>
      <c r="M339" s="205" t="s">
        <v>19</v>
      </c>
      <c r="N339" s="206" t="s">
        <v>43</v>
      </c>
      <c r="O339" s="84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09" t="s">
        <v>160</v>
      </c>
      <c r="AT339" s="209" t="s">
        <v>156</v>
      </c>
      <c r="AU339" s="209" t="s">
        <v>80</v>
      </c>
      <c r="AY339" s="17" t="s">
        <v>153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7" t="s">
        <v>80</v>
      </c>
      <c r="BK339" s="210">
        <f>ROUND(I339*H339,2)</f>
        <v>0</v>
      </c>
      <c r="BL339" s="17" t="s">
        <v>160</v>
      </c>
      <c r="BM339" s="209" t="s">
        <v>505</v>
      </c>
    </row>
    <row r="340" spans="1:51" s="12" customFormat="1" ht="12">
      <c r="A340" s="12"/>
      <c r="B340" s="211"/>
      <c r="C340" s="212"/>
      <c r="D340" s="213" t="s">
        <v>161</v>
      </c>
      <c r="E340" s="214" t="s">
        <v>19</v>
      </c>
      <c r="F340" s="215" t="s">
        <v>506</v>
      </c>
      <c r="G340" s="212"/>
      <c r="H340" s="216">
        <v>2.64</v>
      </c>
      <c r="I340" s="217"/>
      <c r="J340" s="212"/>
      <c r="K340" s="212"/>
      <c r="L340" s="218"/>
      <c r="M340" s="219"/>
      <c r="N340" s="220"/>
      <c r="O340" s="220"/>
      <c r="P340" s="220"/>
      <c r="Q340" s="220"/>
      <c r="R340" s="220"/>
      <c r="S340" s="220"/>
      <c r="T340" s="221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T340" s="222" t="s">
        <v>161</v>
      </c>
      <c r="AU340" s="222" t="s">
        <v>80</v>
      </c>
      <c r="AV340" s="12" t="s">
        <v>82</v>
      </c>
      <c r="AW340" s="12" t="s">
        <v>33</v>
      </c>
      <c r="AX340" s="12" t="s">
        <v>72</v>
      </c>
      <c r="AY340" s="222" t="s">
        <v>153</v>
      </c>
    </row>
    <row r="341" spans="1:51" s="13" customFormat="1" ht="12">
      <c r="A341" s="13"/>
      <c r="B341" s="223"/>
      <c r="C341" s="224"/>
      <c r="D341" s="213" t="s">
        <v>161</v>
      </c>
      <c r="E341" s="225" t="s">
        <v>19</v>
      </c>
      <c r="F341" s="226" t="s">
        <v>163</v>
      </c>
      <c r="G341" s="224"/>
      <c r="H341" s="227">
        <v>2.64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161</v>
      </c>
      <c r="AU341" s="233" t="s">
        <v>80</v>
      </c>
      <c r="AV341" s="13" t="s">
        <v>160</v>
      </c>
      <c r="AW341" s="13" t="s">
        <v>33</v>
      </c>
      <c r="AX341" s="13" t="s">
        <v>80</v>
      </c>
      <c r="AY341" s="233" t="s">
        <v>153</v>
      </c>
    </row>
    <row r="342" spans="1:65" s="2" customFormat="1" ht="21.75" customHeight="1">
      <c r="A342" s="38"/>
      <c r="B342" s="39"/>
      <c r="C342" s="197" t="s">
        <v>507</v>
      </c>
      <c r="D342" s="197" t="s">
        <v>156</v>
      </c>
      <c r="E342" s="198" t="s">
        <v>508</v>
      </c>
      <c r="F342" s="199" t="s">
        <v>509</v>
      </c>
      <c r="G342" s="200" t="s">
        <v>213</v>
      </c>
      <c r="H342" s="201">
        <v>7.29</v>
      </c>
      <c r="I342" s="202"/>
      <c r="J342" s="203">
        <f>ROUND(I342*H342,2)</f>
        <v>0</v>
      </c>
      <c r="K342" s="204"/>
      <c r="L342" s="44"/>
      <c r="M342" s="205" t="s">
        <v>19</v>
      </c>
      <c r="N342" s="206" t="s">
        <v>43</v>
      </c>
      <c r="O342" s="84"/>
      <c r="P342" s="207">
        <f>O342*H342</f>
        <v>0</v>
      </c>
      <c r="Q342" s="207">
        <v>0</v>
      </c>
      <c r="R342" s="207">
        <f>Q342*H342</f>
        <v>0</v>
      </c>
      <c r="S342" s="207">
        <v>0</v>
      </c>
      <c r="T342" s="20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09" t="s">
        <v>160</v>
      </c>
      <c r="AT342" s="209" t="s">
        <v>156</v>
      </c>
      <c r="AU342" s="209" t="s">
        <v>80</v>
      </c>
      <c r="AY342" s="17" t="s">
        <v>153</v>
      </c>
      <c r="BE342" s="210">
        <f>IF(N342="základní",J342,0)</f>
        <v>0</v>
      </c>
      <c r="BF342" s="210">
        <f>IF(N342="snížená",J342,0)</f>
        <v>0</v>
      </c>
      <c r="BG342" s="210">
        <f>IF(N342="zákl. přenesená",J342,0)</f>
        <v>0</v>
      </c>
      <c r="BH342" s="210">
        <f>IF(N342="sníž. přenesená",J342,0)</f>
        <v>0</v>
      </c>
      <c r="BI342" s="210">
        <f>IF(N342="nulová",J342,0)</f>
        <v>0</v>
      </c>
      <c r="BJ342" s="17" t="s">
        <v>80</v>
      </c>
      <c r="BK342" s="210">
        <f>ROUND(I342*H342,2)</f>
        <v>0</v>
      </c>
      <c r="BL342" s="17" t="s">
        <v>160</v>
      </c>
      <c r="BM342" s="209" t="s">
        <v>510</v>
      </c>
    </row>
    <row r="343" spans="1:51" s="12" customFormat="1" ht="12">
      <c r="A343" s="12"/>
      <c r="B343" s="211"/>
      <c r="C343" s="212"/>
      <c r="D343" s="213" t="s">
        <v>161</v>
      </c>
      <c r="E343" s="214" t="s">
        <v>19</v>
      </c>
      <c r="F343" s="215" t="s">
        <v>511</v>
      </c>
      <c r="G343" s="212"/>
      <c r="H343" s="216">
        <v>7.29</v>
      </c>
      <c r="I343" s="217"/>
      <c r="J343" s="212"/>
      <c r="K343" s="212"/>
      <c r="L343" s="218"/>
      <c r="M343" s="219"/>
      <c r="N343" s="220"/>
      <c r="O343" s="220"/>
      <c r="P343" s="220"/>
      <c r="Q343" s="220"/>
      <c r="R343" s="220"/>
      <c r="S343" s="220"/>
      <c r="T343" s="221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222" t="s">
        <v>161</v>
      </c>
      <c r="AU343" s="222" t="s">
        <v>80</v>
      </c>
      <c r="AV343" s="12" t="s">
        <v>82</v>
      </c>
      <c r="AW343" s="12" t="s">
        <v>33</v>
      </c>
      <c r="AX343" s="12" t="s">
        <v>72</v>
      </c>
      <c r="AY343" s="222" t="s">
        <v>153</v>
      </c>
    </row>
    <row r="344" spans="1:51" s="13" customFormat="1" ht="12">
      <c r="A344" s="13"/>
      <c r="B344" s="223"/>
      <c r="C344" s="224"/>
      <c r="D344" s="213" t="s">
        <v>161</v>
      </c>
      <c r="E344" s="225" t="s">
        <v>19</v>
      </c>
      <c r="F344" s="226" t="s">
        <v>163</v>
      </c>
      <c r="G344" s="224"/>
      <c r="H344" s="227">
        <v>7.29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3" t="s">
        <v>161</v>
      </c>
      <c r="AU344" s="233" t="s">
        <v>80</v>
      </c>
      <c r="AV344" s="13" t="s">
        <v>160</v>
      </c>
      <c r="AW344" s="13" t="s">
        <v>33</v>
      </c>
      <c r="AX344" s="13" t="s">
        <v>80</v>
      </c>
      <c r="AY344" s="233" t="s">
        <v>153</v>
      </c>
    </row>
    <row r="345" spans="1:65" s="2" customFormat="1" ht="21.75" customHeight="1">
      <c r="A345" s="38"/>
      <c r="B345" s="39"/>
      <c r="C345" s="197" t="s">
        <v>336</v>
      </c>
      <c r="D345" s="197" t="s">
        <v>156</v>
      </c>
      <c r="E345" s="198" t="s">
        <v>512</v>
      </c>
      <c r="F345" s="199" t="s">
        <v>513</v>
      </c>
      <c r="G345" s="200" t="s">
        <v>213</v>
      </c>
      <c r="H345" s="201">
        <v>32.72</v>
      </c>
      <c r="I345" s="202"/>
      <c r="J345" s="203">
        <f>ROUND(I345*H345,2)</f>
        <v>0</v>
      </c>
      <c r="K345" s="204"/>
      <c r="L345" s="44"/>
      <c r="M345" s="205" t="s">
        <v>19</v>
      </c>
      <c r="N345" s="206" t="s">
        <v>43</v>
      </c>
      <c r="O345" s="84"/>
      <c r="P345" s="207">
        <f>O345*H345</f>
        <v>0</v>
      </c>
      <c r="Q345" s="207">
        <v>0</v>
      </c>
      <c r="R345" s="207">
        <f>Q345*H345</f>
        <v>0</v>
      </c>
      <c r="S345" s="207">
        <v>0</v>
      </c>
      <c r="T345" s="20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09" t="s">
        <v>160</v>
      </c>
      <c r="AT345" s="209" t="s">
        <v>156</v>
      </c>
      <c r="AU345" s="209" t="s">
        <v>80</v>
      </c>
      <c r="AY345" s="17" t="s">
        <v>153</v>
      </c>
      <c r="BE345" s="210">
        <f>IF(N345="základní",J345,0)</f>
        <v>0</v>
      </c>
      <c r="BF345" s="210">
        <f>IF(N345="snížená",J345,0)</f>
        <v>0</v>
      </c>
      <c r="BG345" s="210">
        <f>IF(N345="zákl. přenesená",J345,0)</f>
        <v>0</v>
      </c>
      <c r="BH345" s="210">
        <f>IF(N345="sníž. přenesená",J345,0)</f>
        <v>0</v>
      </c>
      <c r="BI345" s="210">
        <f>IF(N345="nulová",J345,0)</f>
        <v>0</v>
      </c>
      <c r="BJ345" s="17" t="s">
        <v>80</v>
      </c>
      <c r="BK345" s="210">
        <f>ROUND(I345*H345,2)</f>
        <v>0</v>
      </c>
      <c r="BL345" s="17" t="s">
        <v>160</v>
      </c>
      <c r="BM345" s="209" t="s">
        <v>514</v>
      </c>
    </row>
    <row r="346" spans="1:51" s="12" customFormat="1" ht="12">
      <c r="A346" s="12"/>
      <c r="B346" s="211"/>
      <c r="C346" s="212"/>
      <c r="D346" s="213" t="s">
        <v>161</v>
      </c>
      <c r="E346" s="214" t="s">
        <v>19</v>
      </c>
      <c r="F346" s="215" t="s">
        <v>515</v>
      </c>
      <c r="G346" s="212"/>
      <c r="H346" s="216">
        <v>8.3</v>
      </c>
      <c r="I346" s="217"/>
      <c r="J346" s="212"/>
      <c r="K346" s="212"/>
      <c r="L346" s="218"/>
      <c r="M346" s="219"/>
      <c r="N346" s="220"/>
      <c r="O346" s="220"/>
      <c r="P346" s="220"/>
      <c r="Q346" s="220"/>
      <c r="R346" s="220"/>
      <c r="S346" s="220"/>
      <c r="T346" s="221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T346" s="222" t="s">
        <v>161</v>
      </c>
      <c r="AU346" s="222" t="s">
        <v>80</v>
      </c>
      <c r="AV346" s="12" t="s">
        <v>82</v>
      </c>
      <c r="AW346" s="12" t="s">
        <v>33</v>
      </c>
      <c r="AX346" s="12" t="s">
        <v>72</v>
      </c>
      <c r="AY346" s="222" t="s">
        <v>153</v>
      </c>
    </row>
    <row r="347" spans="1:51" s="12" customFormat="1" ht="12">
      <c r="A347" s="12"/>
      <c r="B347" s="211"/>
      <c r="C347" s="212"/>
      <c r="D347" s="213" t="s">
        <v>161</v>
      </c>
      <c r="E347" s="214" t="s">
        <v>19</v>
      </c>
      <c r="F347" s="215" t="s">
        <v>516</v>
      </c>
      <c r="G347" s="212"/>
      <c r="H347" s="216">
        <v>3.62</v>
      </c>
      <c r="I347" s="217"/>
      <c r="J347" s="212"/>
      <c r="K347" s="212"/>
      <c r="L347" s="218"/>
      <c r="M347" s="219"/>
      <c r="N347" s="220"/>
      <c r="O347" s="220"/>
      <c r="P347" s="220"/>
      <c r="Q347" s="220"/>
      <c r="R347" s="220"/>
      <c r="S347" s="220"/>
      <c r="T347" s="221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T347" s="222" t="s">
        <v>161</v>
      </c>
      <c r="AU347" s="222" t="s">
        <v>80</v>
      </c>
      <c r="AV347" s="12" t="s">
        <v>82</v>
      </c>
      <c r="AW347" s="12" t="s">
        <v>33</v>
      </c>
      <c r="AX347" s="12" t="s">
        <v>72</v>
      </c>
      <c r="AY347" s="222" t="s">
        <v>153</v>
      </c>
    </row>
    <row r="348" spans="1:51" s="12" customFormat="1" ht="12">
      <c r="A348" s="12"/>
      <c r="B348" s="211"/>
      <c r="C348" s="212"/>
      <c r="D348" s="213" t="s">
        <v>161</v>
      </c>
      <c r="E348" s="214" t="s">
        <v>19</v>
      </c>
      <c r="F348" s="215" t="s">
        <v>517</v>
      </c>
      <c r="G348" s="212"/>
      <c r="H348" s="216">
        <v>3.38</v>
      </c>
      <c r="I348" s="217"/>
      <c r="J348" s="212"/>
      <c r="K348" s="212"/>
      <c r="L348" s="218"/>
      <c r="M348" s="219"/>
      <c r="N348" s="220"/>
      <c r="O348" s="220"/>
      <c r="P348" s="220"/>
      <c r="Q348" s="220"/>
      <c r="R348" s="220"/>
      <c r="S348" s="220"/>
      <c r="T348" s="221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T348" s="222" t="s">
        <v>161</v>
      </c>
      <c r="AU348" s="222" t="s">
        <v>80</v>
      </c>
      <c r="AV348" s="12" t="s">
        <v>82</v>
      </c>
      <c r="AW348" s="12" t="s">
        <v>33</v>
      </c>
      <c r="AX348" s="12" t="s">
        <v>72</v>
      </c>
      <c r="AY348" s="222" t="s">
        <v>153</v>
      </c>
    </row>
    <row r="349" spans="1:51" s="12" customFormat="1" ht="12">
      <c r="A349" s="12"/>
      <c r="B349" s="211"/>
      <c r="C349" s="212"/>
      <c r="D349" s="213" t="s">
        <v>161</v>
      </c>
      <c r="E349" s="214" t="s">
        <v>19</v>
      </c>
      <c r="F349" s="215" t="s">
        <v>518</v>
      </c>
      <c r="G349" s="212"/>
      <c r="H349" s="216">
        <v>11.5</v>
      </c>
      <c r="I349" s="217"/>
      <c r="J349" s="212"/>
      <c r="K349" s="212"/>
      <c r="L349" s="218"/>
      <c r="M349" s="219"/>
      <c r="N349" s="220"/>
      <c r="O349" s="220"/>
      <c r="P349" s="220"/>
      <c r="Q349" s="220"/>
      <c r="R349" s="220"/>
      <c r="S349" s="220"/>
      <c r="T349" s="221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T349" s="222" t="s">
        <v>161</v>
      </c>
      <c r="AU349" s="222" t="s">
        <v>80</v>
      </c>
      <c r="AV349" s="12" t="s">
        <v>82</v>
      </c>
      <c r="AW349" s="12" t="s">
        <v>33</v>
      </c>
      <c r="AX349" s="12" t="s">
        <v>72</v>
      </c>
      <c r="AY349" s="222" t="s">
        <v>153</v>
      </c>
    </row>
    <row r="350" spans="1:51" s="12" customFormat="1" ht="12">
      <c r="A350" s="12"/>
      <c r="B350" s="211"/>
      <c r="C350" s="212"/>
      <c r="D350" s="213" t="s">
        <v>161</v>
      </c>
      <c r="E350" s="214" t="s">
        <v>19</v>
      </c>
      <c r="F350" s="215" t="s">
        <v>519</v>
      </c>
      <c r="G350" s="212"/>
      <c r="H350" s="216">
        <v>2.5</v>
      </c>
      <c r="I350" s="217"/>
      <c r="J350" s="212"/>
      <c r="K350" s="212"/>
      <c r="L350" s="218"/>
      <c r="M350" s="219"/>
      <c r="N350" s="220"/>
      <c r="O350" s="220"/>
      <c r="P350" s="220"/>
      <c r="Q350" s="220"/>
      <c r="R350" s="220"/>
      <c r="S350" s="220"/>
      <c r="T350" s="221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T350" s="222" t="s">
        <v>161</v>
      </c>
      <c r="AU350" s="222" t="s">
        <v>80</v>
      </c>
      <c r="AV350" s="12" t="s">
        <v>82</v>
      </c>
      <c r="AW350" s="12" t="s">
        <v>33</v>
      </c>
      <c r="AX350" s="12" t="s">
        <v>72</v>
      </c>
      <c r="AY350" s="222" t="s">
        <v>153</v>
      </c>
    </row>
    <row r="351" spans="1:51" s="12" customFormat="1" ht="12">
      <c r="A351" s="12"/>
      <c r="B351" s="211"/>
      <c r="C351" s="212"/>
      <c r="D351" s="213" t="s">
        <v>161</v>
      </c>
      <c r="E351" s="214" t="s">
        <v>19</v>
      </c>
      <c r="F351" s="215" t="s">
        <v>520</v>
      </c>
      <c r="G351" s="212"/>
      <c r="H351" s="216">
        <v>3.42</v>
      </c>
      <c r="I351" s="217"/>
      <c r="J351" s="212"/>
      <c r="K351" s="212"/>
      <c r="L351" s="218"/>
      <c r="M351" s="219"/>
      <c r="N351" s="220"/>
      <c r="O351" s="220"/>
      <c r="P351" s="220"/>
      <c r="Q351" s="220"/>
      <c r="R351" s="220"/>
      <c r="S351" s="220"/>
      <c r="T351" s="221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22" t="s">
        <v>161</v>
      </c>
      <c r="AU351" s="222" t="s">
        <v>80</v>
      </c>
      <c r="AV351" s="12" t="s">
        <v>82</v>
      </c>
      <c r="AW351" s="12" t="s">
        <v>33</v>
      </c>
      <c r="AX351" s="12" t="s">
        <v>72</v>
      </c>
      <c r="AY351" s="222" t="s">
        <v>153</v>
      </c>
    </row>
    <row r="352" spans="1:51" s="13" customFormat="1" ht="12">
      <c r="A352" s="13"/>
      <c r="B352" s="223"/>
      <c r="C352" s="224"/>
      <c r="D352" s="213" t="s">
        <v>161</v>
      </c>
      <c r="E352" s="225" t="s">
        <v>19</v>
      </c>
      <c r="F352" s="226" t="s">
        <v>163</v>
      </c>
      <c r="G352" s="224"/>
      <c r="H352" s="227">
        <v>32.72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161</v>
      </c>
      <c r="AU352" s="233" t="s">
        <v>80</v>
      </c>
      <c r="AV352" s="13" t="s">
        <v>160</v>
      </c>
      <c r="AW352" s="13" t="s">
        <v>33</v>
      </c>
      <c r="AX352" s="13" t="s">
        <v>80</v>
      </c>
      <c r="AY352" s="233" t="s">
        <v>153</v>
      </c>
    </row>
    <row r="353" spans="1:65" s="2" customFormat="1" ht="21.75" customHeight="1">
      <c r="A353" s="38"/>
      <c r="B353" s="39"/>
      <c r="C353" s="197" t="s">
        <v>521</v>
      </c>
      <c r="D353" s="197" t="s">
        <v>156</v>
      </c>
      <c r="E353" s="198" t="s">
        <v>522</v>
      </c>
      <c r="F353" s="199" t="s">
        <v>523</v>
      </c>
      <c r="G353" s="200" t="s">
        <v>213</v>
      </c>
      <c r="H353" s="201">
        <v>183.66</v>
      </c>
      <c r="I353" s="202"/>
      <c r="J353" s="203">
        <f>ROUND(I353*H353,2)</f>
        <v>0</v>
      </c>
      <c r="K353" s="204"/>
      <c r="L353" s="44"/>
      <c r="M353" s="205" t="s">
        <v>19</v>
      </c>
      <c r="N353" s="206" t="s">
        <v>43</v>
      </c>
      <c r="O353" s="84"/>
      <c r="P353" s="207">
        <f>O353*H353</f>
        <v>0</v>
      </c>
      <c r="Q353" s="207">
        <v>0</v>
      </c>
      <c r="R353" s="207">
        <f>Q353*H353</f>
        <v>0</v>
      </c>
      <c r="S353" s="207">
        <v>0</v>
      </c>
      <c r="T353" s="208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09" t="s">
        <v>160</v>
      </c>
      <c r="AT353" s="209" t="s">
        <v>156</v>
      </c>
      <c r="AU353" s="209" t="s">
        <v>80</v>
      </c>
      <c r="AY353" s="17" t="s">
        <v>153</v>
      </c>
      <c r="BE353" s="210">
        <f>IF(N353="základní",J353,0)</f>
        <v>0</v>
      </c>
      <c r="BF353" s="210">
        <f>IF(N353="snížená",J353,0)</f>
        <v>0</v>
      </c>
      <c r="BG353" s="210">
        <f>IF(N353="zákl. přenesená",J353,0)</f>
        <v>0</v>
      </c>
      <c r="BH353" s="210">
        <f>IF(N353="sníž. přenesená",J353,0)</f>
        <v>0</v>
      </c>
      <c r="BI353" s="210">
        <f>IF(N353="nulová",J353,0)</f>
        <v>0</v>
      </c>
      <c r="BJ353" s="17" t="s">
        <v>80</v>
      </c>
      <c r="BK353" s="210">
        <f>ROUND(I353*H353,2)</f>
        <v>0</v>
      </c>
      <c r="BL353" s="17" t="s">
        <v>160</v>
      </c>
      <c r="BM353" s="209" t="s">
        <v>524</v>
      </c>
    </row>
    <row r="354" spans="1:51" s="12" customFormat="1" ht="12">
      <c r="A354" s="12"/>
      <c r="B354" s="211"/>
      <c r="C354" s="212"/>
      <c r="D354" s="213" t="s">
        <v>161</v>
      </c>
      <c r="E354" s="214" t="s">
        <v>19</v>
      </c>
      <c r="F354" s="215" t="s">
        <v>525</v>
      </c>
      <c r="G354" s="212"/>
      <c r="H354" s="216">
        <v>12.5</v>
      </c>
      <c r="I354" s="217"/>
      <c r="J354" s="212"/>
      <c r="K354" s="212"/>
      <c r="L354" s="218"/>
      <c r="M354" s="219"/>
      <c r="N354" s="220"/>
      <c r="O354" s="220"/>
      <c r="P354" s="220"/>
      <c r="Q354" s="220"/>
      <c r="R354" s="220"/>
      <c r="S354" s="220"/>
      <c r="T354" s="221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22" t="s">
        <v>161</v>
      </c>
      <c r="AU354" s="222" t="s">
        <v>80</v>
      </c>
      <c r="AV354" s="12" t="s">
        <v>82</v>
      </c>
      <c r="AW354" s="12" t="s">
        <v>33</v>
      </c>
      <c r="AX354" s="12" t="s">
        <v>72</v>
      </c>
      <c r="AY354" s="222" t="s">
        <v>153</v>
      </c>
    </row>
    <row r="355" spans="1:51" s="12" customFormat="1" ht="12">
      <c r="A355" s="12"/>
      <c r="B355" s="211"/>
      <c r="C355" s="212"/>
      <c r="D355" s="213" t="s">
        <v>161</v>
      </c>
      <c r="E355" s="214" t="s">
        <v>19</v>
      </c>
      <c r="F355" s="215" t="s">
        <v>526</v>
      </c>
      <c r="G355" s="212"/>
      <c r="H355" s="216">
        <v>16</v>
      </c>
      <c r="I355" s="217"/>
      <c r="J355" s="212"/>
      <c r="K355" s="212"/>
      <c r="L355" s="218"/>
      <c r="M355" s="219"/>
      <c r="N355" s="220"/>
      <c r="O355" s="220"/>
      <c r="P355" s="220"/>
      <c r="Q355" s="220"/>
      <c r="R355" s="220"/>
      <c r="S355" s="220"/>
      <c r="T355" s="221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T355" s="222" t="s">
        <v>161</v>
      </c>
      <c r="AU355" s="222" t="s">
        <v>80</v>
      </c>
      <c r="AV355" s="12" t="s">
        <v>82</v>
      </c>
      <c r="AW355" s="12" t="s">
        <v>33</v>
      </c>
      <c r="AX355" s="12" t="s">
        <v>72</v>
      </c>
      <c r="AY355" s="222" t="s">
        <v>153</v>
      </c>
    </row>
    <row r="356" spans="1:51" s="12" customFormat="1" ht="12">
      <c r="A356" s="12"/>
      <c r="B356" s="211"/>
      <c r="C356" s="212"/>
      <c r="D356" s="213" t="s">
        <v>161</v>
      </c>
      <c r="E356" s="214" t="s">
        <v>19</v>
      </c>
      <c r="F356" s="215" t="s">
        <v>527</v>
      </c>
      <c r="G356" s="212"/>
      <c r="H356" s="216">
        <v>23.1</v>
      </c>
      <c r="I356" s="217"/>
      <c r="J356" s="212"/>
      <c r="K356" s="212"/>
      <c r="L356" s="218"/>
      <c r="M356" s="219"/>
      <c r="N356" s="220"/>
      <c r="O356" s="220"/>
      <c r="P356" s="220"/>
      <c r="Q356" s="220"/>
      <c r="R356" s="220"/>
      <c r="S356" s="220"/>
      <c r="T356" s="221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T356" s="222" t="s">
        <v>161</v>
      </c>
      <c r="AU356" s="222" t="s">
        <v>80</v>
      </c>
      <c r="AV356" s="12" t="s">
        <v>82</v>
      </c>
      <c r="AW356" s="12" t="s">
        <v>33</v>
      </c>
      <c r="AX356" s="12" t="s">
        <v>72</v>
      </c>
      <c r="AY356" s="222" t="s">
        <v>153</v>
      </c>
    </row>
    <row r="357" spans="1:51" s="12" customFormat="1" ht="12">
      <c r="A357" s="12"/>
      <c r="B357" s="211"/>
      <c r="C357" s="212"/>
      <c r="D357" s="213" t="s">
        <v>161</v>
      </c>
      <c r="E357" s="214" t="s">
        <v>19</v>
      </c>
      <c r="F357" s="215" t="s">
        <v>528</v>
      </c>
      <c r="G357" s="212"/>
      <c r="H357" s="216">
        <v>22.1</v>
      </c>
      <c r="I357" s="217"/>
      <c r="J357" s="212"/>
      <c r="K357" s="212"/>
      <c r="L357" s="218"/>
      <c r="M357" s="219"/>
      <c r="N357" s="220"/>
      <c r="O357" s="220"/>
      <c r="P357" s="220"/>
      <c r="Q357" s="220"/>
      <c r="R357" s="220"/>
      <c r="S357" s="220"/>
      <c r="T357" s="221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222" t="s">
        <v>161</v>
      </c>
      <c r="AU357" s="222" t="s">
        <v>80</v>
      </c>
      <c r="AV357" s="12" t="s">
        <v>82</v>
      </c>
      <c r="AW357" s="12" t="s">
        <v>33</v>
      </c>
      <c r="AX357" s="12" t="s">
        <v>72</v>
      </c>
      <c r="AY357" s="222" t="s">
        <v>153</v>
      </c>
    </row>
    <row r="358" spans="1:51" s="12" customFormat="1" ht="12">
      <c r="A358" s="12"/>
      <c r="B358" s="211"/>
      <c r="C358" s="212"/>
      <c r="D358" s="213" t="s">
        <v>161</v>
      </c>
      <c r="E358" s="214" t="s">
        <v>19</v>
      </c>
      <c r="F358" s="215" t="s">
        <v>515</v>
      </c>
      <c r="G358" s="212"/>
      <c r="H358" s="216">
        <v>8.3</v>
      </c>
      <c r="I358" s="217"/>
      <c r="J358" s="212"/>
      <c r="K358" s="212"/>
      <c r="L358" s="218"/>
      <c r="M358" s="219"/>
      <c r="N358" s="220"/>
      <c r="O358" s="220"/>
      <c r="P358" s="220"/>
      <c r="Q358" s="220"/>
      <c r="R358" s="220"/>
      <c r="S358" s="220"/>
      <c r="T358" s="221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22" t="s">
        <v>161</v>
      </c>
      <c r="AU358" s="222" t="s">
        <v>80</v>
      </c>
      <c r="AV358" s="12" t="s">
        <v>82</v>
      </c>
      <c r="AW358" s="12" t="s">
        <v>33</v>
      </c>
      <c r="AX358" s="12" t="s">
        <v>72</v>
      </c>
      <c r="AY358" s="222" t="s">
        <v>153</v>
      </c>
    </row>
    <row r="359" spans="1:51" s="12" customFormat="1" ht="12">
      <c r="A359" s="12"/>
      <c r="B359" s="211"/>
      <c r="C359" s="212"/>
      <c r="D359" s="213" t="s">
        <v>161</v>
      </c>
      <c r="E359" s="214" t="s">
        <v>19</v>
      </c>
      <c r="F359" s="215" t="s">
        <v>529</v>
      </c>
      <c r="G359" s="212"/>
      <c r="H359" s="216">
        <v>3.62</v>
      </c>
      <c r="I359" s="217"/>
      <c r="J359" s="212"/>
      <c r="K359" s="212"/>
      <c r="L359" s="218"/>
      <c r="M359" s="219"/>
      <c r="N359" s="220"/>
      <c r="O359" s="220"/>
      <c r="P359" s="220"/>
      <c r="Q359" s="220"/>
      <c r="R359" s="220"/>
      <c r="S359" s="220"/>
      <c r="T359" s="221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T359" s="222" t="s">
        <v>161</v>
      </c>
      <c r="AU359" s="222" t="s">
        <v>80</v>
      </c>
      <c r="AV359" s="12" t="s">
        <v>82</v>
      </c>
      <c r="AW359" s="12" t="s">
        <v>33</v>
      </c>
      <c r="AX359" s="12" t="s">
        <v>72</v>
      </c>
      <c r="AY359" s="222" t="s">
        <v>153</v>
      </c>
    </row>
    <row r="360" spans="1:51" s="12" customFormat="1" ht="12">
      <c r="A360" s="12"/>
      <c r="B360" s="211"/>
      <c r="C360" s="212"/>
      <c r="D360" s="213" t="s">
        <v>161</v>
      </c>
      <c r="E360" s="214" t="s">
        <v>19</v>
      </c>
      <c r="F360" s="215" t="s">
        <v>530</v>
      </c>
      <c r="G360" s="212"/>
      <c r="H360" s="216">
        <v>3.38</v>
      </c>
      <c r="I360" s="217"/>
      <c r="J360" s="212"/>
      <c r="K360" s="212"/>
      <c r="L360" s="218"/>
      <c r="M360" s="219"/>
      <c r="N360" s="220"/>
      <c r="O360" s="220"/>
      <c r="P360" s="220"/>
      <c r="Q360" s="220"/>
      <c r="R360" s="220"/>
      <c r="S360" s="220"/>
      <c r="T360" s="221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22" t="s">
        <v>161</v>
      </c>
      <c r="AU360" s="222" t="s">
        <v>80</v>
      </c>
      <c r="AV360" s="12" t="s">
        <v>82</v>
      </c>
      <c r="AW360" s="12" t="s">
        <v>33</v>
      </c>
      <c r="AX360" s="12" t="s">
        <v>72</v>
      </c>
      <c r="AY360" s="222" t="s">
        <v>153</v>
      </c>
    </row>
    <row r="361" spans="1:51" s="12" customFormat="1" ht="12">
      <c r="A361" s="12"/>
      <c r="B361" s="211"/>
      <c r="C361" s="212"/>
      <c r="D361" s="213" t="s">
        <v>161</v>
      </c>
      <c r="E361" s="214" t="s">
        <v>19</v>
      </c>
      <c r="F361" s="215" t="s">
        <v>531</v>
      </c>
      <c r="G361" s="212"/>
      <c r="H361" s="216">
        <v>8.6</v>
      </c>
      <c r="I361" s="217"/>
      <c r="J361" s="212"/>
      <c r="K361" s="212"/>
      <c r="L361" s="218"/>
      <c r="M361" s="219"/>
      <c r="N361" s="220"/>
      <c r="O361" s="220"/>
      <c r="P361" s="220"/>
      <c r="Q361" s="220"/>
      <c r="R361" s="220"/>
      <c r="S361" s="220"/>
      <c r="T361" s="221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T361" s="222" t="s">
        <v>161</v>
      </c>
      <c r="AU361" s="222" t="s">
        <v>80</v>
      </c>
      <c r="AV361" s="12" t="s">
        <v>82</v>
      </c>
      <c r="AW361" s="12" t="s">
        <v>33</v>
      </c>
      <c r="AX361" s="12" t="s">
        <v>72</v>
      </c>
      <c r="AY361" s="222" t="s">
        <v>153</v>
      </c>
    </row>
    <row r="362" spans="1:51" s="12" customFormat="1" ht="12">
      <c r="A362" s="12"/>
      <c r="B362" s="211"/>
      <c r="C362" s="212"/>
      <c r="D362" s="213" t="s">
        <v>161</v>
      </c>
      <c r="E362" s="214" t="s">
        <v>19</v>
      </c>
      <c r="F362" s="215" t="s">
        <v>518</v>
      </c>
      <c r="G362" s="212"/>
      <c r="H362" s="216">
        <v>11.5</v>
      </c>
      <c r="I362" s="217"/>
      <c r="J362" s="212"/>
      <c r="K362" s="212"/>
      <c r="L362" s="218"/>
      <c r="M362" s="219"/>
      <c r="N362" s="220"/>
      <c r="O362" s="220"/>
      <c r="P362" s="220"/>
      <c r="Q362" s="220"/>
      <c r="R362" s="220"/>
      <c r="S362" s="220"/>
      <c r="T362" s="221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T362" s="222" t="s">
        <v>161</v>
      </c>
      <c r="AU362" s="222" t="s">
        <v>80</v>
      </c>
      <c r="AV362" s="12" t="s">
        <v>82</v>
      </c>
      <c r="AW362" s="12" t="s">
        <v>33</v>
      </c>
      <c r="AX362" s="12" t="s">
        <v>72</v>
      </c>
      <c r="AY362" s="222" t="s">
        <v>153</v>
      </c>
    </row>
    <row r="363" spans="1:51" s="12" customFormat="1" ht="12">
      <c r="A363" s="12"/>
      <c r="B363" s="211"/>
      <c r="C363" s="212"/>
      <c r="D363" s="213" t="s">
        <v>161</v>
      </c>
      <c r="E363" s="214" t="s">
        <v>19</v>
      </c>
      <c r="F363" s="215" t="s">
        <v>519</v>
      </c>
      <c r="G363" s="212"/>
      <c r="H363" s="216">
        <v>2.5</v>
      </c>
      <c r="I363" s="217"/>
      <c r="J363" s="212"/>
      <c r="K363" s="212"/>
      <c r="L363" s="218"/>
      <c r="M363" s="219"/>
      <c r="N363" s="220"/>
      <c r="O363" s="220"/>
      <c r="P363" s="220"/>
      <c r="Q363" s="220"/>
      <c r="R363" s="220"/>
      <c r="S363" s="220"/>
      <c r="T363" s="221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T363" s="222" t="s">
        <v>161</v>
      </c>
      <c r="AU363" s="222" t="s">
        <v>80</v>
      </c>
      <c r="AV363" s="12" t="s">
        <v>82</v>
      </c>
      <c r="AW363" s="12" t="s">
        <v>33</v>
      </c>
      <c r="AX363" s="12" t="s">
        <v>72</v>
      </c>
      <c r="AY363" s="222" t="s">
        <v>153</v>
      </c>
    </row>
    <row r="364" spans="1:51" s="12" customFormat="1" ht="12">
      <c r="A364" s="12"/>
      <c r="B364" s="211"/>
      <c r="C364" s="212"/>
      <c r="D364" s="213" t="s">
        <v>161</v>
      </c>
      <c r="E364" s="214" t="s">
        <v>19</v>
      </c>
      <c r="F364" s="215" t="s">
        <v>532</v>
      </c>
      <c r="G364" s="212"/>
      <c r="H364" s="216">
        <v>3.42</v>
      </c>
      <c r="I364" s="217"/>
      <c r="J364" s="212"/>
      <c r="K364" s="212"/>
      <c r="L364" s="218"/>
      <c r="M364" s="219"/>
      <c r="N364" s="220"/>
      <c r="O364" s="220"/>
      <c r="P364" s="220"/>
      <c r="Q364" s="220"/>
      <c r="R364" s="220"/>
      <c r="S364" s="220"/>
      <c r="T364" s="221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T364" s="222" t="s">
        <v>161</v>
      </c>
      <c r="AU364" s="222" t="s">
        <v>80</v>
      </c>
      <c r="AV364" s="12" t="s">
        <v>82</v>
      </c>
      <c r="AW364" s="12" t="s">
        <v>33</v>
      </c>
      <c r="AX364" s="12" t="s">
        <v>72</v>
      </c>
      <c r="AY364" s="222" t="s">
        <v>153</v>
      </c>
    </row>
    <row r="365" spans="1:51" s="12" customFormat="1" ht="12">
      <c r="A365" s="12"/>
      <c r="B365" s="211"/>
      <c r="C365" s="212"/>
      <c r="D365" s="213" t="s">
        <v>161</v>
      </c>
      <c r="E365" s="214" t="s">
        <v>19</v>
      </c>
      <c r="F365" s="215" t="s">
        <v>533</v>
      </c>
      <c r="G365" s="212"/>
      <c r="H365" s="216">
        <v>23.2</v>
      </c>
      <c r="I365" s="217"/>
      <c r="J365" s="212"/>
      <c r="K365" s="212"/>
      <c r="L365" s="218"/>
      <c r="M365" s="219"/>
      <c r="N365" s="220"/>
      <c r="O365" s="220"/>
      <c r="P365" s="220"/>
      <c r="Q365" s="220"/>
      <c r="R365" s="220"/>
      <c r="S365" s="220"/>
      <c r="T365" s="221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T365" s="222" t="s">
        <v>161</v>
      </c>
      <c r="AU365" s="222" t="s">
        <v>80</v>
      </c>
      <c r="AV365" s="12" t="s">
        <v>82</v>
      </c>
      <c r="AW365" s="12" t="s">
        <v>33</v>
      </c>
      <c r="AX365" s="12" t="s">
        <v>72</v>
      </c>
      <c r="AY365" s="222" t="s">
        <v>153</v>
      </c>
    </row>
    <row r="366" spans="1:51" s="12" customFormat="1" ht="12">
      <c r="A366" s="12"/>
      <c r="B366" s="211"/>
      <c r="C366" s="212"/>
      <c r="D366" s="213" t="s">
        <v>161</v>
      </c>
      <c r="E366" s="214" t="s">
        <v>19</v>
      </c>
      <c r="F366" s="215" t="s">
        <v>534</v>
      </c>
      <c r="G366" s="212"/>
      <c r="H366" s="216">
        <v>6.8</v>
      </c>
      <c r="I366" s="217"/>
      <c r="J366" s="212"/>
      <c r="K366" s="212"/>
      <c r="L366" s="218"/>
      <c r="M366" s="219"/>
      <c r="N366" s="220"/>
      <c r="O366" s="220"/>
      <c r="P366" s="220"/>
      <c r="Q366" s="220"/>
      <c r="R366" s="220"/>
      <c r="S366" s="220"/>
      <c r="T366" s="221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T366" s="222" t="s">
        <v>161</v>
      </c>
      <c r="AU366" s="222" t="s">
        <v>80</v>
      </c>
      <c r="AV366" s="12" t="s">
        <v>82</v>
      </c>
      <c r="AW366" s="12" t="s">
        <v>33</v>
      </c>
      <c r="AX366" s="12" t="s">
        <v>72</v>
      </c>
      <c r="AY366" s="222" t="s">
        <v>153</v>
      </c>
    </row>
    <row r="367" spans="1:51" s="12" customFormat="1" ht="12">
      <c r="A367" s="12"/>
      <c r="B367" s="211"/>
      <c r="C367" s="212"/>
      <c r="D367" s="213" t="s">
        <v>161</v>
      </c>
      <c r="E367" s="214" t="s">
        <v>19</v>
      </c>
      <c r="F367" s="215" t="s">
        <v>535</v>
      </c>
      <c r="G367" s="212"/>
      <c r="H367" s="216">
        <v>3.5</v>
      </c>
      <c r="I367" s="217"/>
      <c r="J367" s="212"/>
      <c r="K367" s="212"/>
      <c r="L367" s="218"/>
      <c r="M367" s="219"/>
      <c r="N367" s="220"/>
      <c r="O367" s="220"/>
      <c r="P367" s="220"/>
      <c r="Q367" s="220"/>
      <c r="R367" s="220"/>
      <c r="S367" s="220"/>
      <c r="T367" s="221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22" t="s">
        <v>161</v>
      </c>
      <c r="AU367" s="222" t="s">
        <v>80</v>
      </c>
      <c r="AV367" s="12" t="s">
        <v>82</v>
      </c>
      <c r="AW367" s="12" t="s">
        <v>33</v>
      </c>
      <c r="AX367" s="12" t="s">
        <v>72</v>
      </c>
      <c r="AY367" s="222" t="s">
        <v>153</v>
      </c>
    </row>
    <row r="368" spans="1:51" s="12" customFormat="1" ht="12">
      <c r="A368" s="12"/>
      <c r="B368" s="211"/>
      <c r="C368" s="212"/>
      <c r="D368" s="213" t="s">
        <v>161</v>
      </c>
      <c r="E368" s="214" t="s">
        <v>19</v>
      </c>
      <c r="F368" s="215" t="s">
        <v>536</v>
      </c>
      <c r="G368" s="212"/>
      <c r="H368" s="216">
        <v>3.6</v>
      </c>
      <c r="I368" s="217"/>
      <c r="J368" s="212"/>
      <c r="K368" s="212"/>
      <c r="L368" s="218"/>
      <c r="M368" s="219"/>
      <c r="N368" s="220"/>
      <c r="O368" s="220"/>
      <c r="P368" s="220"/>
      <c r="Q368" s="220"/>
      <c r="R368" s="220"/>
      <c r="S368" s="220"/>
      <c r="T368" s="221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T368" s="222" t="s">
        <v>161</v>
      </c>
      <c r="AU368" s="222" t="s">
        <v>80</v>
      </c>
      <c r="AV368" s="12" t="s">
        <v>82</v>
      </c>
      <c r="AW368" s="12" t="s">
        <v>33</v>
      </c>
      <c r="AX368" s="12" t="s">
        <v>72</v>
      </c>
      <c r="AY368" s="222" t="s">
        <v>153</v>
      </c>
    </row>
    <row r="369" spans="1:51" s="12" customFormat="1" ht="12">
      <c r="A369" s="12"/>
      <c r="B369" s="211"/>
      <c r="C369" s="212"/>
      <c r="D369" s="213" t="s">
        <v>161</v>
      </c>
      <c r="E369" s="214" t="s">
        <v>19</v>
      </c>
      <c r="F369" s="215" t="s">
        <v>537</v>
      </c>
      <c r="G369" s="212"/>
      <c r="H369" s="216">
        <v>5.74</v>
      </c>
      <c r="I369" s="217"/>
      <c r="J369" s="212"/>
      <c r="K369" s="212"/>
      <c r="L369" s="218"/>
      <c r="M369" s="219"/>
      <c r="N369" s="220"/>
      <c r="O369" s="220"/>
      <c r="P369" s="220"/>
      <c r="Q369" s="220"/>
      <c r="R369" s="220"/>
      <c r="S369" s="220"/>
      <c r="T369" s="221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T369" s="222" t="s">
        <v>161</v>
      </c>
      <c r="AU369" s="222" t="s">
        <v>80</v>
      </c>
      <c r="AV369" s="12" t="s">
        <v>82</v>
      </c>
      <c r="AW369" s="12" t="s">
        <v>33</v>
      </c>
      <c r="AX369" s="12" t="s">
        <v>72</v>
      </c>
      <c r="AY369" s="222" t="s">
        <v>153</v>
      </c>
    </row>
    <row r="370" spans="1:51" s="12" customFormat="1" ht="12">
      <c r="A370" s="12"/>
      <c r="B370" s="211"/>
      <c r="C370" s="212"/>
      <c r="D370" s="213" t="s">
        <v>161</v>
      </c>
      <c r="E370" s="214" t="s">
        <v>19</v>
      </c>
      <c r="F370" s="215" t="s">
        <v>538</v>
      </c>
      <c r="G370" s="212"/>
      <c r="H370" s="216">
        <v>25.8</v>
      </c>
      <c r="I370" s="217"/>
      <c r="J370" s="212"/>
      <c r="K370" s="212"/>
      <c r="L370" s="218"/>
      <c r="M370" s="219"/>
      <c r="N370" s="220"/>
      <c r="O370" s="220"/>
      <c r="P370" s="220"/>
      <c r="Q370" s="220"/>
      <c r="R370" s="220"/>
      <c r="S370" s="220"/>
      <c r="T370" s="221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T370" s="222" t="s">
        <v>161</v>
      </c>
      <c r="AU370" s="222" t="s">
        <v>80</v>
      </c>
      <c r="AV370" s="12" t="s">
        <v>82</v>
      </c>
      <c r="AW370" s="12" t="s">
        <v>33</v>
      </c>
      <c r="AX370" s="12" t="s">
        <v>72</v>
      </c>
      <c r="AY370" s="222" t="s">
        <v>153</v>
      </c>
    </row>
    <row r="371" spans="1:51" s="13" customFormat="1" ht="12">
      <c r="A371" s="13"/>
      <c r="B371" s="223"/>
      <c r="C371" s="224"/>
      <c r="D371" s="213" t="s">
        <v>161</v>
      </c>
      <c r="E371" s="225" t="s">
        <v>19</v>
      </c>
      <c r="F371" s="226" t="s">
        <v>163</v>
      </c>
      <c r="G371" s="224"/>
      <c r="H371" s="227">
        <v>183.66000000000003</v>
      </c>
      <c r="I371" s="228"/>
      <c r="J371" s="224"/>
      <c r="K371" s="224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161</v>
      </c>
      <c r="AU371" s="233" t="s">
        <v>80</v>
      </c>
      <c r="AV371" s="13" t="s">
        <v>160</v>
      </c>
      <c r="AW371" s="13" t="s">
        <v>33</v>
      </c>
      <c r="AX371" s="13" t="s">
        <v>80</v>
      </c>
      <c r="AY371" s="233" t="s">
        <v>153</v>
      </c>
    </row>
    <row r="372" spans="1:65" s="2" customFormat="1" ht="16.5" customHeight="1">
      <c r="A372" s="38"/>
      <c r="B372" s="39"/>
      <c r="C372" s="197" t="s">
        <v>343</v>
      </c>
      <c r="D372" s="197" t="s">
        <v>156</v>
      </c>
      <c r="E372" s="198" t="s">
        <v>539</v>
      </c>
      <c r="F372" s="199" t="s">
        <v>540</v>
      </c>
      <c r="G372" s="200" t="s">
        <v>246</v>
      </c>
      <c r="H372" s="201">
        <v>111.76</v>
      </c>
      <c r="I372" s="202"/>
      <c r="J372" s="203">
        <f>ROUND(I372*H372,2)</f>
        <v>0</v>
      </c>
      <c r="K372" s="204"/>
      <c r="L372" s="44"/>
      <c r="M372" s="205" t="s">
        <v>19</v>
      </c>
      <c r="N372" s="206" t="s">
        <v>43</v>
      </c>
      <c r="O372" s="84"/>
      <c r="P372" s="207">
        <f>O372*H372</f>
        <v>0</v>
      </c>
      <c r="Q372" s="207">
        <v>0</v>
      </c>
      <c r="R372" s="207">
        <f>Q372*H372</f>
        <v>0</v>
      </c>
      <c r="S372" s="207">
        <v>0</v>
      </c>
      <c r="T372" s="208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09" t="s">
        <v>160</v>
      </c>
      <c r="AT372" s="209" t="s">
        <v>156</v>
      </c>
      <c r="AU372" s="209" t="s">
        <v>80</v>
      </c>
      <c r="AY372" s="17" t="s">
        <v>153</v>
      </c>
      <c r="BE372" s="210">
        <f>IF(N372="základní",J372,0)</f>
        <v>0</v>
      </c>
      <c r="BF372" s="210">
        <f>IF(N372="snížená",J372,0)</f>
        <v>0</v>
      </c>
      <c r="BG372" s="210">
        <f>IF(N372="zákl. přenesená",J372,0)</f>
        <v>0</v>
      </c>
      <c r="BH372" s="210">
        <f>IF(N372="sníž. přenesená",J372,0)</f>
        <v>0</v>
      </c>
      <c r="BI372" s="210">
        <f>IF(N372="nulová",J372,0)</f>
        <v>0</v>
      </c>
      <c r="BJ372" s="17" t="s">
        <v>80</v>
      </c>
      <c r="BK372" s="210">
        <f>ROUND(I372*H372,2)</f>
        <v>0</v>
      </c>
      <c r="BL372" s="17" t="s">
        <v>160</v>
      </c>
      <c r="BM372" s="209" t="s">
        <v>541</v>
      </c>
    </row>
    <row r="373" spans="1:51" s="12" customFormat="1" ht="12">
      <c r="A373" s="12"/>
      <c r="B373" s="211"/>
      <c r="C373" s="212"/>
      <c r="D373" s="213" t="s">
        <v>161</v>
      </c>
      <c r="E373" s="214" t="s">
        <v>19</v>
      </c>
      <c r="F373" s="215" t="s">
        <v>542</v>
      </c>
      <c r="G373" s="212"/>
      <c r="H373" s="216">
        <v>13.48</v>
      </c>
      <c r="I373" s="217"/>
      <c r="J373" s="212"/>
      <c r="K373" s="212"/>
      <c r="L373" s="218"/>
      <c r="M373" s="219"/>
      <c r="N373" s="220"/>
      <c r="O373" s="220"/>
      <c r="P373" s="220"/>
      <c r="Q373" s="220"/>
      <c r="R373" s="220"/>
      <c r="S373" s="220"/>
      <c r="T373" s="221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T373" s="222" t="s">
        <v>161</v>
      </c>
      <c r="AU373" s="222" t="s">
        <v>80</v>
      </c>
      <c r="AV373" s="12" t="s">
        <v>82</v>
      </c>
      <c r="AW373" s="12" t="s">
        <v>33</v>
      </c>
      <c r="AX373" s="12" t="s">
        <v>72</v>
      </c>
      <c r="AY373" s="222" t="s">
        <v>153</v>
      </c>
    </row>
    <row r="374" spans="1:51" s="12" customFormat="1" ht="12">
      <c r="A374" s="12"/>
      <c r="B374" s="211"/>
      <c r="C374" s="212"/>
      <c r="D374" s="213" t="s">
        <v>161</v>
      </c>
      <c r="E374" s="214" t="s">
        <v>19</v>
      </c>
      <c r="F374" s="215" t="s">
        <v>543</v>
      </c>
      <c r="G374" s="212"/>
      <c r="H374" s="216">
        <v>16.8</v>
      </c>
      <c r="I374" s="217"/>
      <c r="J374" s="212"/>
      <c r="K374" s="212"/>
      <c r="L374" s="218"/>
      <c r="M374" s="219"/>
      <c r="N374" s="220"/>
      <c r="O374" s="220"/>
      <c r="P374" s="220"/>
      <c r="Q374" s="220"/>
      <c r="R374" s="220"/>
      <c r="S374" s="220"/>
      <c r="T374" s="221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T374" s="222" t="s">
        <v>161</v>
      </c>
      <c r="AU374" s="222" t="s">
        <v>80</v>
      </c>
      <c r="AV374" s="12" t="s">
        <v>82</v>
      </c>
      <c r="AW374" s="12" t="s">
        <v>33</v>
      </c>
      <c r="AX374" s="12" t="s">
        <v>72</v>
      </c>
      <c r="AY374" s="222" t="s">
        <v>153</v>
      </c>
    </row>
    <row r="375" spans="1:51" s="12" customFormat="1" ht="12">
      <c r="A375" s="12"/>
      <c r="B375" s="211"/>
      <c r="C375" s="212"/>
      <c r="D375" s="213" t="s">
        <v>161</v>
      </c>
      <c r="E375" s="214" t="s">
        <v>19</v>
      </c>
      <c r="F375" s="215" t="s">
        <v>544</v>
      </c>
      <c r="G375" s="212"/>
      <c r="H375" s="216">
        <v>18.36</v>
      </c>
      <c r="I375" s="217"/>
      <c r="J375" s="212"/>
      <c r="K375" s="212"/>
      <c r="L375" s="218"/>
      <c r="M375" s="219"/>
      <c r="N375" s="220"/>
      <c r="O375" s="220"/>
      <c r="P375" s="220"/>
      <c r="Q375" s="220"/>
      <c r="R375" s="220"/>
      <c r="S375" s="220"/>
      <c r="T375" s="221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T375" s="222" t="s">
        <v>161</v>
      </c>
      <c r="AU375" s="222" t="s">
        <v>80</v>
      </c>
      <c r="AV375" s="12" t="s">
        <v>82</v>
      </c>
      <c r="AW375" s="12" t="s">
        <v>33</v>
      </c>
      <c r="AX375" s="12" t="s">
        <v>72</v>
      </c>
      <c r="AY375" s="222" t="s">
        <v>153</v>
      </c>
    </row>
    <row r="376" spans="1:51" s="12" customFormat="1" ht="12">
      <c r="A376" s="12"/>
      <c r="B376" s="211"/>
      <c r="C376" s="212"/>
      <c r="D376" s="213" t="s">
        <v>161</v>
      </c>
      <c r="E376" s="214" t="s">
        <v>19</v>
      </c>
      <c r="F376" s="215" t="s">
        <v>545</v>
      </c>
      <c r="G376" s="212"/>
      <c r="H376" s="216">
        <v>13.7</v>
      </c>
      <c r="I376" s="217"/>
      <c r="J376" s="212"/>
      <c r="K376" s="212"/>
      <c r="L376" s="218"/>
      <c r="M376" s="219"/>
      <c r="N376" s="220"/>
      <c r="O376" s="220"/>
      <c r="P376" s="220"/>
      <c r="Q376" s="220"/>
      <c r="R376" s="220"/>
      <c r="S376" s="220"/>
      <c r="T376" s="221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T376" s="222" t="s">
        <v>161</v>
      </c>
      <c r="AU376" s="222" t="s">
        <v>80</v>
      </c>
      <c r="AV376" s="12" t="s">
        <v>82</v>
      </c>
      <c r="AW376" s="12" t="s">
        <v>33</v>
      </c>
      <c r="AX376" s="12" t="s">
        <v>72</v>
      </c>
      <c r="AY376" s="222" t="s">
        <v>153</v>
      </c>
    </row>
    <row r="377" spans="1:51" s="12" customFormat="1" ht="12">
      <c r="A377" s="12"/>
      <c r="B377" s="211"/>
      <c r="C377" s="212"/>
      <c r="D377" s="213" t="s">
        <v>161</v>
      </c>
      <c r="E377" s="214" t="s">
        <v>19</v>
      </c>
      <c r="F377" s="215" t="s">
        <v>546</v>
      </c>
      <c r="G377" s="212"/>
      <c r="H377" s="216">
        <v>7</v>
      </c>
      <c r="I377" s="217"/>
      <c r="J377" s="212"/>
      <c r="K377" s="212"/>
      <c r="L377" s="218"/>
      <c r="M377" s="219"/>
      <c r="N377" s="220"/>
      <c r="O377" s="220"/>
      <c r="P377" s="220"/>
      <c r="Q377" s="220"/>
      <c r="R377" s="220"/>
      <c r="S377" s="220"/>
      <c r="T377" s="221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T377" s="222" t="s">
        <v>161</v>
      </c>
      <c r="AU377" s="222" t="s">
        <v>80</v>
      </c>
      <c r="AV377" s="12" t="s">
        <v>82</v>
      </c>
      <c r="AW377" s="12" t="s">
        <v>33</v>
      </c>
      <c r="AX377" s="12" t="s">
        <v>72</v>
      </c>
      <c r="AY377" s="222" t="s">
        <v>153</v>
      </c>
    </row>
    <row r="378" spans="1:51" s="12" customFormat="1" ht="12">
      <c r="A378" s="12"/>
      <c r="B378" s="211"/>
      <c r="C378" s="212"/>
      <c r="D378" s="213" t="s">
        <v>161</v>
      </c>
      <c r="E378" s="214" t="s">
        <v>19</v>
      </c>
      <c r="F378" s="215" t="s">
        <v>547</v>
      </c>
      <c r="G378" s="212"/>
      <c r="H378" s="216">
        <v>9.12</v>
      </c>
      <c r="I378" s="217"/>
      <c r="J378" s="212"/>
      <c r="K378" s="212"/>
      <c r="L378" s="218"/>
      <c r="M378" s="219"/>
      <c r="N378" s="220"/>
      <c r="O378" s="220"/>
      <c r="P378" s="220"/>
      <c r="Q378" s="220"/>
      <c r="R378" s="220"/>
      <c r="S378" s="220"/>
      <c r="T378" s="221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T378" s="222" t="s">
        <v>161</v>
      </c>
      <c r="AU378" s="222" t="s">
        <v>80</v>
      </c>
      <c r="AV378" s="12" t="s">
        <v>82</v>
      </c>
      <c r="AW378" s="12" t="s">
        <v>33</v>
      </c>
      <c r="AX378" s="12" t="s">
        <v>72</v>
      </c>
      <c r="AY378" s="222" t="s">
        <v>153</v>
      </c>
    </row>
    <row r="379" spans="1:51" s="12" customFormat="1" ht="12">
      <c r="A379" s="12"/>
      <c r="B379" s="211"/>
      <c r="C379" s="212"/>
      <c r="D379" s="213" t="s">
        <v>161</v>
      </c>
      <c r="E379" s="214" t="s">
        <v>19</v>
      </c>
      <c r="F379" s="215" t="s">
        <v>548</v>
      </c>
      <c r="G379" s="212"/>
      <c r="H379" s="216">
        <v>4.2</v>
      </c>
      <c r="I379" s="217"/>
      <c r="J379" s="212"/>
      <c r="K379" s="212"/>
      <c r="L379" s="218"/>
      <c r="M379" s="219"/>
      <c r="N379" s="220"/>
      <c r="O379" s="220"/>
      <c r="P379" s="220"/>
      <c r="Q379" s="220"/>
      <c r="R379" s="220"/>
      <c r="S379" s="220"/>
      <c r="T379" s="221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T379" s="222" t="s">
        <v>161</v>
      </c>
      <c r="AU379" s="222" t="s">
        <v>80</v>
      </c>
      <c r="AV379" s="12" t="s">
        <v>82</v>
      </c>
      <c r="AW379" s="12" t="s">
        <v>33</v>
      </c>
      <c r="AX379" s="12" t="s">
        <v>72</v>
      </c>
      <c r="AY379" s="222" t="s">
        <v>153</v>
      </c>
    </row>
    <row r="380" spans="1:51" s="12" customFormat="1" ht="12">
      <c r="A380" s="12"/>
      <c r="B380" s="211"/>
      <c r="C380" s="212"/>
      <c r="D380" s="213" t="s">
        <v>161</v>
      </c>
      <c r="E380" s="214" t="s">
        <v>19</v>
      </c>
      <c r="F380" s="215" t="s">
        <v>549</v>
      </c>
      <c r="G380" s="212"/>
      <c r="H380" s="216">
        <v>2.6</v>
      </c>
      <c r="I380" s="217"/>
      <c r="J380" s="212"/>
      <c r="K380" s="212"/>
      <c r="L380" s="218"/>
      <c r="M380" s="219"/>
      <c r="N380" s="220"/>
      <c r="O380" s="220"/>
      <c r="P380" s="220"/>
      <c r="Q380" s="220"/>
      <c r="R380" s="220"/>
      <c r="S380" s="220"/>
      <c r="T380" s="221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T380" s="222" t="s">
        <v>161</v>
      </c>
      <c r="AU380" s="222" t="s">
        <v>80</v>
      </c>
      <c r="AV380" s="12" t="s">
        <v>82</v>
      </c>
      <c r="AW380" s="12" t="s">
        <v>33</v>
      </c>
      <c r="AX380" s="12" t="s">
        <v>72</v>
      </c>
      <c r="AY380" s="222" t="s">
        <v>153</v>
      </c>
    </row>
    <row r="381" spans="1:51" s="12" customFormat="1" ht="12">
      <c r="A381" s="12"/>
      <c r="B381" s="211"/>
      <c r="C381" s="212"/>
      <c r="D381" s="213" t="s">
        <v>161</v>
      </c>
      <c r="E381" s="214" t="s">
        <v>19</v>
      </c>
      <c r="F381" s="215" t="s">
        <v>550</v>
      </c>
      <c r="G381" s="212"/>
      <c r="H381" s="216">
        <v>4.8</v>
      </c>
      <c r="I381" s="217"/>
      <c r="J381" s="212"/>
      <c r="K381" s="212"/>
      <c r="L381" s="218"/>
      <c r="M381" s="219"/>
      <c r="N381" s="220"/>
      <c r="O381" s="220"/>
      <c r="P381" s="220"/>
      <c r="Q381" s="220"/>
      <c r="R381" s="220"/>
      <c r="S381" s="220"/>
      <c r="T381" s="221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T381" s="222" t="s">
        <v>161</v>
      </c>
      <c r="AU381" s="222" t="s">
        <v>80</v>
      </c>
      <c r="AV381" s="12" t="s">
        <v>82</v>
      </c>
      <c r="AW381" s="12" t="s">
        <v>33</v>
      </c>
      <c r="AX381" s="12" t="s">
        <v>72</v>
      </c>
      <c r="AY381" s="222" t="s">
        <v>153</v>
      </c>
    </row>
    <row r="382" spans="1:51" s="12" customFormat="1" ht="12">
      <c r="A382" s="12"/>
      <c r="B382" s="211"/>
      <c r="C382" s="212"/>
      <c r="D382" s="213" t="s">
        <v>161</v>
      </c>
      <c r="E382" s="214" t="s">
        <v>19</v>
      </c>
      <c r="F382" s="215" t="s">
        <v>551</v>
      </c>
      <c r="G382" s="212"/>
      <c r="H382" s="216">
        <v>13.25</v>
      </c>
      <c r="I382" s="217"/>
      <c r="J382" s="212"/>
      <c r="K382" s="212"/>
      <c r="L382" s="218"/>
      <c r="M382" s="219"/>
      <c r="N382" s="220"/>
      <c r="O382" s="220"/>
      <c r="P382" s="220"/>
      <c r="Q382" s="220"/>
      <c r="R382" s="220"/>
      <c r="S382" s="220"/>
      <c r="T382" s="221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T382" s="222" t="s">
        <v>161</v>
      </c>
      <c r="AU382" s="222" t="s">
        <v>80</v>
      </c>
      <c r="AV382" s="12" t="s">
        <v>82</v>
      </c>
      <c r="AW382" s="12" t="s">
        <v>33</v>
      </c>
      <c r="AX382" s="12" t="s">
        <v>72</v>
      </c>
      <c r="AY382" s="222" t="s">
        <v>153</v>
      </c>
    </row>
    <row r="383" spans="1:51" s="12" customFormat="1" ht="12">
      <c r="A383" s="12"/>
      <c r="B383" s="211"/>
      <c r="C383" s="212"/>
      <c r="D383" s="213" t="s">
        <v>161</v>
      </c>
      <c r="E383" s="214" t="s">
        <v>19</v>
      </c>
      <c r="F383" s="215" t="s">
        <v>552</v>
      </c>
      <c r="G383" s="212"/>
      <c r="H383" s="216">
        <v>8.45</v>
      </c>
      <c r="I383" s="217"/>
      <c r="J383" s="212"/>
      <c r="K383" s="212"/>
      <c r="L383" s="218"/>
      <c r="M383" s="219"/>
      <c r="N383" s="220"/>
      <c r="O383" s="220"/>
      <c r="P383" s="220"/>
      <c r="Q383" s="220"/>
      <c r="R383" s="220"/>
      <c r="S383" s="220"/>
      <c r="T383" s="221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T383" s="222" t="s">
        <v>161</v>
      </c>
      <c r="AU383" s="222" t="s">
        <v>80</v>
      </c>
      <c r="AV383" s="12" t="s">
        <v>82</v>
      </c>
      <c r="AW383" s="12" t="s">
        <v>33</v>
      </c>
      <c r="AX383" s="12" t="s">
        <v>72</v>
      </c>
      <c r="AY383" s="222" t="s">
        <v>153</v>
      </c>
    </row>
    <row r="384" spans="1:51" s="13" customFormat="1" ht="12">
      <c r="A384" s="13"/>
      <c r="B384" s="223"/>
      <c r="C384" s="224"/>
      <c r="D384" s="213" t="s">
        <v>161</v>
      </c>
      <c r="E384" s="225" t="s">
        <v>19</v>
      </c>
      <c r="F384" s="226" t="s">
        <v>163</v>
      </c>
      <c r="G384" s="224"/>
      <c r="H384" s="227">
        <v>111.76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161</v>
      </c>
      <c r="AU384" s="233" t="s">
        <v>80</v>
      </c>
      <c r="AV384" s="13" t="s">
        <v>160</v>
      </c>
      <c r="AW384" s="13" t="s">
        <v>33</v>
      </c>
      <c r="AX384" s="13" t="s">
        <v>80</v>
      </c>
      <c r="AY384" s="233" t="s">
        <v>153</v>
      </c>
    </row>
    <row r="385" spans="1:65" s="2" customFormat="1" ht="16.5" customHeight="1">
      <c r="A385" s="38"/>
      <c r="B385" s="39"/>
      <c r="C385" s="197" t="s">
        <v>553</v>
      </c>
      <c r="D385" s="197" t="s">
        <v>156</v>
      </c>
      <c r="E385" s="198" t="s">
        <v>554</v>
      </c>
      <c r="F385" s="199" t="s">
        <v>555</v>
      </c>
      <c r="G385" s="200" t="s">
        <v>168</v>
      </c>
      <c r="H385" s="201">
        <v>31</v>
      </c>
      <c r="I385" s="202"/>
      <c r="J385" s="203">
        <f>ROUND(I385*H385,2)</f>
        <v>0</v>
      </c>
      <c r="K385" s="204"/>
      <c r="L385" s="44"/>
      <c r="M385" s="205" t="s">
        <v>19</v>
      </c>
      <c r="N385" s="206" t="s">
        <v>43</v>
      </c>
      <c r="O385" s="84"/>
      <c r="P385" s="207">
        <f>O385*H385</f>
        <v>0</v>
      </c>
      <c r="Q385" s="207">
        <v>0</v>
      </c>
      <c r="R385" s="207">
        <f>Q385*H385</f>
        <v>0</v>
      </c>
      <c r="S385" s="207">
        <v>0</v>
      </c>
      <c r="T385" s="208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09" t="s">
        <v>160</v>
      </c>
      <c r="AT385" s="209" t="s">
        <v>156</v>
      </c>
      <c r="AU385" s="209" t="s">
        <v>80</v>
      </c>
      <c r="AY385" s="17" t="s">
        <v>153</v>
      </c>
      <c r="BE385" s="210">
        <f>IF(N385="základní",J385,0)</f>
        <v>0</v>
      </c>
      <c r="BF385" s="210">
        <f>IF(N385="snížená",J385,0)</f>
        <v>0</v>
      </c>
      <c r="BG385" s="210">
        <f>IF(N385="zákl. přenesená",J385,0)</f>
        <v>0</v>
      </c>
      <c r="BH385" s="210">
        <f>IF(N385="sníž. přenesená",J385,0)</f>
        <v>0</v>
      </c>
      <c r="BI385" s="210">
        <f>IF(N385="nulová",J385,0)</f>
        <v>0</v>
      </c>
      <c r="BJ385" s="17" t="s">
        <v>80</v>
      </c>
      <c r="BK385" s="210">
        <f>ROUND(I385*H385,2)</f>
        <v>0</v>
      </c>
      <c r="BL385" s="17" t="s">
        <v>160</v>
      </c>
      <c r="BM385" s="209" t="s">
        <v>556</v>
      </c>
    </row>
    <row r="386" spans="1:51" s="12" customFormat="1" ht="12">
      <c r="A386" s="12"/>
      <c r="B386" s="211"/>
      <c r="C386" s="212"/>
      <c r="D386" s="213" t="s">
        <v>161</v>
      </c>
      <c r="E386" s="214" t="s">
        <v>19</v>
      </c>
      <c r="F386" s="215" t="s">
        <v>557</v>
      </c>
      <c r="G386" s="212"/>
      <c r="H386" s="216">
        <v>13</v>
      </c>
      <c r="I386" s="217"/>
      <c r="J386" s="212"/>
      <c r="K386" s="212"/>
      <c r="L386" s="218"/>
      <c r="M386" s="219"/>
      <c r="N386" s="220"/>
      <c r="O386" s="220"/>
      <c r="P386" s="220"/>
      <c r="Q386" s="220"/>
      <c r="R386" s="220"/>
      <c r="S386" s="220"/>
      <c r="T386" s="221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T386" s="222" t="s">
        <v>161</v>
      </c>
      <c r="AU386" s="222" t="s">
        <v>80</v>
      </c>
      <c r="AV386" s="12" t="s">
        <v>82</v>
      </c>
      <c r="AW386" s="12" t="s">
        <v>33</v>
      </c>
      <c r="AX386" s="12" t="s">
        <v>72</v>
      </c>
      <c r="AY386" s="222" t="s">
        <v>153</v>
      </c>
    </row>
    <row r="387" spans="1:51" s="12" customFormat="1" ht="12">
      <c r="A387" s="12"/>
      <c r="B387" s="211"/>
      <c r="C387" s="212"/>
      <c r="D387" s="213" t="s">
        <v>161</v>
      </c>
      <c r="E387" s="214" t="s">
        <v>19</v>
      </c>
      <c r="F387" s="215" t="s">
        <v>558</v>
      </c>
      <c r="G387" s="212"/>
      <c r="H387" s="216">
        <v>7</v>
      </c>
      <c r="I387" s="217"/>
      <c r="J387" s="212"/>
      <c r="K387" s="212"/>
      <c r="L387" s="218"/>
      <c r="M387" s="219"/>
      <c r="N387" s="220"/>
      <c r="O387" s="220"/>
      <c r="P387" s="220"/>
      <c r="Q387" s="220"/>
      <c r="R387" s="220"/>
      <c r="S387" s="220"/>
      <c r="T387" s="221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T387" s="222" t="s">
        <v>161</v>
      </c>
      <c r="AU387" s="222" t="s">
        <v>80</v>
      </c>
      <c r="AV387" s="12" t="s">
        <v>82</v>
      </c>
      <c r="AW387" s="12" t="s">
        <v>33</v>
      </c>
      <c r="AX387" s="12" t="s">
        <v>72</v>
      </c>
      <c r="AY387" s="222" t="s">
        <v>153</v>
      </c>
    </row>
    <row r="388" spans="1:51" s="12" customFormat="1" ht="12">
      <c r="A388" s="12"/>
      <c r="B388" s="211"/>
      <c r="C388" s="212"/>
      <c r="D388" s="213" t="s">
        <v>161</v>
      </c>
      <c r="E388" s="214" t="s">
        <v>19</v>
      </c>
      <c r="F388" s="215" t="s">
        <v>559</v>
      </c>
      <c r="G388" s="212"/>
      <c r="H388" s="216">
        <v>11</v>
      </c>
      <c r="I388" s="217"/>
      <c r="J388" s="212"/>
      <c r="K388" s="212"/>
      <c r="L388" s="218"/>
      <c r="M388" s="219"/>
      <c r="N388" s="220"/>
      <c r="O388" s="220"/>
      <c r="P388" s="220"/>
      <c r="Q388" s="220"/>
      <c r="R388" s="220"/>
      <c r="S388" s="220"/>
      <c r="T388" s="221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T388" s="222" t="s">
        <v>161</v>
      </c>
      <c r="AU388" s="222" t="s">
        <v>80</v>
      </c>
      <c r="AV388" s="12" t="s">
        <v>82</v>
      </c>
      <c r="AW388" s="12" t="s">
        <v>33</v>
      </c>
      <c r="AX388" s="12" t="s">
        <v>72</v>
      </c>
      <c r="AY388" s="222" t="s">
        <v>153</v>
      </c>
    </row>
    <row r="389" spans="1:51" s="13" customFormat="1" ht="12">
      <c r="A389" s="13"/>
      <c r="B389" s="223"/>
      <c r="C389" s="224"/>
      <c r="D389" s="213" t="s">
        <v>161</v>
      </c>
      <c r="E389" s="225" t="s">
        <v>19</v>
      </c>
      <c r="F389" s="226" t="s">
        <v>163</v>
      </c>
      <c r="G389" s="224"/>
      <c r="H389" s="227">
        <v>31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161</v>
      </c>
      <c r="AU389" s="233" t="s">
        <v>80</v>
      </c>
      <c r="AV389" s="13" t="s">
        <v>160</v>
      </c>
      <c r="AW389" s="13" t="s">
        <v>33</v>
      </c>
      <c r="AX389" s="13" t="s">
        <v>80</v>
      </c>
      <c r="AY389" s="233" t="s">
        <v>153</v>
      </c>
    </row>
    <row r="390" spans="1:65" s="2" customFormat="1" ht="21.75" customHeight="1">
      <c r="A390" s="38"/>
      <c r="B390" s="39"/>
      <c r="C390" s="197" t="s">
        <v>346</v>
      </c>
      <c r="D390" s="197" t="s">
        <v>156</v>
      </c>
      <c r="E390" s="198" t="s">
        <v>560</v>
      </c>
      <c r="F390" s="199" t="s">
        <v>561</v>
      </c>
      <c r="G390" s="200" t="s">
        <v>213</v>
      </c>
      <c r="H390" s="201">
        <v>25.13</v>
      </c>
      <c r="I390" s="202"/>
      <c r="J390" s="203">
        <f>ROUND(I390*H390,2)</f>
        <v>0</v>
      </c>
      <c r="K390" s="204"/>
      <c r="L390" s="44"/>
      <c r="M390" s="205" t="s">
        <v>19</v>
      </c>
      <c r="N390" s="206" t="s">
        <v>43</v>
      </c>
      <c r="O390" s="84"/>
      <c r="P390" s="207">
        <f>O390*H390</f>
        <v>0</v>
      </c>
      <c r="Q390" s="207">
        <v>0</v>
      </c>
      <c r="R390" s="207">
        <f>Q390*H390</f>
        <v>0</v>
      </c>
      <c r="S390" s="207">
        <v>0</v>
      </c>
      <c r="T390" s="208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9" t="s">
        <v>160</v>
      </c>
      <c r="AT390" s="209" t="s">
        <v>156</v>
      </c>
      <c r="AU390" s="209" t="s">
        <v>80</v>
      </c>
      <c r="AY390" s="17" t="s">
        <v>153</v>
      </c>
      <c r="BE390" s="210">
        <f>IF(N390="základní",J390,0)</f>
        <v>0</v>
      </c>
      <c r="BF390" s="210">
        <f>IF(N390="snížená",J390,0)</f>
        <v>0</v>
      </c>
      <c r="BG390" s="210">
        <f>IF(N390="zákl. přenesená",J390,0)</f>
        <v>0</v>
      </c>
      <c r="BH390" s="210">
        <f>IF(N390="sníž. přenesená",J390,0)</f>
        <v>0</v>
      </c>
      <c r="BI390" s="210">
        <f>IF(N390="nulová",J390,0)</f>
        <v>0</v>
      </c>
      <c r="BJ390" s="17" t="s">
        <v>80</v>
      </c>
      <c r="BK390" s="210">
        <f>ROUND(I390*H390,2)</f>
        <v>0</v>
      </c>
      <c r="BL390" s="17" t="s">
        <v>160</v>
      </c>
      <c r="BM390" s="209" t="s">
        <v>562</v>
      </c>
    </row>
    <row r="391" spans="1:51" s="12" customFormat="1" ht="12">
      <c r="A391" s="12"/>
      <c r="B391" s="211"/>
      <c r="C391" s="212"/>
      <c r="D391" s="213" t="s">
        <v>161</v>
      </c>
      <c r="E391" s="214" t="s">
        <v>19</v>
      </c>
      <c r="F391" s="215" t="s">
        <v>563</v>
      </c>
      <c r="G391" s="212"/>
      <c r="H391" s="216">
        <v>5.88</v>
      </c>
      <c r="I391" s="217"/>
      <c r="J391" s="212"/>
      <c r="K391" s="212"/>
      <c r="L391" s="218"/>
      <c r="M391" s="219"/>
      <c r="N391" s="220"/>
      <c r="O391" s="220"/>
      <c r="P391" s="220"/>
      <c r="Q391" s="220"/>
      <c r="R391" s="220"/>
      <c r="S391" s="220"/>
      <c r="T391" s="221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T391" s="222" t="s">
        <v>161</v>
      </c>
      <c r="AU391" s="222" t="s">
        <v>80</v>
      </c>
      <c r="AV391" s="12" t="s">
        <v>82</v>
      </c>
      <c r="AW391" s="12" t="s">
        <v>33</v>
      </c>
      <c r="AX391" s="12" t="s">
        <v>72</v>
      </c>
      <c r="AY391" s="222" t="s">
        <v>153</v>
      </c>
    </row>
    <row r="392" spans="1:51" s="12" customFormat="1" ht="12">
      <c r="A392" s="12"/>
      <c r="B392" s="211"/>
      <c r="C392" s="212"/>
      <c r="D392" s="213" t="s">
        <v>161</v>
      </c>
      <c r="E392" s="214" t="s">
        <v>19</v>
      </c>
      <c r="F392" s="215" t="s">
        <v>564</v>
      </c>
      <c r="G392" s="212"/>
      <c r="H392" s="216">
        <v>9.45</v>
      </c>
      <c r="I392" s="217"/>
      <c r="J392" s="212"/>
      <c r="K392" s="212"/>
      <c r="L392" s="218"/>
      <c r="M392" s="219"/>
      <c r="N392" s="220"/>
      <c r="O392" s="220"/>
      <c r="P392" s="220"/>
      <c r="Q392" s="220"/>
      <c r="R392" s="220"/>
      <c r="S392" s="220"/>
      <c r="T392" s="221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T392" s="222" t="s">
        <v>161</v>
      </c>
      <c r="AU392" s="222" t="s">
        <v>80</v>
      </c>
      <c r="AV392" s="12" t="s">
        <v>82</v>
      </c>
      <c r="AW392" s="12" t="s">
        <v>33</v>
      </c>
      <c r="AX392" s="12" t="s">
        <v>72</v>
      </c>
      <c r="AY392" s="222" t="s">
        <v>153</v>
      </c>
    </row>
    <row r="393" spans="1:51" s="12" customFormat="1" ht="12">
      <c r="A393" s="12"/>
      <c r="B393" s="211"/>
      <c r="C393" s="212"/>
      <c r="D393" s="213" t="s">
        <v>161</v>
      </c>
      <c r="E393" s="214" t="s">
        <v>19</v>
      </c>
      <c r="F393" s="215" t="s">
        <v>565</v>
      </c>
      <c r="G393" s="212"/>
      <c r="H393" s="216">
        <v>4.2</v>
      </c>
      <c r="I393" s="217"/>
      <c r="J393" s="212"/>
      <c r="K393" s="212"/>
      <c r="L393" s="218"/>
      <c r="M393" s="219"/>
      <c r="N393" s="220"/>
      <c r="O393" s="220"/>
      <c r="P393" s="220"/>
      <c r="Q393" s="220"/>
      <c r="R393" s="220"/>
      <c r="S393" s="220"/>
      <c r="T393" s="221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T393" s="222" t="s">
        <v>161</v>
      </c>
      <c r="AU393" s="222" t="s">
        <v>80</v>
      </c>
      <c r="AV393" s="12" t="s">
        <v>82</v>
      </c>
      <c r="AW393" s="12" t="s">
        <v>33</v>
      </c>
      <c r="AX393" s="12" t="s">
        <v>72</v>
      </c>
      <c r="AY393" s="222" t="s">
        <v>153</v>
      </c>
    </row>
    <row r="394" spans="1:51" s="12" customFormat="1" ht="12">
      <c r="A394" s="12"/>
      <c r="B394" s="211"/>
      <c r="C394" s="212"/>
      <c r="D394" s="213" t="s">
        <v>161</v>
      </c>
      <c r="E394" s="214" t="s">
        <v>19</v>
      </c>
      <c r="F394" s="215" t="s">
        <v>566</v>
      </c>
      <c r="G394" s="212"/>
      <c r="H394" s="216">
        <v>5.6</v>
      </c>
      <c r="I394" s="217"/>
      <c r="J394" s="212"/>
      <c r="K394" s="212"/>
      <c r="L394" s="218"/>
      <c r="M394" s="219"/>
      <c r="N394" s="220"/>
      <c r="O394" s="220"/>
      <c r="P394" s="220"/>
      <c r="Q394" s="220"/>
      <c r="R394" s="220"/>
      <c r="S394" s="220"/>
      <c r="T394" s="221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T394" s="222" t="s">
        <v>161</v>
      </c>
      <c r="AU394" s="222" t="s">
        <v>80</v>
      </c>
      <c r="AV394" s="12" t="s">
        <v>82</v>
      </c>
      <c r="AW394" s="12" t="s">
        <v>33</v>
      </c>
      <c r="AX394" s="12" t="s">
        <v>72</v>
      </c>
      <c r="AY394" s="222" t="s">
        <v>153</v>
      </c>
    </row>
    <row r="395" spans="1:51" s="13" customFormat="1" ht="12">
      <c r="A395" s="13"/>
      <c r="B395" s="223"/>
      <c r="C395" s="224"/>
      <c r="D395" s="213" t="s">
        <v>161</v>
      </c>
      <c r="E395" s="225" t="s">
        <v>19</v>
      </c>
      <c r="F395" s="226" t="s">
        <v>163</v>
      </c>
      <c r="G395" s="224"/>
      <c r="H395" s="227">
        <v>25.129999999999995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161</v>
      </c>
      <c r="AU395" s="233" t="s">
        <v>80</v>
      </c>
      <c r="AV395" s="13" t="s">
        <v>160</v>
      </c>
      <c r="AW395" s="13" t="s">
        <v>33</v>
      </c>
      <c r="AX395" s="13" t="s">
        <v>80</v>
      </c>
      <c r="AY395" s="233" t="s">
        <v>153</v>
      </c>
    </row>
    <row r="396" spans="1:65" s="2" customFormat="1" ht="21.75" customHeight="1">
      <c r="A396" s="38"/>
      <c r="B396" s="39"/>
      <c r="C396" s="197" t="s">
        <v>567</v>
      </c>
      <c r="D396" s="197" t="s">
        <v>156</v>
      </c>
      <c r="E396" s="198" t="s">
        <v>568</v>
      </c>
      <c r="F396" s="199" t="s">
        <v>569</v>
      </c>
      <c r="G396" s="200" t="s">
        <v>213</v>
      </c>
      <c r="H396" s="201">
        <v>2.9</v>
      </c>
      <c r="I396" s="202"/>
      <c r="J396" s="203">
        <f>ROUND(I396*H396,2)</f>
        <v>0</v>
      </c>
      <c r="K396" s="204"/>
      <c r="L396" s="44"/>
      <c r="M396" s="205" t="s">
        <v>19</v>
      </c>
      <c r="N396" s="206" t="s">
        <v>43</v>
      </c>
      <c r="O396" s="84"/>
      <c r="P396" s="207">
        <f>O396*H396</f>
        <v>0</v>
      </c>
      <c r="Q396" s="207">
        <v>0</v>
      </c>
      <c r="R396" s="207">
        <f>Q396*H396</f>
        <v>0</v>
      </c>
      <c r="S396" s="207">
        <v>0</v>
      </c>
      <c r="T396" s="208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09" t="s">
        <v>160</v>
      </c>
      <c r="AT396" s="209" t="s">
        <v>156</v>
      </c>
      <c r="AU396" s="209" t="s">
        <v>80</v>
      </c>
      <c r="AY396" s="17" t="s">
        <v>153</v>
      </c>
      <c r="BE396" s="210">
        <f>IF(N396="základní",J396,0)</f>
        <v>0</v>
      </c>
      <c r="BF396" s="210">
        <f>IF(N396="snížená",J396,0)</f>
        <v>0</v>
      </c>
      <c r="BG396" s="210">
        <f>IF(N396="zákl. přenesená",J396,0)</f>
        <v>0</v>
      </c>
      <c r="BH396" s="210">
        <f>IF(N396="sníž. přenesená",J396,0)</f>
        <v>0</v>
      </c>
      <c r="BI396" s="210">
        <f>IF(N396="nulová",J396,0)</f>
        <v>0</v>
      </c>
      <c r="BJ396" s="17" t="s">
        <v>80</v>
      </c>
      <c r="BK396" s="210">
        <f>ROUND(I396*H396,2)</f>
        <v>0</v>
      </c>
      <c r="BL396" s="17" t="s">
        <v>160</v>
      </c>
      <c r="BM396" s="209" t="s">
        <v>570</v>
      </c>
    </row>
    <row r="397" spans="1:51" s="12" customFormat="1" ht="12">
      <c r="A397" s="12"/>
      <c r="B397" s="211"/>
      <c r="C397" s="212"/>
      <c r="D397" s="213" t="s">
        <v>161</v>
      </c>
      <c r="E397" s="214" t="s">
        <v>19</v>
      </c>
      <c r="F397" s="215" t="s">
        <v>571</v>
      </c>
      <c r="G397" s="212"/>
      <c r="H397" s="216">
        <v>2.9</v>
      </c>
      <c r="I397" s="217"/>
      <c r="J397" s="212"/>
      <c r="K397" s="212"/>
      <c r="L397" s="218"/>
      <c r="M397" s="219"/>
      <c r="N397" s="220"/>
      <c r="O397" s="220"/>
      <c r="P397" s="220"/>
      <c r="Q397" s="220"/>
      <c r="R397" s="220"/>
      <c r="S397" s="220"/>
      <c r="T397" s="221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T397" s="222" t="s">
        <v>161</v>
      </c>
      <c r="AU397" s="222" t="s">
        <v>80</v>
      </c>
      <c r="AV397" s="12" t="s">
        <v>82</v>
      </c>
      <c r="AW397" s="12" t="s">
        <v>33</v>
      </c>
      <c r="AX397" s="12" t="s">
        <v>72</v>
      </c>
      <c r="AY397" s="222" t="s">
        <v>153</v>
      </c>
    </row>
    <row r="398" spans="1:51" s="13" customFormat="1" ht="12">
      <c r="A398" s="13"/>
      <c r="B398" s="223"/>
      <c r="C398" s="224"/>
      <c r="D398" s="213" t="s">
        <v>161</v>
      </c>
      <c r="E398" s="225" t="s">
        <v>19</v>
      </c>
      <c r="F398" s="226" t="s">
        <v>163</v>
      </c>
      <c r="G398" s="224"/>
      <c r="H398" s="227">
        <v>2.9</v>
      </c>
      <c r="I398" s="228"/>
      <c r="J398" s="224"/>
      <c r="K398" s="224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161</v>
      </c>
      <c r="AU398" s="233" t="s">
        <v>80</v>
      </c>
      <c r="AV398" s="13" t="s">
        <v>160</v>
      </c>
      <c r="AW398" s="13" t="s">
        <v>33</v>
      </c>
      <c r="AX398" s="13" t="s">
        <v>80</v>
      </c>
      <c r="AY398" s="233" t="s">
        <v>153</v>
      </c>
    </row>
    <row r="399" spans="1:65" s="2" customFormat="1" ht="16.5" customHeight="1">
      <c r="A399" s="38"/>
      <c r="B399" s="39"/>
      <c r="C399" s="197" t="s">
        <v>349</v>
      </c>
      <c r="D399" s="197" t="s">
        <v>156</v>
      </c>
      <c r="E399" s="198" t="s">
        <v>572</v>
      </c>
      <c r="F399" s="199" t="s">
        <v>573</v>
      </c>
      <c r="G399" s="200" t="s">
        <v>213</v>
      </c>
      <c r="H399" s="201">
        <v>7.32</v>
      </c>
      <c r="I399" s="202"/>
      <c r="J399" s="203">
        <f>ROUND(I399*H399,2)</f>
        <v>0</v>
      </c>
      <c r="K399" s="204"/>
      <c r="L399" s="44"/>
      <c r="M399" s="205" t="s">
        <v>19</v>
      </c>
      <c r="N399" s="206" t="s">
        <v>43</v>
      </c>
      <c r="O399" s="84"/>
      <c r="P399" s="207">
        <f>O399*H399</f>
        <v>0</v>
      </c>
      <c r="Q399" s="207">
        <v>0</v>
      </c>
      <c r="R399" s="207">
        <f>Q399*H399</f>
        <v>0</v>
      </c>
      <c r="S399" s="207">
        <v>0</v>
      </c>
      <c r="T399" s="208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09" t="s">
        <v>160</v>
      </c>
      <c r="AT399" s="209" t="s">
        <v>156</v>
      </c>
      <c r="AU399" s="209" t="s">
        <v>80</v>
      </c>
      <c r="AY399" s="17" t="s">
        <v>153</v>
      </c>
      <c r="BE399" s="210">
        <f>IF(N399="základní",J399,0)</f>
        <v>0</v>
      </c>
      <c r="BF399" s="210">
        <f>IF(N399="snížená",J399,0)</f>
        <v>0</v>
      </c>
      <c r="BG399" s="210">
        <f>IF(N399="zákl. přenesená",J399,0)</f>
        <v>0</v>
      </c>
      <c r="BH399" s="210">
        <f>IF(N399="sníž. přenesená",J399,0)</f>
        <v>0</v>
      </c>
      <c r="BI399" s="210">
        <f>IF(N399="nulová",J399,0)</f>
        <v>0</v>
      </c>
      <c r="BJ399" s="17" t="s">
        <v>80</v>
      </c>
      <c r="BK399" s="210">
        <f>ROUND(I399*H399,2)</f>
        <v>0</v>
      </c>
      <c r="BL399" s="17" t="s">
        <v>160</v>
      </c>
      <c r="BM399" s="209" t="s">
        <v>574</v>
      </c>
    </row>
    <row r="400" spans="1:51" s="12" customFormat="1" ht="12">
      <c r="A400" s="12"/>
      <c r="B400" s="211"/>
      <c r="C400" s="212"/>
      <c r="D400" s="213" t="s">
        <v>161</v>
      </c>
      <c r="E400" s="214" t="s">
        <v>19</v>
      </c>
      <c r="F400" s="215" t="s">
        <v>575</v>
      </c>
      <c r="G400" s="212"/>
      <c r="H400" s="216">
        <v>3.12</v>
      </c>
      <c r="I400" s="217"/>
      <c r="J400" s="212"/>
      <c r="K400" s="212"/>
      <c r="L400" s="218"/>
      <c r="M400" s="219"/>
      <c r="N400" s="220"/>
      <c r="O400" s="220"/>
      <c r="P400" s="220"/>
      <c r="Q400" s="220"/>
      <c r="R400" s="220"/>
      <c r="S400" s="220"/>
      <c r="T400" s="221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T400" s="222" t="s">
        <v>161</v>
      </c>
      <c r="AU400" s="222" t="s">
        <v>80</v>
      </c>
      <c r="AV400" s="12" t="s">
        <v>82</v>
      </c>
      <c r="AW400" s="12" t="s">
        <v>33</v>
      </c>
      <c r="AX400" s="12" t="s">
        <v>72</v>
      </c>
      <c r="AY400" s="222" t="s">
        <v>153</v>
      </c>
    </row>
    <row r="401" spans="1:51" s="12" customFormat="1" ht="12">
      <c r="A401" s="12"/>
      <c r="B401" s="211"/>
      <c r="C401" s="212"/>
      <c r="D401" s="213" t="s">
        <v>161</v>
      </c>
      <c r="E401" s="214" t="s">
        <v>19</v>
      </c>
      <c r="F401" s="215" t="s">
        <v>576</v>
      </c>
      <c r="G401" s="212"/>
      <c r="H401" s="216">
        <v>1.8</v>
      </c>
      <c r="I401" s="217"/>
      <c r="J401" s="212"/>
      <c r="K401" s="212"/>
      <c r="L401" s="218"/>
      <c r="M401" s="219"/>
      <c r="N401" s="220"/>
      <c r="O401" s="220"/>
      <c r="P401" s="220"/>
      <c r="Q401" s="220"/>
      <c r="R401" s="220"/>
      <c r="S401" s="220"/>
      <c r="T401" s="221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T401" s="222" t="s">
        <v>161</v>
      </c>
      <c r="AU401" s="222" t="s">
        <v>80</v>
      </c>
      <c r="AV401" s="12" t="s">
        <v>82</v>
      </c>
      <c r="AW401" s="12" t="s">
        <v>33</v>
      </c>
      <c r="AX401" s="12" t="s">
        <v>72</v>
      </c>
      <c r="AY401" s="222" t="s">
        <v>153</v>
      </c>
    </row>
    <row r="402" spans="1:51" s="12" customFormat="1" ht="12">
      <c r="A402" s="12"/>
      <c r="B402" s="211"/>
      <c r="C402" s="212"/>
      <c r="D402" s="213" t="s">
        <v>161</v>
      </c>
      <c r="E402" s="214" t="s">
        <v>19</v>
      </c>
      <c r="F402" s="215" t="s">
        <v>577</v>
      </c>
      <c r="G402" s="212"/>
      <c r="H402" s="216">
        <v>2.4</v>
      </c>
      <c r="I402" s="217"/>
      <c r="J402" s="212"/>
      <c r="K402" s="212"/>
      <c r="L402" s="218"/>
      <c r="M402" s="219"/>
      <c r="N402" s="220"/>
      <c r="O402" s="220"/>
      <c r="P402" s="220"/>
      <c r="Q402" s="220"/>
      <c r="R402" s="220"/>
      <c r="S402" s="220"/>
      <c r="T402" s="221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T402" s="222" t="s">
        <v>161</v>
      </c>
      <c r="AU402" s="222" t="s">
        <v>80</v>
      </c>
      <c r="AV402" s="12" t="s">
        <v>82</v>
      </c>
      <c r="AW402" s="12" t="s">
        <v>33</v>
      </c>
      <c r="AX402" s="12" t="s">
        <v>72</v>
      </c>
      <c r="AY402" s="222" t="s">
        <v>153</v>
      </c>
    </row>
    <row r="403" spans="1:51" s="13" customFormat="1" ht="12">
      <c r="A403" s="13"/>
      <c r="B403" s="223"/>
      <c r="C403" s="224"/>
      <c r="D403" s="213" t="s">
        <v>161</v>
      </c>
      <c r="E403" s="225" t="s">
        <v>19</v>
      </c>
      <c r="F403" s="226" t="s">
        <v>163</v>
      </c>
      <c r="G403" s="224"/>
      <c r="H403" s="227">
        <v>7.32</v>
      </c>
      <c r="I403" s="228"/>
      <c r="J403" s="224"/>
      <c r="K403" s="224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161</v>
      </c>
      <c r="AU403" s="233" t="s">
        <v>80</v>
      </c>
      <c r="AV403" s="13" t="s">
        <v>160</v>
      </c>
      <c r="AW403" s="13" t="s">
        <v>33</v>
      </c>
      <c r="AX403" s="13" t="s">
        <v>80</v>
      </c>
      <c r="AY403" s="233" t="s">
        <v>153</v>
      </c>
    </row>
    <row r="404" spans="1:65" s="2" customFormat="1" ht="21.75" customHeight="1">
      <c r="A404" s="38"/>
      <c r="B404" s="39"/>
      <c r="C404" s="197" t="s">
        <v>578</v>
      </c>
      <c r="D404" s="197" t="s">
        <v>156</v>
      </c>
      <c r="E404" s="198" t="s">
        <v>579</v>
      </c>
      <c r="F404" s="199" t="s">
        <v>580</v>
      </c>
      <c r="G404" s="200" t="s">
        <v>246</v>
      </c>
      <c r="H404" s="201">
        <v>1.1</v>
      </c>
      <c r="I404" s="202"/>
      <c r="J404" s="203">
        <f>ROUND(I404*H404,2)</f>
        <v>0</v>
      </c>
      <c r="K404" s="204"/>
      <c r="L404" s="44"/>
      <c r="M404" s="205" t="s">
        <v>19</v>
      </c>
      <c r="N404" s="206" t="s">
        <v>43</v>
      </c>
      <c r="O404" s="84"/>
      <c r="P404" s="207">
        <f>O404*H404</f>
        <v>0</v>
      </c>
      <c r="Q404" s="207">
        <v>0</v>
      </c>
      <c r="R404" s="207">
        <f>Q404*H404</f>
        <v>0</v>
      </c>
      <c r="S404" s="207">
        <v>0</v>
      </c>
      <c r="T404" s="20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09" t="s">
        <v>160</v>
      </c>
      <c r="AT404" s="209" t="s">
        <v>156</v>
      </c>
      <c r="AU404" s="209" t="s">
        <v>80</v>
      </c>
      <c r="AY404" s="17" t="s">
        <v>153</v>
      </c>
      <c r="BE404" s="210">
        <f>IF(N404="základní",J404,0)</f>
        <v>0</v>
      </c>
      <c r="BF404" s="210">
        <f>IF(N404="snížená",J404,0)</f>
        <v>0</v>
      </c>
      <c r="BG404" s="210">
        <f>IF(N404="zákl. přenesená",J404,0)</f>
        <v>0</v>
      </c>
      <c r="BH404" s="210">
        <f>IF(N404="sníž. přenesená",J404,0)</f>
        <v>0</v>
      </c>
      <c r="BI404" s="210">
        <f>IF(N404="nulová",J404,0)</f>
        <v>0</v>
      </c>
      <c r="BJ404" s="17" t="s">
        <v>80</v>
      </c>
      <c r="BK404" s="210">
        <f>ROUND(I404*H404,2)</f>
        <v>0</v>
      </c>
      <c r="BL404" s="17" t="s">
        <v>160</v>
      </c>
      <c r="BM404" s="209" t="s">
        <v>581</v>
      </c>
    </row>
    <row r="405" spans="1:51" s="12" customFormat="1" ht="12">
      <c r="A405" s="12"/>
      <c r="B405" s="211"/>
      <c r="C405" s="212"/>
      <c r="D405" s="213" t="s">
        <v>161</v>
      </c>
      <c r="E405" s="214" t="s">
        <v>19</v>
      </c>
      <c r="F405" s="215" t="s">
        <v>582</v>
      </c>
      <c r="G405" s="212"/>
      <c r="H405" s="216">
        <v>1.1</v>
      </c>
      <c r="I405" s="217"/>
      <c r="J405" s="212"/>
      <c r="K405" s="212"/>
      <c r="L405" s="218"/>
      <c r="M405" s="219"/>
      <c r="N405" s="220"/>
      <c r="O405" s="220"/>
      <c r="P405" s="220"/>
      <c r="Q405" s="220"/>
      <c r="R405" s="220"/>
      <c r="S405" s="220"/>
      <c r="T405" s="221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T405" s="222" t="s">
        <v>161</v>
      </c>
      <c r="AU405" s="222" t="s">
        <v>80</v>
      </c>
      <c r="AV405" s="12" t="s">
        <v>82</v>
      </c>
      <c r="AW405" s="12" t="s">
        <v>33</v>
      </c>
      <c r="AX405" s="12" t="s">
        <v>72</v>
      </c>
      <c r="AY405" s="222" t="s">
        <v>153</v>
      </c>
    </row>
    <row r="406" spans="1:51" s="13" customFormat="1" ht="12">
      <c r="A406" s="13"/>
      <c r="B406" s="223"/>
      <c r="C406" s="224"/>
      <c r="D406" s="213" t="s">
        <v>161</v>
      </c>
      <c r="E406" s="225" t="s">
        <v>19</v>
      </c>
      <c r="F406" s="226" t="s">
        <v>163</v>
      </c>
      <c r="G406" s="224"/>
      <c r="H406" s="227">
        <v>1.1</v>
      </c>
      <c r="I406" s="228"/>
      <c r="J406" s="224"/>
      <c r="K406" s="224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161</v>
      </c>
      <c r="AU406" s="233" t="s">
        <v>80</v>
      </c>
      <c r="AV406" s="13" t="s">
        <v>160</v>
      </c>
      <c r="AW406" s="13" t="s">
        <v>33</v>
      </c>
      <c r="AX406" s="13" t="s">
        <v>80</v>
      </c>
      <c r="AY406" s="233" t="s">
        <v>153</v>
      </c>
    </row>
    <row r="407" spans="1:65" s="2" customFormat="1" ht="21.75" customHeight="1">
      <c r="A407" s="38"/>
      <c r="B407" s="39"/>
      <c r="C407" s="197" t="s">
        <v>352</v>
      </c>
      <c r="D407" s="197" t="s">
        <v>156</v>
      </c>
      <c r="E407" s="198" t="s">
        <v>583</v>
      </c>
      <c r="F407" s="199" t="s">
        <v>584</v>
      </c>
      <c r="G407" s="200" t="s">
        <v>246</v>
      </c>
      <c r="H407" s="201">
        <v>4.95</v>
      </c>
      <c r="I407" s="202"/>
      <c r="J407" s="203">
        <f>ROUND(I407*H407,2)</f>
        <v>0</v>
      </c>
      <c r="K407" s="204"/>
      <c r="L407" s="44"/>
      <c r="M407" s="205" t="s">
        <v>19</v>
      </c>
      <c r="N407" s="206" t="s">
        <v>43</v>
      </c>
      <c r="O407" s="84"/>
      <c r="P407" s="207">
        <f>O407*H407</f>
        <v>0</v>
      </c>
      <c r="Q407" s="207">
        <v>0</v>
      </c>
      <c r="R407" s="207">
        <f>Q407*H407</f>
        <v>0</v>
      </c>
      <c r="S407" s="207">
        <v>0</v>
      </c>
      <c r="T407" s="20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09" t="s">
        <v>160</v>
      </c>
      <c r="AT407" s="209" t="s">
        <v>156</v>
      </c>
      <c r="AU407" s="209" t="s">
        <v>80</v>
      </c>
      <c r="AY407" s="17" t="s">
        <v>153</v>
      </c>
      <c r="BE407" s="210">
        <f>IF(N407="základní",J407,0)</f>
        <v>0</v>
      </c>
      <c r="BF407" s="210">
        <f>IF(N407="snížená",J407,0)</f>
        <v>0</v>
      </c>
      <c r="BG407" s="210">
        <f>IF(N407="zákl. přenesená",J407,0)</f>
        <v>0</v>
      </c>
      <c r="BH407" s="210">
        <f>IF(N407="sníž. přenesená",J407,0)</f>
        <v>0</v>
      </c>
      <c r="BI407" s="210">
        <f>IF(N407="nulová",J407,0)</f>
        <v>0</v>
      </c>
      <c r="BJ407" s="17" t="s">
        <v>80</v>
      </c>
      <c r="BK407" s="210">
        <f>ROUND(I407*H407,2)</f>
        <v>0</v>
      </c>
      <c r="BL407" s="17" t="s">
        <v>160</v>
      </c>
      <c r="BM407" s="209" t="s">
        <v>585</v>
      </c>
    </row>
    <row r="408" spans="1:51" s="12" customFormat="1" ht="12">
      <c r="A408" s="12"/>
      <c r="B408" s="211"/>
      <c r="C408" s="212"/>
      <c r="D408" s="213" t="s">
        <v>161</v>
      </c>
      <c r="E408" s="214" t="s">
        <v>19</v>
      </c>
      <c r="F408" s="215" t="s">
        <v>586</v>
      </c>
      <c r="G408" s="212"/>
      <c r="H408" s="216">
        <v>4.95</v>
      </c>
      <c r="I408" s="217"/>
      <c r="J408" s="212"/>
      <c r="K408" s="212"/>
      <c r="L408" s="218"/>
      <c r="M408" s="219"/>
      <c r="N408" s="220"/>
      <c r="O408" s="220"/>
      <c r="P408" s="220"/>
      <c r="Q408" s="220"/>
      <c r="R408" s="220"/>
      <c r="S408" s="220"/>
      <c r="T408" s="221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T408" s="222" t="s">
        <v>161</v>
      </c>
      <c r="AU408" s="222" t="s">
        <v>80</v>
      </c>
      <c r="AV408" s="12" t="s">
        <v>82</v>
      </c>
      <c r="AW408" s="12" t="s">
        <v>33</v>
      </c>
      <c r="AX408" s="12" t="s">
        <v>72</v>
      </c>
      <c r="AY408" s="222" t="s">
        <v>153</v>
      </c>
    </row>
    <row r="409" spans="1:51" s="13" customFormat="1" ht="12">
      <c r="A409" s="13"/>
      <c r="B409" s="223"/>
      <c r="C409" s="224"/>
      <c r="D409" s="213" t="s">
        <v>161</v>
      </c>
      <c r="E409" s="225" t="s">
        <v>19</v>
      </c>
      <c r="F409" s="226" t="s">
        <v>163</v>
      </c>
      <c r="G409" s="224"/>
      <c r="H409" s="227">
        <v>4.95</v>
      </c>
      <c r="I409" s="228"/>
      <c r="J409" s="224"/>
      <c r="K409" s="224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161</v>
      </c>
      <c r="AU409" s="233" t="s">
        <v>80</v>
      </c>
      <c r="AV409" s="13" t="s">
        <v>160</v>
      </c>
      <c r="AW409" s="13" t="s">
        <v>33</v>
      </c>
      <c r="AX409" s="13" t="s">
        <v>80</v>
      </c>
      <c r="AY409" s="233" t="s">
        <v>153</v>
      </c>
    </row>
    <row r="410" spans="1:65" s="2" customFormat="1" ht="21.75" customHeight="1">
      <c r="A410" s="38"/>
      <c r="B410" s="39"/>
      <c r="C410" s="197" t="s">
        <v>587</v>
      </c>
      <c r="D410" s="197" t="s">
        <v>156</v>
      </c>
      <c r="E410" s="198" t="s">
        <v>588</v>
      </c>
      <c r="F410" s="199" t="s">
        <v>589</v>
      </c>
      <c r="G410" s="200" t="s">
        <v>246</v>
      </c>
      <c r="H410" s="201">
        <v>0.55</v>
      </c>
      <c r="I410" s="202"/>
      <c r="J410" s="203">
        <f>ROUND(I410*H410,2)</f>
        <v>0</v>
      </c>
      <c r="K410" s="204"/>
      <c r="L410" s="44"/>
      <c r="M410" s="205" t="s">
        <v>19</v>
      </c>
      <c r="N410" s="206" t="s">
        <v>43</v>
      </c>
      <c r="O410" s="84"/>
      <c r="P410" s="207">
        <f>O410*H410</f>
        <v>0</v>
      </c>
      <c r="Q410" s="207">
        <v>0</v>
      </c>
      <c r="R410" s="207">
        <f>Q410*H410</f>
        <v>0</v>
      </c>
      <c r="S410" s="207">
        <v>0</v>
      </c>
      <c r="T410" s="208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09" t="s">
        <v>160</v>
      </c>
      <c r="AT410" s="209" t="s">
        <v>156</v>
      </c>
      <c r="AU410" s="209" t="s">
        <v>80</v>
      </c>
      <c r="AY410" s="17" t="s">
        <v>153</v>
      </c>
      <c r="BE410" s="210">
        <f>IF(N410="základní",J410,0)</f>
        <v>0</v>
      </c>
      <c r="BF410" s="210">
        <f>IF(N410="snížená",J410,0)</f>
        <v>0</v>
      </c>
      <c r="BG410" s="210">
        <f>IF(N410="zákl. přenesená",J410,0)</f>
        <v>0</v>
      </c>
      <c r="BH410" s="210">
        <f>IF(N410="sníž. přenesená",J410,0)</f>
        <v>0</v>
      </c>
      <c r="BI410" s="210">
        <f>IF(N410="nulová",J410,0)</f>
        <v>0</v>
      </c>
      <c r="BJ410" s="17" t="s">
        <v>80</v>
      </c>
      <c r="BK410" s="210">
        <f>ROUND(I410*H410,2)</f>
        <v>0</v>
      </c>
      <c r="BL410" s="17" t="s">
        <v>160</v>
      </c>
      <c r="BM410" s="209" t="s">
        <v>590</v>
      </c>
    </row>
    <row r="411" spans="1:51" s="12" customFormat="1" ht="12">
      <c r="A411" s="12"/>
      <c r="B411" s="211"/>
      <c r="C411" s="212"/>
      <c r="D411" s="213" t="s">
        <v>161</v>
      </c>
      <c r="E411" s="214" t="s">
        <v>19</v>
      </c>
      <c r="F411" s="215" t="s">
        <v>591</v>
      </c>
      <c r="G411" s="212"/>
      <c r="H411" s="216">
        <v>0.55</v>
      </c>
      <c r="I411" s="217"/>
      <c r="J411" s="212"/>
      <c r="K411" s="212"/>
      <c r="L411" s="218"/>
      <c r="M411" s="219"/>
      <c r="N411" s="220"/>
      <c r="O411" s="220"/>
      <c r="P411" s="220"/>
      <c r="Q411" s="220"/>
      <c r="R411" s="220"/>
      <c r="S411" s="220"/>
      <c r="T411" s="221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T411" s="222" t="s">
        <v>161</v>
      </c>
      <c r="AU411" s="222" t="s">
        <v>80</v>
      </c>
      <c r="AV411" s="12" t="s">
        <v>82</v>
      </c>
      <c r="AW411" s="12" t="s">
        <v>33</v>
      </c>
      <c r="AX411" s="12" t="s">
        <v>72</v>
      </c>
      <c r="AY411" s="222" t="s">
        <v>153</v>
      </c>
    </row>
    <row r="412" spans="1:51" s="13" customFormat="1" ht="12">
      <c r="A412" s="13"/>
      <c r="B412" s="223"/>
      <c r="C412" s="224"/>
      <c r="D412" s="213" t="s">
        <v>161</v>
      </c>
      <c r="E412" s="225" t="s">
        <v>19</v>
      </c>
      <c r="F412" s="226" t="s">
        <v>163</v>
      </c>
      <c r="G412" s="224"/>
      <c r="H412" s="227">
        <v>0.55</v>
      </c>
      <c r="I412" s="228"/>
      <c r="J412" s="224"/>
      <c r="K412" s="224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161</v>
      </c>
      <c r="AU412" s="233" t="s">
        <v>80</v>
      </c>
      <c r="AV412" s="13" t="s">
        <v>160</v>
      </c>
      <c r="AW412" s="13" t="s">
        <v>33</v>
      </c>
      <c r="AX412" s="13" t="s">
        <v>80</v>
      </c>
      <c r="AY412" s="233" t="s">
        <v>153</v>
      </c>
    </row>
    <row r="413" spans="1:65" s="2" customFormat="1" ht="21.75" customHeight="1">
      <c r="A413" s="38"/>
      <c r="B413" s="39"/>
      <c r="C413" s="197" t="s">
        <v>359</v>
      </c>
      <c r="D413" s="197" t="s">
        <v>156</v>
      </c>
      <c r="E413" s="198" t="s">
        <v>592</v>
      </c>
      <c r="F413" s="199" t="s">
        <v>593</v>
      </c>
      <c r="G413" s="200" t="s">
        <v>159</v>
      </c>
      <c r="H413" s="201">
        <v>0.872</v>
      </c>
      <c r="I413" s="202"/>
      <c r="J413" s="203">
        <f>ROUND(I413*H413,2)</f>
        <v>0</v>
      </c>
      <c r="K413" s="204"/>
      <c r="L413" s="44"/>
      <c r="M413" s="205" t="s">
        <v>19</v>
      </c>
      <c r="N413" s="206" t="s">
        <v>43</v>
      </c>
      <c r="O413" s="84"/>
      <c r="P413" s="207">
        <f>O413*H413</f>
        <v>0</v>
      </c>
      <c r="Q413" s="207">
        <v>0</v>
      </c>
      <c r="R413" s="207">
        <f>Q413*H413</f>
        <v>0</v>
      </c>
      <c r="S413" s="207">
        <v>0</v>
      </c>
      <c r="T413" s="208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09" t="s">
        <v>160</v>
      </c>
      <c r="AT413" s="209" t="s">
        <v>156</v>
      </c>
      <c r="AU413" s="209" t="s">
        <v>80</v>
      </c>
      <c r="AY413" s="17" t="s">
        <v>153</v>
      </c>
      <c r="BE413" s="210">
        <f>IF(N413="základní",J413,0)</f>
        <v>0</v>
      </c>
      <c r="BF413" s="210">
        <f>IF(N413="snížená",J413,0)</f>
        <v>0</v>
      </c>
      <c r="BG413" s="210">
        <f>IF(N413="zákl. přenesená",J413,0)</f>
        <v>0</v>
      </c>
      <c r="BH413" s="210">
        <f>IF(N413="sníž. přenesená",J413,0)</f>
        <v>0</v>
      </c>
      <c r="BI413" s="210">
        <f>IF(N413="nulová",J413,0)</f>
        <v>0</v>
      </c>
      <c r="BJ413" s="17" t="s">
        <v>80</v>
      </c>
      <c r="BK413" s="210">
        <f>ROUND(I413*H413,2)</f>
        <v>0</v>
      </c>
      <c r="BL413" s="17" t="s">
        <v>160</v>
      </c>
      <c r="BM413" s="209" t="s">
        <v>594</v>
      </c>
    </row>
    <row r="414" spans="1:65" s="2" customFormat="1" ht="21.75" customHeight="1">
      <c r="A414" s="38"/>
      <c r="B414" s="39"/>
      <c r="C414" s="197" t="s">
        <v>595</v>
      </c>
      <c r="D414" s="197" t="s">
        <v>156</v>
      </c>
      <c r="E414" s="198" t="s">
        <v>596</v>
      </c>
      <c r="F414" s="199" t="s">
        <v>597</v>
      </c>
      <c r="G414" s="200" t="s">
        <v>159</v>
      </c>
      <c r="H414" s="201">
        <v>2.728</v>
      </c>
      <c r="I414" s="202"/>
      <c r="J414" s="203">
        <f>ROUND(I414*H414,2)</f>
        <v>0</v>
      </c>
      <c r="K414" s="204"/>
      <c r="L414" s="44"/>
      <c r="M414" s="205" t="s">
        <v>19</v>
      </c>
      <c r="N414" s="206" t="s">
        <v>43</v>
      </c>
      <c r="O414" s="84"/>
      <c r="P414" s="207">
        <f>O414*H414</f>
        <v>0</v>
      </c>
      <c r="Q414" s="207">
        <v>0</v>
      </c>
      <c r="R414" s="207">
        <f>Q414*H414</f>
        <v>0</v>
      </c>
      <c r="S414" s="207">
        <v>0</v>
      </c>
      <c r="T414" s="20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09" t="s">
        <v>160</v>
      </c>
      <c r="AT414" s="209" t="s">
        <v>156</v>
      </c>
      <c r="AU414" s="209" t="s">
        <v>80</v>
      </c>
      <c r="AY414" s="17" t="s">
        <v>153</v>
      </c>
      <c r="BE414" s="210">
        <f>IF(N414="základní",J414,0)</f>
        <v>0</v>
      </c>
      <c r="BF414" s="210">
        <f>IF(N414="snížená",J414,0)</f>
        <v>0</v>
      </c>
      <c r="BG414" s="210">
        <f>IF(N414="zákl. přenesená",J414,0)</f>
        <v>0</v>
      </c>
      <c r="BH414" s="210">
        <f>IF(N414="sníž. přenesená",J414,0)</f>
        <v>0</v>
      </c>
      <c r="BI414" s="210">
        <f>IF(N414="nulová",J414,0)</f>
        <v>0</v>
      </c>
      <c r="BJ414" s="17" t="s">
        <v>80</v>
      </c>
      <c r="BK414" s="210">
        <f>ROUND(I414*H414,2)</f>
        <v>0</v>
      </c>
      <c r="BL414" s="17" t="s">
        <v>160</v>
      </c>
      <c r="BM414" s="209" t="s">
        <v>598</v>
      </c>
    </row>
    <row r="415" spans="1:65" s="2" customFormat="1" ht="21.75" customHeight="1">
      <c r="A415" s="38"/>
      <c r="B415" s="39"/>
      <c r="C415" s="197" t="s">
        <v>364</v>
      </c>
      <c r="D415" s="197" t="s">
        <v>156</v>
      </c>
      <c r="E415" s="198" t="s">
        <v>599</v>
      </c>
      <c r="F415" s="199" t="s">
        <v>600</v>
      </c>
      <c r="G415" s="200" t="s">
        <v>159</v>
      </c>
      <c r="H415" s="201">
        <v>0.247</v>
      </c>
      <c r="I415" s="202"/>
      <c r="J415" s="203">
        <f>ROUND(I415*H415,2)</f>
        <v>0</v>
      </c>
      <c r="K415" s="204"/>
      <c r="L415" s="44"/>
      <c r="M415" s="205" t="s">
        <v>19</v>
      </c>
      <c r="N415" s="206" t="s">
        <v>43</v>
      </c>
      <c r="O415" s="84"/>
      <c r="P415" s="207">
        <f>O415*H415</f>
        <v>0</v>
      </c>
      <c r="Q415" s="207">
        <v>0</v>
      </c>
      <c r="R415" s="207">
        <f>Q415*H415</f>
        <v>0</v>
      </c>
      <c r="S415" s="207">
        <v>0</v>
      </c>
      <c r="T415" s="20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09" t="s">
        <v>160</v>
      </c>
      <c r="AT415" s="209" t="s">
        <v>156</v>
      </c>
      <c r="AU415" s="209" t="s">
        <v>80</v>
      </c>
      <c r="AY415" s="17" t="s">
        <v>153</v>
      </c>
      <c r="BE415" s="210">
        <f>IF(N415="základní",J415,0)</f>
        <v>0</v>
      </c>
      <c r="BF415" s="210">
        <f>IF(N415="snížená",J415,0)</f>
        <v>0</v>
      </c>
      <c r="BG415" s="210">
        <f>IF(N415="zákl. přenesená",J415,0)</f>
        <v>0</v>
      </c>
      <c r="BH415" s="210">
        <f>IF(N415="sníž. přenesená",J415,0)</f>
        <v>0</v>
      </c>
      <c r="BI415" s="210">
        <f>IF(N415="nulová",J415,0)</f>
        <v>0</v>
      </c>
      <c r="BJ415" s="17" t="s">
        <v>80</v>
      </c>
      <c r="BK415" s="210">
        <f>ROUND(I415*H415,2)</f>
        <v>0</v>
      </c>
      <c r="BL415" s="17" t="s">
        <v>160</v>
      </c>
      <c r="BM415" s="209" t="s">
        <v>601</v>
      </c>
    </row>
    <row r="416" spans="1:65" s="2" customFormat="1" ht="16.5" customHeight="1">
      <c r="A416" s="38"/>
      <c r="B416" s="39"/>
      <c r="C416" s="197" t="s">
        <v>602</v>
      </c>
      <c r="D416" s="197" t="s">
        <v>156</v>
      </c>
      <c r="E416" s="198" t="s">
        <v>603</v>
      </c>
      <c r="F416" s="199" t="s">
        <v>604</v>
      </c>
      <c r="G416" s="200" t="s">
        <v>246</v>
      </c>
      <c r="H416" s="201">
        <v>7.2</v>
      </c>
      <c r="I416" s="202"/>
      <c r="J416" s="203">
        <f>ROUND(I416*H416,2)</f>
        <v>0</v>
      </c>
      <c r="K416" s="204"/>
      <c r="L416" s="44"/>
      <c r="M416" s="205" t="s">
        <v>19</v>
      </c>
      <c r="N416" s="206" t="s">
        <v>43</v>
      </c>
      <c r="O416" s="84"/>
      <c r="P416" s="207">
        <f>O416*H416</f>
        <v>0</v>
      </c>
      <c r="Q416" s="207">
        <v>0</v>
      </c>
      <c r="R416" s="207">
        <f>Q416*H416</f>
        <v>0</v>
      </c>
      <c r="S416" s="207">
        <v>0</v>
      </c>
      <c r="T416" s="208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09" t="s">
        <v>160</v>
      </c>
      <c r="AT416" s="209" t="s">
        <v>156</v>
      </c>
      <c r="AU416" s="209" t="s">
        <v>80</v>
      </c>
      <c r="AY416" s="17" t="s">
        <v>153</v>
      </c>
      <c r="BE416" s="210">
        <f>IF(N416="základní",J416,0)</f>
        <v>0</v>
      </c>
      <c r="BF416" s="210">
        <f>IF(N416="snížená",J416,0)</f>
        <v>0</v>
      </c>
      <c r="BG416" s="210">
        <f>IF(N416="zákl. přenesená",J416,0)</f>
        <v>0</v>
      </c>
      <c r="BH416" s="210">
        <f>IF(N416="sníž. přenesená",J416,0)</f>
        <v>0</v>
      </c>
      <c r="BI416" s="210">
        <f>IF(N416="nulová",J416,0)</f>
        <v>0</v>
      </c>
      <c r="BJ416" s="17" t="s">
        <v>80</v>
      </c>
      <c r="BK416" s="210">
        <f>ROUND(I416*H416,2)</f>
        <v>0</v>
      </c>
      <c r="BL416" s="17" t="s">
        <v>160</v>
      </c>
      <c r="BM416" s="209" t="s">
        <v>605</v>
      </c>
    </row>
    <row r="417" spans="1:51" s="12" customFormat="1" ht="12">
      <c r="A417" s="12"/>
      <c r="B417" s="211"/>
      <c r="C417" s="212"/>
      <c r="D417" s="213" t="s">
        <v>161</v>
      </c>
      <c r="E417" s="214" t="s">
        <v>19</v>
      </c>
      <c r="F417" s="215" t="s">
        <v>606</v>
      </c>
      <c r="G417" s="212"/>
      <c r="H417" s="216">
        <v>7.2</v>
      </c>
      <c r="I417" s="217"/>
      <c r="J417" s="212"/>
      <c r="K417" s="212"/>
      <c r="L417" s="218"/>
      <c r="M417" s="219"/>
      <c r="N417" s="220"/>
      <c r="O417" s="220"/>
      <c r="P417" s="220"/>
      <c r="Q417" s="220"/>
      <c r="R417" s="220"/>
      <c r="S417" s="220"/>
      <c r="T417" s="221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T417" s="222" t="s">
        <v>161</v>
      </c>
      <c r="AU417" s="222" t="s">
        <v>80</v>
      </c>
      <c r="AV417" s="12" t="s">
        <v>82</v>
      </c>
      <c r="AW417" s="12" t="s">
        <v>33</v>
      </c>
      <c r="AX417" s="12" t="s">
        <v>72</v>
      </c>
      <c r="AY417" s="222" t="s">
        <v>153</v>
      </c>
    </row>
    <row r="418" spans="1:51" s="13" customFormat="1" ht="12">
      <c r="A418" s="13"/>
      <c r="B418" s="223"/>
      <c r="C418" s="224"/>
      <c r="D418" s="213" t="s">
        <v>161</v>
      </c>
      <c r="E418" s="225" t="s">
        <v>19</v>
      </c>
      <c r="F418" s="226" t="s">
        <v>163</v>
      </c>
      <c r="G418" s="224"/>
      <c r="H418" s="227">
        <v>7.2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161</v>
      </c>
      <c r="AU418" s="233" t="s">
        <v>80</v>
      </c>
      <c r="AV418" s="13" t="s">
        <v>160</v>
      </c>
      <c r="AW418" s="13" t="s">
        <v>33</v>
      </c>
      <c r="AX418" s="13" t="s">
        <v>80</v>
      </c>
      <c r="AY418" s="233" t="s">
        <v>153</v>
      </c>
    </row>
    <row r="419" spans="1:65" s="2" customFormat="1" ht="16.5" customHeight="1">
      <c r="A419" s="38"/>
      <c r="B419" s="39"/>
      <c r="C419" s="197" t="s">
        <v>369</v>
      </c>
      <c r="D419" s="197" t="s">
        <v>156</v>
      </c>
      <c r="E419" s="198" t="s">
        <v>607</v>
      </c>
      <c r="F419" s="199" t="s">
        <v>608</v>
      </c>
      <c r="G419" s="200" t="s">
        <v>246</v>
      </c>
      <c r="H419" s="201">
        <v>3.9</v>
      </c>
      <c r="I419" s="202"/>
      <c r="J419" s="203">
        <f>ROUND(I419*H419,2)</f>
        <v>0</v>
      </c>
      <c r="K419" s="204"/>
      <c r="L419" s="44"/>
      <c r="M419" s="205" t="s">
        <v>19</v>
      </c>
      <c r="N419" s="206" t="s">
        <v>43</v>
      </c>
      <c r="O419" s="84"/>
      <c r="P419" s="207">
        <f>O419*H419</f>
        <v>0</v>
      </c>
      <c r="Q419" s="207">
        <v>0</v>
      </c>
      <c r="R419" s="207">
        <f>Q419*H419</f>
        <v>0</v>
      </c>
      <c r="S419" s="207">
        <v>0</v>
      </c>
      <c r="T419" s="20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09" t="s">
        <v>160</v>
      </c>
      <c r="AT419" s="209" t="s">
        <v>156</v>
      </c>
      <c r="AU419" s="209" t="s">
        <v>80</v>
      </c>
      <c r="AY419" s="17" t="s">
        <v>153</v>
      </c>
      <c r="BE419" s="210">
        <f>IF(N419="základní",J419,0)</f>
        <v>0</v>
      </c>
      <c r="BF419" s="210">
        <f>IF(N419="snížená",J419,0)</f>
        <v>0</v>
      </c>
      <c r="BG419" s="210">
        <f>IF(N419="zákl. přenesená",J419,0)</f>
        <v>0</v>
      </c>
      <c r="BH419" s="210">
        <f>IF(N419="sníž. přenesená",J419,0)</f>
        <v>0</v>
      </c>
      <c r="BI419" s="210">
        <f>IF(N419="nulová",J419,0)</f>
        <v>0</v>
      </c>
      <c r="BJ419" s="17" t="s">
        <v>80</v>
      </c>
      <c r="BK419" s="210">
        <f>ROUND(I419*H419,2)</f>
        <v>0</v>
      </c>
      <c r="BL419" s="17" t="s">
        <v>160</v>
      </c>
      <c r="BM419" s="209" t="s">
        <v>609</v>
      </c>
    </row>
    <row r="420" spans="1:51" s="12" customFormat="1" ht="12">
      <c r="A420" s="12"/>
      <c r="B420" s="211"/>
      <c r="C420" s="212"/>
      <c r="D420" s="213" t="s">
        <v>161</v>
      </c>
      <c r="E420" s="214" t="s">
        <v>19</v>
      </c>
      <c r="F420" s="215" t="s">
        <v>610</v>
      </c>
      <c r="G420" s="212"/>
      <c r="H420" s="216">
        <v>3.9</v>
      </c>
      <c r="I420" s="217"/>
      <c r="J420" s="212"/>
      <c r="K420" s="212"/>
      <c r="L420" s="218"/>
      <c r="M420" s="219"/>
      <c r="N420" s="220"/>
      <c r="O420" s="220"/>
      <c r="P420" s="220"/>
      <c r="Q420" s="220"/>
      <c r="R420" s="220"/>
      <c r="S420" s="220"/>
      <c r="T420" s="221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T420" s="222" t="s">
        <v>161</v>
      </c>
      <c r="AU420" s="222" t="s">
        <v>80</v>
      </c>
      <c r="AV420" s="12" t="s">
        <v>82</v>
      </c>
      <c r="AW420" s="12" t="s">
        <v>33</v>
      </c>
      <c r="AX420" s="12" t="s">
        <v>72</v>
      </c>
      <c r="AY420" s="222" t="s">
        <v>153</v>
      </c>
    </row>
    <row r="421" spans="1:51" s="13" customFormat="1" ht="12">
      <c r="A421" s="13"/>
      <c r="B421" s="223"/>
      <c r="C421" s="224"/>
      <c r="D421" s="213" t="s">
        <v>161</v>
      </c>
      <c r="E421" s="225" t="s">
        <v>19</v>
      </c>
      <c r="F421" s="226" t="s">
        <v>163</v>
      </c>
      <c r="G421" s="224"/>
      <c r="H421" s="227">
        <v>3.9</v>
      </c>
      <c r="I421" s="228"/>
      <c r="J421" s="224"/>
      <c r="K421" s="224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161</v>
      </c>
      <c r="AU421" s="233" t="s">
        <v>80</v>
      </c>
      <c r="AV421" s="13" t="s">
        <v>160</v>
      </c>
      <c r="AW421" s="13" t="s">
        <v>33</v>
      </c>
      <c r="AX421" s="13" t="s">
        <v>80</v>
      </c>
      <c r="AY421" s="233" t="s">
        <v>153</v>
      </c>
    </row>
    <row r="422" spans="1:65" s="2" customFormat="1" ht="21.75" customHeight="1">
      <c r="A422" s="38"/>
      <c r="B422" s="39"/>
      <c r="C422" s="197" t="s">
        <v>611</v>
      </c>
      <c r="D422" s="197" t="s">
        <v>156</v>
      </c>
      <c r="E422" s="198" t="s">
        <v>612</v>
      </c>
      <c r="F422" s="199" t="s">
        <v>613</v>
      </c>
      <c r="G422" s="200" t="s">
        <v>213</v>
      </c>
      <c r="H422" s="201">
        <v>37.07</v>
      </c>
      <c r="I422" s="202"/>
      <c r="J422" s="203">
        <f>ROUND(I422*H422,2)</f>
        <v>0</v>
      </c>
      <c r="K422" s="204"/>
      <c r="L422" s="44"/>
      <c r="M422" s="205" t="s">
        <v>19</v>
      </c>
      <c r="N422" s="206" t="s">
        <v>43</v>
      </c>
      <c r="O422" s="84"/>
      <c r="P422" s="207">
        <f>O422*H422</f>
        <v>0</v>
      </c>
      <c r="Q422" s="207">
        <v>0</v>
      </c>
      <c r="R422" s="207">
        <f>Q422*H422</f>
        <v>0</v>
      </c>
      <c r="S422" s="207">
        <v>0</v>
      </c>
      <c r="T422" s="208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09" t="s">
        <v>160</v>
      </c>
      <c r="AT422" s="209" t="s">
        <v>156</v>
      </c>
      <c r="AU422" s="209" t="s">
        <v>80</v>
      </c>
      <c r="AY422" s="17" t="s">
        <v>153</v>
      </c>
      <c r="BE422" s="210">
        <f>IF(N422="základní",J422,0)</f>
        <v>0</v>
      </c>
      <c r="BF422" s="210">
        <f>IF(N422="snížená",J422,0)</f>
        <v>0</v>
      </c>
      <c r="BG422" s="210">
        <f>IF(N422="zákl. přenesená",J422,0)</f>
        <v>0</v>
      </c>
      <c r="BH422" s="210">
        <f>IF(N422="sníž. přenesená",J422,0)</f>
        <v>0</v>
      </c>
      <c r="BI422" s="210">
        <f>IF(N422="nulová",J422,0)</f>
        <v>0</v>
      </c>
      <c r="BJ422" s="17" t="s">
        <v>80</v>
      </c>
      <c r="BK422" s="210">
        <f>ROUND(I422*H422,2)</f>
        <v>0</v>
      </c>
      <c r="BL422" s="17" t="s">
        <v>160</v>
      </c>
      <c r="BM422" s="209" t="s">
        <v>614</v>
      </c>
    </row>
    <row r="423" spans="1:51" s="12" customFormat="1" ht="12">
      <c r="A423" s="12"/>
      <c r="B423" s="211"/>
      <c r="C423" s="212"/>
      <c r="D423" s="213" t="s">
        <v>161</v>
      </c>
      <c r="E423" s="214" t="s">
        <v>19</v>
      </c>
      <c r="F423" s="215" t="s">
        <v>615</v>
      </c>
      <c r="G423" s="212"/>
      <c r="H423" s="216">
        <v>11.44</v>
      </c>
      <c r="I423" s="217"/>
      <c r="J423" s="212"/>
      <c r="K423" s="212"/>
      <c r="L423" s="218"/>
      <c r="M423" s="219"/>
      <c r="N423" s="220"/>
      <c r="O423" s="220"/>
      <c r="P423" s="220"/>
      <c r="Q423" s="220"/>
      <c r="R423" s="220"/>
      <c r="S423" s="220"/>
      <c r="T423" s="221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T423" s="222" t="s">
        <v>161</v>
      </c>
      <c r="AU423" s="222" t="s">
        <v>80</v>
      </c>
      <c r="AV423" s="12" t="s">
        <v>82</v>
      </c>
      <c r="AW423" s="12" t="s">
        <v>33</v>
      </c>
      <c r="AX423" s="12" t="s">
        <v>72</v>
      </c>
      <c r="AY423" s="222" t="s">
        <v>153</v>
      </c>
    </row>
    <row r="424" spans="1:51" s="12" customFormat="1" ht="12">
      <c r="A424" s="12"/>
      <c r="B424" s="211"/>
      <c r="C424" s="212"/>
      <c r="D424" s="213" t="s">
        <v>161</v>
      </c>
      <c r="E424" s="214" t="s">
        <v>19</v>
      </c>
      <c r="F424" s="215" t="s">
        <v>616</v>
      </c>
      <c r="G424" s="212"/>
      <c r="H424" s="216">
        <v>7.8</v>
      </c>
      <c r="I424" s="217"/>
      <c r="J424" s="212"/>
      <c r="K424" s="212"/>
      <c r="L424" s="218"/>
      <c r="M424" s="219"/>
      <c r="N424" s="220"/>
      <c r="O424" s="220"/>
      <c r="P424" s="220"/>
      <c r="Q424" s="220"/>
      <c r="R424" s="220"/>
      <c r="S424" s="220"/>
      <c r="T424" s="221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T424" s="222" t="s">
        <v>161</v>
      </c>
      <c r="AU424" s="222" t="s">
        <v>80</v>
      </c>
      <c r="AV424" s="12" t="s">
        <v>82</v>
      </c>
      <c r="AW424" s="12" t="s">
        <v>33</v>
      </c>
      <c r="AX424" s="12" t="s">
        <v>72</v>
      </c>
      <c r="AY424" s="222" t="s">
        <v>153</v>
      </c>
    </row>
    <row r="425" spans="1:51" s="12" customFormat="1" ht="12">
      <c r="A425" s="12"/>
      <c r="B425" s="211"/>
      <c r="C425" s="212"/>
      <c r="D425" s="213" t="s">
        <v>161</v>
      </c>
      <c r="E425" s="214" t="s">
        <v>19</v>
      </c>
      <c r="F425" s="215" t="s">
        <v>617</v>
      </c>
      <c r="G425" s="212"/>
      <c r="H425" s="216">
        <v>9.7</v>
      </c>
      <c r="I425" s="217"/>
      <c r="J425" s="212"/>
      <c r="K425" s="212"/>
      <c r="L425" s="218"/>
      <c r="M425" s="219"/>
      <c r="N425" s="220"/>
      <c r="O425" s="220"/>
      <c r="P425" s="220"/>
      <c r="Q425" s="220"/>
      <c r="R425" s="220"/>
      <c r="S425" s="220"/>
      <c r="T425" s="221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T425" s="222" t="s">
        <v>161</v>
      </c>
      <c r="AU425" s="222" t="s">
        <v>80</v>
      </c>
      <c r="AV425" s="12" t="s">
        <v>82</v>
      </c>
      <c r="AW425" s="12" t="s">
        <v>33</v>
      </c>
      <c r="AX425" s="12" t="s">
        <v>72</v>
      </c>
      <c r="AY425" s="222" t="s">
        <v>153</v>
      </c>
    </row>
    <row r="426" spans="1:51" s="12" customFormat="1" ht="12">
      <c r="A426" s="12"/>
      <c r="B426" s="211"/>
      <c r="C426" s="212"/>
      <c r="D426" s="213" t="s">
        <v>161</v>
      </c>
      <c r="E426" s="214" t="s">
        <v>19</v>
      </c>
      <c r="F426" s="215" t="s">
        <v>618</v>
      </c>
      <c r="G426" s="212"/>
      <c r="H426" s="216">
        <v>1.09</v>
      </c>
      <c r="I426" s="217"/>
      <c r="J426" s="212"/>
      <c r="K426" s="212"/>
      <c r="L426" s="218"/>
      <c r="M426" s="219"/>
      <c r="N426" s="220"/>
      <c r="O426" s="220"/>
      <c r="P426" s="220"/>
      <c r="Q426" s="220"/>
      <c r="R426" s="220"/>
      <c r="S426" s="220"/>
      <c r="T426" s="221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T426" s="222" t="s">
        <v>161</v>
      </c>
      <c r="AU426" s="222" t="s">
        <v>80</v>
      </c>
      <c r="AV426" s="12" t="s">
        <v>82</v>
      </c>
      <c r="AW426" s="12" t="s">
        <v>33</v>
      </c>
      <c r="AX426" s="12" t="s">
        <v>72</v>
      </c>
      <c r="AY426" s="222" t="s">
        <v>153</v>
      </c>
    </row>
    <row r="427" spans="1:51" s="12" customFormat="1" ht="12">
      <c r="A427" s="12"/>
      <c r="B427" s="211"/>
      <c r="C427" s="212"/>
      <c r="D427" s="213" t="s">
        <v>161</v>
      </c>
      <c r="E427" s="214" t="s">
        <v>19</v>
      </c>
      <c r="F427" s="215" t="s">
        <v>619</v>
      </c>
      <c r="G427" s="212"/>
      <c r="H427" s="216">
        <v>2.6</v>
      </c>
      <c r="I427" s="217"/>
      <c r="J427" s="212"/>
      <c r="K427" s="212"/>
      <c r="L427" s="218"/>
      <c r="M427" s="219"/>
      <c r="N427" s="220"/>
      <c r="O427" s="220"/>
      <c r="P427" s="220"/>
      <c r="Q427" s="220"/>
      <c r="R427" s="220"/>
      <c r="S427" s="220"/>
      <c r="T427" s="221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T427" s="222" t="s">
        <v>161</v>
      </c>
      <c r="AU427" s="222" t="s">
        <v>80</v>
      </c>
      <c r="AV427" s="12" t="s">
        <v>82</v>
      </c>
      <c r="AW427" s="12" t="s">
        <v>33</v>
      </c>
      <c r="AX427" s="12" t="s">
        <v>72</v>
      </c>
      <c r="AY427" s="222" t="s">
        <v>153</v>
      </c>
    </row>
    <row r="428" spans="1:51" s="12" customFormat="1" ht="12">
      <c r="A428" s="12"/>
      <c r="B428" s="211"/>
      <c r="C428" s="212"/>
      <c r="D428" s="213" t="s">
        <v>161</v>
      </c>
      <c r="E428" s="214" t="s">
        <v>19</v>
      </c>
      <c r="F428" s="215" t="s">
        <v>620</v>
      </c>
      <c r="G428" s="212"/>
      <c r="H428" s="216">
        <v>1.94</v>
      </c>
      <c r="I428" s="217"/>
      <c r="J428" s="212"/>
      <c r="K428" s="212"/>
      <c r="L428" s="218"/>
      <c r="M428" s="219"/>
      <c r="N428" s="220"/>
      <c r="O428" s="220"/>
      <c r="P428" s="220"/>
      <c r="Q428" s="220"/>
      <c r="R428" s="220"/>
      <c r="S428" s="220"/>
      <c r="T428" s="221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T428" s="222" t="s">
        <v>161</v>
      </c>
      <c r="AU428" s="222" t="s">
        <v>80</v>
      </c>
      <c r="AV428" s="12" t="s">
        <v>82</v>
      </c>
      <c r="AW428" s="12" t="s">
        <v>33</v>
      </c>
      <c r="AX428" s="12" t="s">
        <v>72</v>
      </c>
      <c r="AY428" s="222" t="s">
        <v>153</v>
      </c>
    </row>
    <row r="429" spans="1:51" s="12" customFormat="1" ht="12">
      <c r="A429" s="12"/>
      <c r="B429" s="211"/>
      <c r="C429" s="212"/>
      <c r="D429" s="213" t="s">
        <v>161</v>
      </c>
      <c r="E429" s="214" t="s">
        <v>19</v>
      </c>
      <c r="F429" s="215" t="s">
        <v>621</v>
      </c>
      <c r="G429" s="212"/>
      <c r="H429" s="216">
        <v>2.5</v>
      </c>
      <c r="I429" s="217"/>
      <c r="J429" s="212"/>
      <c r="K429" s="212"/>
      <c r="L429" s="218"/>
      <c r="M429" s="219"/>
      <c r="N429" s="220"/>
      <c r="O429" s="220"/>
      <c r="P429" s="220"/>
      <c r="Q429" s="220"/>
      <c r="R429" s="220"/>
      <c r="S429" s="220"/>
      <c r="T429" s="221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T429" s="222" t="s">
        <v>161</v>
      </c>
      <c r="AU429" s="222" t="s">
        <v>80</v>
      </c>
      <c r="AV429" s="12" t="s">
        <v>82</v>
      </c>
      <c r="AW429" s="12" t="s">
        <v>33</v>
      </c>
      <c r="AX429" s="12" t="s">
        <v>72</v>
      </c>
      <c r="AY429" s="222" t="s">
        <v>153</v>
      </c>
    </row>
    <row r="430" spans="1:51" s="13" customFormat="1" ht="12">
      <c r="A430" s="13"/>
      <c r="B430" s="223"/>
      <c r="C430" s="224"/>
      <c r="D430" s="213" t="s">
        <v>161</v>
      </c>
      <c r="E430" s="225" t="s">
        <v>19</v>
      </c>
      <c r="F430" s="226" t="s">
        <v>163</v>
      </c>
      <c r="G430" s="224"/>
      <c r="H430" s="227">
        <v>37.06999999999999</v>
      </c>
      <c r="I430" s="228"/>
      <c r="J430" s="224"/>
      <c r="K430" s="224"/>
      <c r="L430" s="229"/>
      <c r="M430" s="230"/>
      <c r="N430" s="231"/>
      <c r="O430" s="231"/>
      <c r="P430" s="231"/>
      <c r="Q430" s="231"/>
      <c r="R430" s="231"/>
      <c r="S430" s="231"/>
      <c r="T430" s="232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3" t="s">
        <v>161</v>
      </c>
      <c r="AU430" s="233" t="s">
        <v>80</v>
      </c>
      <c r="AV430" s="13" t="s">
        <v>160</v>
      </c>
      <c r="AW430" s="13" t="s">
        <v>33</v>
      </c>
      <c r="AX430" s="13" t="s">
        <v>80</v>
      </c>
      <c r="AY430" s="233" t="s">
        <v>153</v>
      </c>
    </row>
    <row r="431" spans="1:65" s="2" customFormat="1" ht="16.5" customHeight="1">
      <c r="A431" s="38"/>
      <c r="B431" s="39"/>
      <c r="C431" s="197" t="s">
        <v>373</v>
      </c>
      <c r="D431" s="197" t="s">
        <v>156</v>
      </c>
      <c r="E431" s="198" t="s">
        <v>622</v>
      </c>
      <c r="F431" s="199" t="s">
        <v>623</v>
      </c>
      <c r="G431" s="200" t="s">
        <v>213</v>
      </c>
      <c r="H431" s="201">
        <v>144.664</v>
      </c>
      <c r="I431" s="202"/>
      <c r="J431" s="203">
        <f>ROUND(I431*H431,2)</f>
        <v>0</v>
      </c>
      <c r="K431" s="204"/>
      <c r="L431" s="44"/>
      <c r="M431" s="205" t="s">
        <v>19</v>
      </c>
      <c r="N431" s="206" t="s">
        <v>43</v>
      </c>
      <c r="O431" s="84"/>
      <c r="P431" s="207">
        <f>O431*H431</f>
        <v>0</v>
      </c>
      <c r="Q431" s="207">
        <v>0</v>
      </c>
      <c r="R431" s="207">
        <f>Q431*H431</f>
        <v>0</v>
      </c>
      <c r="S431" s="207">
        <v>0</v>
      </c>
      <c r="T431" s="208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09" t="s">
        <v>160</v>
      </c>
      <c r="AT431" s="209" t="s">
        <v>156</v>
      </c>
      <c r="AU431" s="209" t="s">
        <v>80</v>
      </c>
      <c r="AY431" s="17" t="s">
        <v>153</v>
      </c>
      <c r="BE431" s="210">
        <f>IF(N431="základní",J431,0)</f>
        <v>0</v>
      </c>
      <c r="BF431" s="210">
        <f>IF(N431="snížená",J431,0)</f>
        <v>0</v>
      </c>
      <c r="BG431" s="210">
        <f>IF(N431="zákl. přenesená",J431,0)</f>
        <v>0</v>
      </c>
      <c r="BH431" s="210">
        <f>IF(N431="sníž. přenesená",J431,0)</f>
        <v>0</v>
      </c>
      <c r="BI431" s="210">
        <f>IF(N431="nulová",J431,0)</f>
        <v>0</v>
      </c>
      <c r="BJ431" s="17" t="s">
        <v>80</v>
      </c>
      <c r="BK431" s="210">
        <f>ROUND(I431*H431,2)</f>
        <v>0</v>
      </c>
      <c r="BL431" s="17" t="s">
        <v>160</v>
      </c>
      <c r="BM431" s="209" t="s">
        <v>624</v>
      </c>
    </row>
    <row r="432" spans="1:63" s="11" customFormat="1" ht="25.9" customHeight="1">
      <c r="A432" s="11"/>
      <c r="B432" s="183"/>
      <c r="C432" s="184"/>
      <c r="D432" s="185" t="s">
        <v>71</v>
      </c>
      <c r="E432" s="186" t="s">
        <v>625</v>
      </c>
      <c r="F432" s="186" t="s">
        <v>626</v>
      </c>
      <c r="G432" s="184"/>
      <c r="H432" s="184"/>
      <c r="I432" s="187"/>
      <c r="J432" s="188">
        <f>BK432</f>
        <v>0</v>
      </c>
      <c r="K432" s="184"/>
      <c r="L432" s="189"/>
      <c r="M432" s="190"/>
      <c r="N432" s="191"/>
      <c r="O432" s="191"/>
      <c r="P432" s="192">
        <f>P433</f>
        <v>0</v>
      </c>
      <c r="Q432" s="191"/>
      <c r="R432" s="192">
        <f>R433</f>
        <v>0</v>
      </c>
      <c r="S432" s="191"/>
      <c r="T432" s="193">
        <f>T433</f>
        <v>0</v>
      </c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R432" s="194" t="s">
        <v>80</v>
      </c>
      <c r="AT432" s="195" t="s">
        <v>71</v>
      </c>
      <c r="AU432" s="195" t="s">
        <v>72</v>
      </c>
      <c r="AY432" s="194" t="s">
        <v>153</v>
      </c>
      <c r="BK432" s="196">
        <f>BK433</f>
        <v>0</v>
      </c>
    </row>
    <row r="433" spans="1:65" s="2" customFormat="1" ht="21.75" customHeight="1">
      <c r="A433" s="38"/>
      <c r="B433" s="39"/>
      <c r="C433" s="197" t="s">
        <v>627</v>
      </c>
      <c r="D433" s="197" t="s">
        <v>156</v>
      </c>
      <c r="E433" s="198" t="s">
        <v>628</v>
      </c>
      <c r="F433" s="199" t="s">
        <v>629</v>
      </c>
      <c r="G433" s="200" t="s">
        <v>222</v>
      </c>
      <c r="H433" s="201">
        <v>86.389</v>
      </c>
      <c r="I433" s="202"/>
      <c r="J433" s="203">
        <f>ROUND(I433*H433,2)</f>
        <v>0</v>
      </c>
      <c r="K433" s="204"/>
      <c r="L433" s="44"/>
      <c r="M433" s="205" t="s">
        <v>19</v>
      </c>
      <c r="N433" s="206" t="s">
        <v>43</v>
      </c>
      <c r="O433" s="84"/>
      <c r="P433" s="207">
        <f>O433*H433</f>
        <v>0</v>
      </c>
      <c r="Q433" s="207">
        <v>0</v>
      </c>
      <c r="R433" s="207">
        <f>Q433*H433</f>
        <v>0</v>
      </c>
      <c r="S433" s="207">
        <v>0</v>
      </c>
      <c r="T433" s="20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09" t="s">
        <v>160</v>
      </c>
      <c r="AT433" s="209" t="s">
        <v>156</v>
      </c>
      <c r="AU433" s="209" t="s">
        <v>80</v>
      </c>
      <c r="AY433" s="17" t="s">
        <v>153</v>
      </c>
      <c r="BE433" s="210">
        <f>IF(N433="základní",J433,0)</f>
        <v>0</v>
      </c>
      <c r="BF433" s="210">
        <f>IF(N433="snížená",J433,0)</f>
        <v>0</v>
      </c>
      <c r="BG433" s="210">
        <f>IF(N433="zákl. přenesená",J433,0)</f>
        <v>0</v>
      </c>
      <c r="BH433" s="210">
        <f>IF(N433="sníž. přenesená",J433,0)</f>
        <v>0</v>
      </c>
      <c r="BI433" s="210">
        <f>IF(N433="nulová",J433,0)</f>
        <v>0</v>
      </c>
      <c r="BJ433" s="17" t="s">
        <v>80</v>
      </c>
      <c r="BK433" s="210">
        <f>ROUND(I433*H433,2)</f>
        <v>0</v>
      </c>
      <c r="BL433" s="17" t="s">
        <v>160</v>
      </c>
      <c r="BM433" s="209" t="s">
        <v>630</v>
      </c>
    </row>
    <row r="434" spans="1:63" s="11" customFormat="1" ht="25.9" customHeight="1">
      <c r="A434" s="11"/>
      <c r="B434" s="183"/>
      <c r="C434" s="184"/>
      <c r="D434" s="185" t="s">
        <v>71</v>
      </c>
      <c r="E434" s="186" t="s">
        <v>631</v>
      </c>
      <c r="F434" s="186" t="s">
        <v>632</v>
      </c>
      <c r="G434" s="184"/>
      <c r="H434" s="184"/>
      <c r="I434" s="187"/>
      <c r="J434" s="188">
        <f>BK434</f>
        <v>0</v>
      </c>
      <c r="K434" s="184"/>
      <c r="L434" s="189"/>
      <c r="M434" s="190"/>
      <c r="N434" s="191"/>
      <c r="O434" s="191"/>
      <c r="P434" s="192">
        <f>SUM(P435:P441)</f>
        <v>0</v>
      </c>
      <c r="Q434" s="191"/>
      <c r="R434" s="192">
        <f>SUM(R435:R441)</f>
        <v>0</v>
      </c>
      <c r="S434" s="191"/>
      <c r="T434" s="193">
        <f>SUM(T435:T441)</f>
        <v>0</v>
      </c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R434" s="194" t="s">
        <v>80</v>
      </c>
      <c r="AT434" s="195" t="s">
        <v>71</v>
      </c>
      <c r="AU434" s="195" t="s">
        <v>72</v>
      </c>
      <c r="AY434" s="194" t="s">
        <v>153</v>
      </c>
      <c r="BK434" s="196">
        <f>SUM(BK435:BK441)</f>
        <v>0</v>
      </c>
    </row>
    <row r="435" spans="1:65" s="2" customFormat="1" ht="21.75" customHeight="1">
      <c r="A435" s="38"/>
      <c r="B435" s="39"/>
      <c r="C435" s="197" t="s">
        <v>380</v>
      </c>
      <c r="D435" s="197" t="s">
        <v>156</v>
      </c>
      <c r="E435" s="198" t="s">
        <v>633</v>
      </c>
      <c r="F435" s="199" t="s">
        <v>634</v>
      </c>
      <c r="G435" s="200" t="s">
        <v>222</v>
      </c>
      <c r="H435" s="201">
        <v>41.943</v>
      </c>
      <c r="I435" s="202"/>
      <c r="J435" s="203">
        <f>ROUND(I435*H435,2)</f>
        <v>0</v>
      </c>
      <c r="K435" s="204"/>
      <c r="L435" s="44"/>
      <c r="M435" s="205" t="s">
        <v>19</v>
      </c>
      <c r="N435" s="206" t="s">
        <v>43</v>
      </c>
      <c r="O435" s="84"/>
      <c r="P435" s="207">
        <f>O435*H435</f>
        <v>0</v>
      </c>
      <c r="Q435" s="207">
        <v>0</v>
      </c>
      <c r="R435" s="207">
        <f>Q435*H435</f>
        <v>0</v>
      </c>
      <c r="S435" s="207">
        <v>0</v>
      </c>
      <c r="T435" s="208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09" t="s">
        <v>160</v>
      </c>
      <c r="AT435" s="209" t="s">
        <v>156</v>
      </c>
      <c r="AU435" s="209" t="s">
        <v>80</v>
      </c>
      <c r="AY435" s="17" t="s">
        <v>153</v>
      </c>
      <c r="BE435" s="210">
        <f>IF(N435="základní",J435,0)</f>
        <v>0</v>
      </c>
      <c r="BF435" s="210">
        <f>IF(N435="snížená",J435,0)</f>
        <v>0</v>
      </c>
      <c r="BG435" s="210">
        <f>IF(N435="zákl. přenesená",J435,0)</f>
        <v>0</v>
      </c>
      <c r="BH435" s="210">
        <f>IF(N435="sníž. přenesená",J435,0)</f>
        <v>0</v>
      </c>
      <c r="BI435" s="210">
        <f>IF(N435="nulová",J435,0)</f>
        <v>0</v>
      </c>
      <c r="BJ435" s="17" t="s">
        <v>80</v>
      </c>
      <c r="BK435" s="210">
        <f>ROUND(I435*H435,2)</f>
        <v>0</v>
      </c>
      <c r="BL435" s="17" t="s">
        <v>160</v>
      </c>
      <c r="BM435" s="209" t="s">
        <v>635</v>
      </c>
    </row>
    <row r="436" spans="1:65" s="2" customFormat="1" ht="21.75" customHeight="1">
      <c r="A436" s="38"/>
      <c r="B436" s="39"/>
      <c r="C436" s="197" t="s">
        <v>488</v>
      </c>
      <c r="D436" s="197" t="s">
        <v>156</v>
      </c>
      <c r="E436" s="198" t="s">
        <v>636</v>
      </c>
      <c r="F436" s="199" t="s">
        <v>637</v>
      </c>
      <c r="G436" s="200" t="s">
        <v>222</v>
      </c>
      <c r="H436" s="201">
        <v>41.943</v>
      </c>
      <c r="I436" s="202"/>
      <c r="J436" s="203">
        <f>ROUND(I436*H436,2)</f>
        <v>0</v>
      </c>
      <c r="K436" s="204"/>
      <c r="L436" s="44"/>
      <c r="M436" s="205" t="s">
        <v>19</v>
      </c>
      <c r="N436" s="206" t="s">
        <v>43</v>
      </c>
      <c r="O436" s="84"/>
      <c r="P436" s="207">
        <f>O436*H436</f>
        <v>0</v>
      </c>
      <c r="Q436" s="207">
        <v>0</v>
      </c>
      <c r="R436" s="207">
        <f>Q436*H436</f>
        <v>0</v>
      </c>
      <c r="S436" s="207">
        <v>0</v>
      </c>
      <c r="T436" s="208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09" t="s">
        <v>160</v>
      </c>
      <c r="AT436" s="209" t="s">
        <v>156</v>
      </c>
      <c r="AU436" s="209" t="s">
        <v>80</v>
      </c>
      <c r="AY436" s="17" t="s">
        <v>153</v>
      </c>
      <c r="BE436" s="210">
        <f>IF(N436="základní",J436,0)</f>
        <v>0</v>
      </c>
      <c r="BF436" s="210">
        <f>IF(N436="snížená",J436,0)</f>
        <v>0</v>
      </c>
      <c r="BG436" s="210">
        <f>IF(N436="zákl. přenesená",J436,0)</f>
        <v>0</v>
      </c>
      <c r="BH436" s="210">
        <f>IF(N436="sníž. přenesená",J436,0)</f>
        <v>0</v>
      </c>
      <c r="BI436" s="210">
        <f>IF(N436="nulová",J436,0)</f>
        <v>0</v>
      </c>
      <c r="BJ436" s="17" t="s">
        <v>80</v>
      </c>
      <c r="BK436" s="210">
        <f>ROUND(I436*H436,2)</f>
        <v>0</v>
      </c>
      <c r="BL436" s="17" t="s">
        <v>160</v>
      </c>
      <c r="BM436" s="209" t="s">
        <v>638</v>
      </c>
    </row>
    <row r="437" spans="1:65" s="2" customFormat="1" ht="21.75" customHeight="1">
      <c r="A437" s="38"/>
      <c r="B437" s="39"/>
      <c r="C437" s="197" t="s">
        <v>384</v>
      </c>
      <c r="D437" s="197" t="s">
        <v>156</v>
      </c>
      <c r="E437" s="198" t="s">
        <v>639</v>
      </c>
      <c r="F437" s="199" t="s">
        <v>640</v>
      </c>
      <c r="G437" s="200" t="s">
        <v>222</v>
      </c>
      <c r="H437" s="201">
        <v>41.943</v>
      </c>
      <c r="I437" s="202"/>
      <c r="J437" s="203">
        <f>ROUND(I437*H437,2)</f>
        <v>0</v>
      </c>
      <c r="K437" s="204"/>
      <c r="L437" s="44"/>
      <c r="M437" s="205" t="s">
        <v>19</v>
      </c>
      <c r="N437" s="206" t="s">
        <v>43</v>
      </c>
      <c r="O437" s="84"/>
      <c r="P437" s="207">
        <f>O437*H437</f>
        <v>0</v>
      </c>
      <c r="Q437" s="207">
        <v>0</v>
      </c>
      <c r="R437" s="207">
        <f>Q437*H437</f>
        <v>0</v>
      </c>
      <c r="S437" s="207">
        <v>0</v>
      </c>
      <c r="T437" s="20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09" t="s">
        <v>160</v>
      </c>
      <c r="AT437" s="209" t="s">
        <v>156</v>
      </c>
      <c r="AU437" s="209" t="s">
        <v>80</v>
      </c>
      <c r="AY437" s="17" t="s">
        <v>153</v>
      </c>
      <c r="BE437" s="210">
        <f>IF(N437="základní",J437,0)</f>
        <v>0</v>
      </c>
      <c r="BF437" s="210">
        <f>IF(N437="snížená",J437,0)</f>
        <v>0</v>
      </c>
      <c r="BG437" s="210">
        <f>IF(N437="zákl. přenesená",J437,0)</f>
        <v>0</v>
      </c>
      <c r="BH437" s="210">
        <f>IF(N437="sníž. přenesená",J437,0)</f>
        <v>0</v>
      </c>
      <c r="BI437" s="210">
        <f>IF(N437="nulová",J437,0)</f>
        <v>0</v>
      </c>
      <c r="BJ437" s="17" t="s">
        <v>80</v>
      </c>
      <c r="BK437" s="210">
        <f>ROUND(I437*H437,2)</f>
        <v>0</v>
      </c>
      <c r="BL437" s="17" t="s">
        <v>160</v>
      </c>
      <c r="BM437" s="209" t="s">
        <v>641</v>
      </c>
    </row>
    <row r="438" spans="1:65" s="2" customFormat="1" ht="16.5" customHeight="1">
      <c r="A438" s="38"/>
      <c r="B438" s="39"/>
      <c r="C438" s="197" t="s">
        <v>642</v>
      </c>
      <c r="D438" s="197" t="s">
        <v>156</v>
      </c>
      <c r="E438" s="198" t="s">
        <v>643</v>
      </c>
      <c r="F438" s="199" t="s">
        <v>644</v>
      </c>
      <c r="G438" s="200" t="s">
        <v>222</v>
      </c>
      <c r="H438" s="201">
        <v>629.149</v>
      </c>
      <c r="I438" s="202"/>
      <c r="J438" s="203">
        <f>ROUND(I438*H438,2)</f>
        <v>0</v>
      </c>
      <c r="K438" s="204"/>
      <c r="L438" s="44"/>
      <c r="M438" s="205" t="s">
        <v>19</v>
      </c>
      <c r="N438" s="206" t="s">
        <v>43</v>
      </c>
      <c r="O438" s="84"/>
      <c r="P438" s="207">
        <f>O438*H438</f>
        <v>0</v>
      </c>
      <c r="Q438" s="207">
        <v>0</v>
      </c>
      <c r="R438" s="207">
        <f>Q438*H438</f>
        <v>0</v>
      </c>
      <c r="S438" s="207">
        <v>0</v>
      </c>
      <c r="T438" s="208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09" t="s">
        <v>160</v>
      </c>
      <c r="AT438" s="209" t="s">
        <v>156</v>
      </c>
      <c r="AU438" s="209" t="s">
        <v>80</v>
      </c>
      <c r="AY438" s="17" t="s">
        <v>153</v>
      </c>
      <c r="BE438" s="210">
        <f>IF(N438="základní",J438,0)</f>
        <v>0</v>
      </c>
      <c r="BF438" s="210">
        <f>IF(N438="snížená",J438,0)</f>
        <v>0</v>
      </c>
      <c r="BG438" s="210">
        <f>IF(N438="zákl. přenesená",J438,0)</f>
        <v>0</v>
      </c>
      <c r="BH438" s="210">
        <f>IF(N438="sníž. přenesená",J438,0)</f>
        <v>0</v>
      </c>
      <c r="BI438" s="210">
        <f>IF(N438="nulová",J438,0)</f>
        <v>0</v>
      </c>
      <c r="BJ438" s="17" t="s">
        <v>80</v>
      </c>
      <c r="BK438" s="210">
        <f>ROUND(I438*H438,2)</f>
        <v>0</v>
      </c>
      <c r="BL438" s="17" t="s">
        <v>160</v>
      </c>
      <c r="BM438" s="209" t="s">
        <v>645</v>
      </c>
    </row>
    <row r="439" spans="1:65" s="2" customFormat="1" ht="16.5" customHeight="1">
      <c r="A439" s="38"/>
      <c r="B439" s="39"/>
      <c r="C439" s="197" t="s">
        <v>390</v>
      </c>
      <c r="D439" s="197" t="s">
        <v>156</v>
      </c>
      <c r="E439" s="198" t="s">
        <v>646</v>
      </c>
      <c r="F439" s="199" t="s">
        <v>647</v>
      </c>
      <c r="G439" s="200" t="s">
        <v>222</v>
      </c>
      <c r="H439" s="201">
        <v>41.943</v>
      </c>
      <c r="I439" s="202"/>
      <c r="J439" s="203">
        <f>ROUND(I439*H439,2)</f>
        <v>0</v>
      </c>
      <c r="K439" s="204"/>
      <c r="L439" s="44"/>
      <c r="M439" s="205" t="s">
        <v>19</v>
      </c>
      <c r="N439" s="206" t="s">
        <v>43</v>
      </c>
      <c r="O439" s="84"/>
      <c r="P439" s="207">
        <f>O439*H439</f>
        <v>0</v>
      </c>
      <c r="Q439" s="207">
        <v>0</v>
      </c>
      <c r="R439" s="207">
        <f>Q439*H439</f>
        <v>0</v>
      </c>
      <c r="S439" s="207">
        <v>0</v>
      </c>
      <c r="T439" s="208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09" t="s">
        <v>160</v>
      </c>
      <c r="AT439" s="209" t="s">
        <v>156</v>
      </c>
      <c r="AU439" s="209" t="s">
        <v>80</v>
      </c>
      <c r="AY439" s="17" t="s">
        <v>153</v>
      </c>
      <c r="BE439" s="210">
        <f>IF(N439="základní",J439,0)</f>
        <v>0</v>
      </c>
      <c r="BF439" s="210">
        <f>IF(N439="snížená",J439,0)</f>
        <v>0</v>
      </c>
      <c r="BG439" s="210">
        <f>IF(N439="zákl. přenesená",J439,0)</f>
        <v>0</v>
      </c>
      <c r="BH439" s="210">
        <f>IF(N439="sníž. přenesená",J439,0)</f>
        <v>0</v>
      </c>
      <c r="BI439" s="210">
        <f>IF(N439="nulová",J439,0)</f>
        <v>0</v>
      </c>
      <c r="BJ439" s="17" t="s">
        <v>80</v>
      </c>
      <c r="BK439" s="210">
        <f>ROUND(I439*H439,2)</f>
        <v>0</v>
      </c>
      <c r="BL439" s="17" t="s">
        <v>160</v>
      </c>
      <c r="BM439" s="209" t="s">
        <v>648</v>
      </c>
    </row>
    <row r="440" spans="1:65" s="2" customFormat="1" ht="16.5" customHeight="1">
      <c r="A440" s="38"/>
      <c r="B440" s="39"/>
      <c r="C440" s="197" t="s">
        <v>625</v>
      </c>
      <c r="D440" s="197" t="s">
        <v>156</v>
      </c>
      <c r="E440" s="198" t="s">
        <v>649</v>
      </c>
      <c r="F440" s="199" t="s">
        <v>650</v>
      </c>
      <c r="G440" s="200" t="s">
        <v>222</v>
      </c>
      <c r="H440" s="201">
        <v>83.887</v>
      </c>
      <c r="I440" s="202"/>
      <c r="J440" s="203">
        <f>ROUND(I440*H440,2)</f>
        <v>0</v>
      </c>
      <c r="K440" s="204"/>
      <c r="L440" s="44"/>
      <c r="M440" s="205" t="s">
        <v>19</v>
      </c>
      <c r="N440" s="206" t="s">
        <v>43</v>
      </c>
      <c r="O440" s="84"/>
      <c r="P440" s="207">
        <f>O440*H440</f>
        <v>0</v>
      </c>
      <c r="Q440" s="207">
        <v>0</v>
      </c>
      <c r="R440" s="207">
        <f>Q440*H440</f>
        <v>0</v>
      </c>
      <c r="S440" s="207">
        <v>0</v>
      </c>
      <c r="T440" s="208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09" t="s">
        <v>160</v>
      </c>
      <c r="AT440" s="209" t="s">
        <v>156</v>
      </c>
      <c r="AU440" s="209" t="s">
        <v>80</v>
      </c>
      <c r="AY440" s="17" t="s">
        <v>153</v>
      </c>
      <c r="BE440" s="210">
        <f>IF(N440="základní",J440,0)</f>
        <v>0</v>
      </c>
      <c r="BF440" s="210">
        <f>IF(N440="snížená",J440,0)</f>
        <v>0</v>
      </c>
      <c r="BG440" s="210">
        <f>IF(N440="zákl. přenesená",J440,0)</f>
        <v>0</v>
      </c>
      <c r="BH440" s="210">
        <f>IF(N440="sníž. přenesená",J440,0)</f>
        <v>0</v>
      </c>
      <c r="BI440" s="210">
        <f>IF(N440="nulová",J440,0)</f>
        <v>0</v>
      </c>
      <c r="BJ440" s="17" t="s">
        <v>80</v>
      </c>
      <c r="BK440" s="210">
        <f>ROUND(I440*H440,2)</f>
        <v>0</v>
      </c>
      <c r="BL440" s="17" t="s">
        <v>160</v>
      </c>
      <c r="BM440" s="209" t="s">
        <v>651</v>
      </c>
    </row>
    <row r="441" spans="1:65" s="2" customFormat="1" ht="24.15" customHeight="1">
      <c r="A441" s="38"/>
      <c r="B441" s="39"/>
      <c r="C441" s="197" t="s">
        <v>394</v>
      </c>
      <c r="D441" s="197" t="s">
        <v>156</v>
      </c>
      <c r="E441" s="198" t="s">
        <v>652</v>
      </c>
      <c r="F441" s="199" t="s">
        <v>653</v>
      </c>
      <c r="G441" s="200" t="s">
        <v>222</v>
      </c>
      <c r="H441" s="201">
        <v>41.943</v>
      </c>
      <c r="I441" s="202"/>
      <c r="J441" s="203">
        <f>ROUND(I441*H441,2)</f>
        <v>0</v>
      </c>
      <c r="K441" s="204"/>
      <c r="L441" s="44"/>
      <c r="M441" s="205" t="s">
        <v>19</v>
      </c>
      <c r="N441" s="206" t="s">
        <v>43</v>
      </c>
      <c r="O441" s="84"/>
      <c r="P441" s="207">
        <f>O441*H441</f>
        <v>0</v>
      </c>
      <c r="Q441" s="207">
        <v>0</v>
      </c>
      <c r="R441" s="207">
        <f>Q441*H441</f>
        <v>0</v>
      </c>
      <c r="S441" s="207">
        <v>0</v>
      </c>
      <c r="T441" s="208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09" t="s">
        <v>160</v>
      </c>
      <c r="AT441" s="209" t="s">
        <v>156</v>
      </c>
      <c r="AU441" s="209" t="s">
        <v>80</v>
      </c>
      <c r="AY441" s="17" t="s">
        <v>153</v>
      </c>
      <c r="BE441" s="210">
        <f>IF(N441="základní",J441,0)</f>
        <v>0</v>
      </c>
      <c r="BF441" s="210">
        <f>IF(N441="snížená",J441,0)</f>
        <v>0</v>
      </c>
      <c r="BG441" s="210">
        <f>IF(N441="zákl. přenesená",J441,0)</f>
        <v>0</v>
      </c>
      <c r="BH441" s="210">
        <f>IF(N441="sníž. přenesená",J441,0)</f>
        <v>0</v>
      </c>
      <c r="BI441" s="210">
        <f>IF(N441="nulová",J441,0)</f>
        <v>0</v>
      </c>
      <c r="BJ441" s="17" t="s">
        <v>80</v>
      </c>
      <c r="BK441" s="210">
        <f>ROUND(I441*H441,2)</f>
        <v>0</v>
      </c>
      <c r="BL441" s="17" t="s">
        <v>160</v>
      </c>
      <c r="BM441" s="209" t="s">
        <v>654</v>
      </c>
    </row>
    <row r="442" spans="1:63" s="11" customFormat="1" ht="25.9" customHeight="1">
      <c r="A442" s="11"/>
      <c r="B442" s="183"/>
      <c r="C442" s="184"/>
      <c r="D442" s="185" t="s">
        <v>71</v>
      </c>
      <c r="E442" s="186" t="s">
        <v>655</v>
      </c>
      <c r="F442" s="186" t="s">
        <v>656</v>
      </c>
      <c r="G442" s="184"/>
      <c r="H442" s="184"/>
      <c r="I442" s="187"/>
      <c r="J442" s="188">
        <f>BK442</f>
        <v>0</v>
      </c>
      <c r="K442" s="184"/>
      <c r="L442" s="189"/>
      <c r="M442" s="190"/>
      <c r="N442" s="191"/>
      <c r="O442" s="191"/>
      <c r="P442" s="192">
        <f>SUM(P443:P461)</f>
        <v>0</v>
      </c>
      <c r="Q442" s="191"/>
      <c r="R442" s="192">
        <f>SUM(R443:R461)</f>
        <v>0</v>
      </c>
      <c r="S442" s="191"/>
      <c r="T442" s="193">
        <f>SUM(T443:T461)</f>
        <v>0</v>
      </c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R442" s="194" t="s">
        <v>82</v>
      </c>
      <c r="AT442" s="195" t="s">
        <v>71</v>
      </c>
      <c r="AU442" s="195" t="s">
        <v>72</v>
      </c>
      <c r="AY442" s="194" t="s">
        <v>153</v>
      </c>
      <c r="BK442" s="196">
        <f>SUM(BK443:BK461)</f>
        <v>0</v>
      </c>
    </row>
    <row r="443" spans="1:65" s="2" customFormat="1" ht="16.5" customHeight="1">
      <c r="A443" s="38"/>
      <c r="B443" s="39"/>
      <c r="C443" s="197" t="s">
        <v>657</v>
      </c>
      <c r="D443" s="197" t="s">
        <v>156</v>
      </c>
      <c r="E443" s="198" t="s">
        <v>658</v>
      </c>
      <c r="F443" s="199" t="s">
        <v>659</v>
      </c>
      <c r="G443" s="200" t="s">
        <v>213</v>
      </c>
      <c r="H443" s="201">
        <v>108.3</v>
      </c>
      <c r="I443" s="202"/>
      <c r="J443" s="203">
        <f>ROUND(I443*H443,2)</f>
        <v>0</v>
      </c>
      <c r="K443" s="204"/>
      <c r="L443" s="44"/>
      <c r="M443" s="205" t="s">
        <v>19</v>
      </c>
      <c r="N443" s="206" t="s">
        <v>43</v>
      </c>
      <c r="O443" s="84"/>
      <c r="P443" s="207">
        <f>O443*H443</f>
        <v>0</v>
      </c>
      <c r="Q443" s="207">
        <v>0</v>
      </c>
      <c r="R443" s="207">
        <f>Q443*H443</f>
        <v>0</v>
      </c>
      <c r="S443" s="207">
        <v>0</v>
      </c>
      <c r="T443" s="208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09" t="s">
        <v>230</v>
      </c>
      <c r="AT443" s="209" t="s">
        <v>156</v>
      </c>
      <c r="AU443" s="209" t="s">
        <v>80</v>
      </c>
      <c r="AY443" s="17" t="s">
        <v>153</v>
      </c>
      <c r="BE443" s="210">
        <f>IF(N443="základní",J443,0)</f>
        <v>0</v>
      </c>
      <c r="BF443" s="210">
        <f>IF(N443="snížená",J443,0)</f>
        <v>0</v>
      </c>
      <c r="BG443" s="210">
        <f>IF(N443="zákl. přenesená",J443,0)</f>
        <v>0</v>
      </c>
      <c r="BH443" s="210">
        <f>IF(N443="sníž. přenesená",J443,0)</f>
        <v>0</v>
      </c>
      <c r="BI443" s="210">
        <f>IF(N443="nulová",J443,0)</f>
        <v>0</v>
      </c>
      <c r="BJ443" s="17" t="s">
        <v>80</v>
      </c>
      <c r="BK443" s="210">
        <f>ROUND(I443*H443,2)</f>
        <v>0</v>
      </c>
      <c r="BL443" s="17" t="s">
        <v>230</v>
      </c>
      <c r="BM443" s="209" t="s">
        <v>660</v>
      </c>
    </row>
    <row r="444" spans="1:51" s="12" customFormat="1" ht="12">
      <c r="A444" s="12"/>
      <c r="B444" s="211"/>
      <c r="C444" s="212"/>
      <c r="D444" s="213" t="s">
        <v>161</v>
      </c>
      <c r="E444" s="214" t="s">
        <v>19</v>
      </c>
      <c r="F444" s="215" t="s">
        <v>661</v>
      </c>
      <c r="G444" s="212"/>
      <c r="H444" s="216">
        <v>58</v>
      </c>
      <c r="I444" s="217"/>
      <c r="J444" s="212"/>
      <c r="K444" s="212"/>
      <c r="L444" s="218"/>
      <c r="M444" s="219"/>
      <c r="N444" s="220"/>
      <c r="O444" s="220"/>
      <c r="P444" s="220"/>
      <c r="Q444" s="220"/>
      <c r="R444" s="220"/>
      <c r="S444" s="220"/>
      <c r="T444" s="221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T444" s="222" t="s">
        <v>161</v>
      </c>
      <c r="AU444" s="222" t="s">
        <v>80</v>
      </c>
      <c r="AV444" s="12" t="s">
        <v>82</v>
      </c>
      <c r="AW444" s="12" t="s">
        <v>33</v>
      </c>
      <c r="AX444" s="12" t="s">
        <v>72</v>
      </c>
      <c r="AY444" s="222" t="s">
        <v>153</v>
      </c>
    </row>
    <row r="445" spans="1:51" s="12" customFormat="1" ht="12">
      <c r="A445" s="12"/>
      <c r="B445" s="211"/>
      <c r="C445" s="212"/>
      <c r="D445" s="213" t="s">
        <v>161</v>
      </c>
      <c r="E445" s="214" t="s">
        <v>19</v>
      </c>
      <c r="F445" s="215" t="s">
        <v>662</v>
      </c>
      <c r="G445" s="212"/>
      <c r="H445" s="216">
        <v>50.3</v>
      </c>
      <c r="I445" s="217"/>
      <c r="J445" s="212"/>
      <c r="K445" s="212"/>
      <c r="L445" s="218"/>
      <c r="M445" s="219"/>
      <c r="N445" s="220"/>
      <c r="O445" s="220"/>
      <c r="P445" s="220"/>
      <c r="Q445" s="220"/>
      <c r="R445" s="220"/>
      <c r="S445" s="220"/>
      <c r="T445" s="221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T445" s="222" t="s">
        <v>161</v>
      </c>
      <c r="AU445" s="222" t="s">
        <v>80</v>
      </c>
      <c r="AV445" s="12" t="s">
        <v>82</v>
      </c>
      <c r="AW445" s="12" t="s">
        <v>33</v>
      </c>
      <c r="AX445" s="12" t="s">
        <v>72</v>
      </c>
      <c r="AY445" s="222" t="s">
        <v>153</v>
      </c>
    </row>
    <row r="446" spans="1:51" s="13" customFormat="1" ht="12">
      <c r="A446" s="13"/>
      <c r="B446" s="223"/>
      <c r="C446" s="224"/>
      <c r="D446" s="213" t="s">
        <v>161</v>
      </c>
      <c r="E446" s="225" t="s">
        <v>19</v>
      </c>
      <c r="F446" s="226" t="s">
        <v>163</v>
      </c>
      <c r="G446" s="224"/>
      <c r="H446" s="227">
        <v>108.3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161</v>
      </c>
      <c r="AU446" s="233" t="s">
        <v>80</v>
      </c>
      <c r="AV446" s="13" t="s">
        <v>160</v>
      </c>
      <c r="AW446" s="13" t="s">
        <v>33</v>
      </c>
      <c r="AX446" s="13" t="s">
        <v>80</v>
      </c>
      <c r="AY446" s="233" t="s">
        <v>153</v>
      </c>
    </row>
    <row r="447" spans="1:65" s="2" customFormat="1" ht="16.5" customHeight="1">
      <c r="A447" s="38"/>
      <c r="B447" s="39"/>
      <c r="C447" s="197" t="s">
        <v>401</v>
      </c>
      <c r="D447" s="197" t="s">
        <v>156</v>
      </c>
      <c r="E447" s="198" t="s">
        <v>663</v>
      </c>
      <c r="F447" s="199" t="s">
        <v>664</v>
      </c>
      <c r="G447" s="200" t="s">
        <v>213</v>
      </c>
      <c r="H447" s="201">
        <v>2.16</v>
      </c>
      <c r="I447" s="202"/>
      <c r="J447" s="203">
        <f>ROUND(I447*H447,2)</f>
        <v>0</v>
      </c>
      <c r="K447" s="204"/>
      <c r="L447" s="44"/>
      <c r="M447" s="205" t="s">
        <v>19</v>
      </c>
      <c r="N447" s="206" t="s">
        <v>43</v>
      </c>
      <c r="O447" s="84"/>
      <c r="P447" s="207">
        <f>O447*H447</f>
        <v>0</v>
      </c>
      <c r="Q447" s="207">
        <v>0</v>
      </c>
      <c r="R447" s="207">
        <f>Q447*H447</f>
        <v>0</v>
      </c>
      <c r="S447" s="207">
        <v>0</v>
      </c>
      <c r="T447" s="208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09" t="s">
        <v>230</v>
      </c>
      <c r="AT447" s="209" t="s">
        <v>156</v>
      </c>
      <c r="AU447" s="209" t="s">
        <v>80</v>
      </c>
      <c r="AY447" s="17" t="s">
        <v>153</v>
      </c>
      <c r="BE447" s="210">
        <f>IF(N447="základní",J447,0)</f>
        <v>0</v>
      </c>
      <c r="BF447" s="210">
        <f>IF(N447="snížená",J447,0)</f>
        <v>0</v>
      </c>
      <c r="BG447" s="210">
        <f>IF(N447="zákl. přenesená",J447,0)</f>
        <v>0</v>
      </c>
      <c r="BH447" s="210">
        <f>IF(N447="sníž. přenesená",J447,0)</f>
        <v>0</v>
      </c>
      <c r="BI447" s="210">
        <f>IF(N447="nulová",J447,0)</f>
        <v>0</v>
      </c>
      <c r="BJ447" s="17" t="s">
        <v>80</v>
      </c>
      <c r="BK447" s="210">
        <f>ROUND(I447*H447,2)</f>
        <v>0</v>
      </c>
      <c r="BL447" s="17" t="s">
        <v>230</v>
      </c>
      <c r="BM447" s="209" t="s">
        <v>665</v>
      </c>
    </row>
    <row r="448" spans="1:47" s="2" customFormat="1" ht="12">
      <c r="A448" s="38"/>
      <c r="B448" s="39"/>
      <c r="C448" s="40"/>
      <c r="D448" s="213" t="s">
        <v>169</v>
      </c>
      <c r="E448" s="40"/>
      <c r="F448" s="234" t="s">
        <v>666</v>
      </c>
      <c r="G448" s="40"/>
      <c r="H448" s="40"/>
      <c r="I448" s="235"/>
      <c r="J448" s="40"/>
      <c r="K448" s="40"/>
      <c r="L448" s="44"/>
      <c r="M448" s="236"/>
      <c r="N448" s="237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169</v>
      </c>
      <c r="AU448" s="17" t="s">
        <v>80</v>
      </c>
    </row>
    <row r="449" spans="1:51" s="12" customFormat="1" ht="12">
      <c r="A449" s="12"/>
      <c r="B449" s="211"/>
      <c r="C449" s="212"/>
      <c r="D449" s="213" t="s">
        <v>161</v>
      </c>
      <c r="E449" s="214" t="s">
        <v>19</v>
      </c>
      <c r="F449" s="215" t="s">
        <v>667</v>
      </c>
      <c r="G449" s="212"/>
      <c r="H449" s="216">
        <v>2.16</v>
      </c>
      <c r="I449" s="217"/>
      <c r="J449" s="212"/>
      <c r="K449" s="212"/>
      <c r="L449" s="218"/>
      <c r="M449" s="219"/>
      <c r="N449" s="220"/>
      <c r="O449" s="220"/>
      <c r="P449" s="220"/>
      <c r="Q449" s="220"/>
      <c r="R449" s="220"/>
      <c r="S449" s="220"/>
      <c r="T449" s="221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T449" s="222" t="s">
        <v>161</v>
      </c>
      <c r="AU449" s="222" t="s">
        <v>80</v>
      </c>
      <c r="AV449" s="12" t="s">
        <v>82</v>
      </c>
      <c r="AW449" s="12" t="s">
        <v>33</v>
      </c>
      <c r="AX449" s="12" t="s">
        <v>72</v>
      </c>
      <c r="AY449" s="222" t="s">
        <v>153</v>
      </c>
    </row>
    <row r="450" spans="1:51" s="13" customFormat="1" ht="12">
      <c r="A450" s="13"/>
      <c r="B450" s="223"/>
      <c r="C450" s="224"/>
      <c r="D450" s="213" t="s">
        <v>161</v>
      </c>
      <c r="E450" s="225" t="s">
        <v>19</v>
      </c>
      <c r="F450" s="226" t="s">
        <v>163</v>
      </c>
      <c r="G450" s="224"/>
      <c r="H450" s="227">
        <v>2.16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161</v>
      </c>
      <c r="AU450" s="233" t="s">
        <v>80</v>
      </c>
      <c r="AV450" s="13" t="s">
        <v>160</v>
      </c>
      <c r="AW450" s="13" t="s">
        <v>33</v>
      </c>
      <c r="AX450" s="13" t="s">
        <v>80</v>
      </c>
      <c r="AY450" s="233" t="s">
        <v>153</v>
      </c>
    </row>
    <row r="451" spans="1:65" s="2" customFormat="1" ht="16.5" customHeight="1">
      <c r="A451" s="38"/>
      <c r="B451" s="39"/>
      <c r="C451" s="197" t="s">
        <v>668</v>
      </c>
      <c r="D451" s="197" t="s">
        <v>156</v>
      </c>
      <c r="E451" s="198" t="s">
        <v>669</v>
      </c>
      <c r="F451" s="199" t="s">
        <v>670</v>
      </c>
      <c r="G451" s="200" t="s">
        <v>213</v>
      </c>
      <c r="H451" s="201">
        <v>2.16</v>
      </c>
      <c r="I451" s="202"/>
      <c r="J451" s="203">
        <f>ROUND(I451*H451,2)</f>
        <v>0</v>
      </c>
      <c r="K451" s="204"/>
      <c r="L451" s="44"/>
      <c r="M451" s="205" t="s">
        <v>19</v>
      </c>
      <c r="N451" s="206" t="s">
        <v>43</v>
      </c>
      <c r="O451" s="84"/>
      <c r="P451" s="207">
        <f>O451*H451</f>
        <v>0</v>
      </c>
      <c r="Q451" s="207">
        <v>0</v>
      </c>
      <c r="R451" s="207">
        <f>Q451*H451</f>
        <v>0</v>
      </c>
      <c r="S451" s="207">
        <v>0</v>
      </c>
      <c r="T451" s="208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09" t="s">
        <v>230</v>
      </c>
      <c r="AT451" s="209" t="s">
        <v>156</v>
      </c>
      <c r="AU451" s="209" t="s">
        <v>80</v>
      </c>
      <c r="AY451" s="17" t="s">
        <v>153</v>
      </c>
      <c r="BE451" s="210">
        <f>IF(N451="základní",J451,0)</f>
        <v>0</v>
      </c>
      <c r="BF451" s="210">
        <f>IF(N451="snížená",J451,0)</f>
        <v>0</v>
      </c>
      <c r="BG451" s="210">
        <f>IF(N451="zákl. přenesená",J451,0)</f>
        <v>0</v>
      </c>
      <c r="BH451" s="210">
        <f>IF(N451="sníž. přenesená",J451,0)</f>
        <v>0</v>
      </c>
      <c r="BI451" s="210">
        <f>IF(N451="nulová",J451,0)</f>
        <v>0</v>
      </c>
      <c r="BJ451" s="17" t="s">
        <v>80</v>
      </c>
      <c r="BK451" s="210">
        <f>ROUND(I451*H451,2)</f>
        <v>0</v>
      </c>
      <c r="BL451" s="17" t="s">
        <v>230</v>
      </c>
      <c r="BM451" s="209" t="s">
        <v>671</v>
      </c>
    </row>
    <row r="452" spans="1:47" s="2" customFormat="1" ht="12">
      <c r="A452" s="38"/>
      <c r="B452" s="39"/>
      <c r="C452" s="40"/>
      <c r="D452" s="213" t="s">
        <v>169</v>
      </c>
      <c r="E452" s="40"/>
      <c r="F452" s="234" t="s">
        <v>672</v>
      </c>
      <c r="G452" s="40"/>
      <c r="H452" s="40"/>
      <c r="I452" s="235"/>
      <c r="J452" s="40"/>
      <c r="K452" s="40"/>
      <c r="L452" s="44"/>
      <c r="M452" s="236"/>
      <c r="N452" s="237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169</v>
      </c>
      <c r="AU452" s="17" t="s">
        <v>80</v>
      </c>
    </row>
    <row r="453" spans="1:51" s="12" customFormat="1" ht="12">
      <c r="A453" s="12"/>
      <c r="B453" s="211"/>
      <c r="C453" s="212"/>
      <c r="D453" s="213" t="s">
        <v>161</v>
      </c>
      <c r="E453" s="214" t="s">
        <v>19</v>
      </c>
      <c r="F453" s="215" t="s">
        <v>667</v>
      </c>
      <c r="G453" s="212"/>
      <c r="H453" s="216">
        <v>2.16</v>
      </c>
      <c r="I453" s="217"/>
      <c r="J453" s="212"/>
      <c r="K453" s="212"/>
      <c r="L453" s="218"/>
      <c r="M453" s="219"/>
      <c r="N453" s="220"/>
      <c r="O453" s="220"/>
      <c r="P453" s="220"/>
      <c r="Q453" s="220"/>
      <c r="R453" s="220"/>
      <c r="S453" s="220"/>
      <c r="T453" s="221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T453" s="222" t="s">
        <v>161</v>
      </c>
      <c r="AU453" s="222" t="s">
        <v>80</v>
      </c>
      <c r="AV453" s="12" t="s">
        <v>82</v>
      </c>
      <c r="AW453" s="12" t="s">
        <v>33</v>
      </c>
      <c r="AX453" s="12" t="s">
        <v>72</v>
      </c>
      <c r="AY453" s="222" t="s">
        <v>153</v>
      </c>
    </row>
    <row r="454" spans="1:51" s="13" customFormat="1" ht="12">
      <c r="A454" s="13"/>
      <c r="B454" s="223"/>
      <c r="C454" s="224"/>
      <c r="D454" s="213" t="s">
        <v>161</v>
      </c>
      <c r="E454" s="225" t="s">
        <v>19</v>
      </c>
      <c r="F454" s="226" t="s">
        <v>163</v>
      </c>
      <c r="G454" s="224"/>
      <c r="H454" s="227">
        <v>2.16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161</v>
      </c>
      <c r="AU454" s="233" t="s">
        <v>80</v>
      </c>
      <c r="AV454" s="13" t="s">
        <v>160</v>
      </c>
      <c r="AW454" s="13" t="s">
        <v>33</v>
      </c>
      <c r="AX454" s="13" t="s">
        <v>80</v>
      </c>
      <c r="AY454" s="233" t="s">
        <v>153</v>
      </c>
    </row>
    <row r="455" spans="1:65" s="2" customFormat="1" ht="21.75" customHeight="1">
      <c r="A455" s="38"/>
      <c r="B455" s="39"/>
      <c r="C455" s="197" t="s">
        <v>406</v>
      </c>
      <c r="D455" s="197" t="s">
        <v>156</v>
      </c>
      <c r="E455" s="198" t="s">
        <v>673</v>
      </c>
      <c r="F455" s="199" t="s">
        <v>674</v>
      </c>
      <c r="G455" s="200" t="s">
        <v>159</v>
      </c>
      <c r="H455" s="201">
        <v>0.113</v>
      </c>
      <c r="I455" s="202"/>
      <c r="J455" s="203">
        <f>ROUND(I455*H455,2)</f>
        <v>0</v>
      </c>
      <c r="K455" s="204"/>
      <c r="L455" s="44"/>
      <c r="M455" s="205" t="s">
        <v>19</v>
      </c>
      <c r="N455" s="206" t="s">
        <v>43</v>
      </c>
      <c r="O455" s="84"/>
      <c r="P455" s="207">
        <f>O455*H455</f>
        <v>0</v>
      </c>
      <c r="Q455" s="207">
        <v>0</v>
      </c>
      <c r="R455" s="207">
        <f>Q455*H455</f>
        <v>0</v>
      </c>
      <c r="S455" s="207">
        <v>0</v>
      </c>
      <c r="T455" s="208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09" t="s">
        <v>230</v>
      </c>
      <c r="AT455" s="209" t="s">
        <v>156</v>
      </c>
      <c r="AU455" s="209" t="s">
        <v>80</v>
      </c>
      <c r="AY455" s="17" t="s">
        <v>153</v>
      </c>
      <c r="BE455" s="210">
        <f>IF(N455="základní",J455,0)</f>
        <v>0</v>
      </c>
      <c r="BF455" s="210">
        <f>IF(N455="snížená",J455,0)</f>
        <v>0</v>
      </c>
      <c r="BG455" s="210">
        <f>IF(N455="zákl. přenesená",J455,0)</f>
        <v>0</v>
      </c>
      <c r="BH455" s="210">
        <f>IF(N455="sníž. přenesená",J455,0)</f>
        <v>0</v>
      </c>
      <c r="BI455" s="210">
        <f>IF(N455="nulová",J455,0)</f>
        <v>0</v>
      </c>
      <c r="BJ455" s="17" t="s">
        <v>80</v>
      </c>
      <c r="BK455" s="210">
        <f>ROUND(I455*H455,2)</f>
        <v>0</v>
      </c>
      <c r="BL455" s="17" t="s">
        <v>230</v>
      </c>
      <c r="BM455" s="209" t="s">
        <v>675</v>
      </c>
    </row>
    <row r="456" spans="1:51" s="12" customFormat="1" ht="12">
      <c r="A456" s="12"/>
      <c r="B456" s="211"/>
      <c r="C456" s="212"/>
      <c r="D456" s="213" t="s">
        <v>161</v>
      </c>
      <c r="E456" s="214" t="s">
        <v>19</v>
      </c>
      <c r="F456" s="215" t="s">
        <v>676</v>
      </c>
      <c r="G456" s="212"/>
      <c r="H456" s="216">
        <v>0.113</v>
      </c>
      <c r="I456" s="217"/>
      <c r="J456" s="212"/>
      <c r="K456" s="212"/>
      <c r="L456" s="218"/>
      <c r="M456" s="219"/>
      <c r="N456" s="220"/>
      <c r="O456" s="220"/>
      <c r="P456" s="220"/>
      <c r="Q456" s="220"/>
      <c r="R456" s="220"/>
      <c r="S456" s="220"/>
      <c r="T456" s="221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T456" s="222" t="s">
        <v>161</v>
      </c>
      <c r="AU456" s="222" t="s">
        <v>80</v>
      </c>
      <c r="AV456" s="12" t="s">
        <v>82</v>
      </c>
      <c r="AW456" s="12" t="s">
        <v>33</v>
      </c>
      <c r="AX456" s="12" t="s">
        <v>72</v>
      </c>
      <c r="AY456" s="222" t="s">
        <v>153</v>
      </c>
    </row>
    <row r="457" spans="1:51" s="13" customFormat="1" ht="12">
      <c r="A457" s="13"/>
      <c r="B457" s="223"/>
      <c r="C457" s="224"/>
      <c r="D457" s="213" t="s">
        <v>161</v>
      </c>
      <c r="E457" s="225" t="s">
        <v>19</v>
      </c>
      <c r="F457" s="226" t="s">
        <v>163</v>
      </c>
      <c r="G457" s="224"/>
      <c r="H457" s="227">
        <v>0.113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161</v>
      </c>
      <c r="AU457" s="233" t="s">
        <v>80</v>
      </c>
      <c r="AV457" s="13" t="s">
        <v>160</v>
      </c>
      <c r="AW457" s="13" t="s">
        <v>33</v>
      </c>
      <c r="AX457" s="13" t="s">
        <v>80</v>
      </c>
      <c r="AY457" s="233" t="s">
        <v>153</v>
      </c>
    </row>
    <row r="458" spans="1:65" s="2" customFormat="1" ht="16.5" customHeight="1">
      <c r="A458" s="38"/>
      <c r="B458" s="39"/>
      <c r="C458" s="197" t="s">
        <v>677</v>
      </c>
      <c r="D458" s="197" t="s">
        <v>156</v>
      </c>
      <c r="E458" s="198" t="s">
        <v>678</v>
      </c>
      <c r="F458" s="199" t="s">
        <v>679</v>
      </c>
      <c r="G458" s="200" t="s">
        <v>213</v>
      </c>
      <c r="H458" s="201">
        <v>115.2</v>
      </c>
      <c r="I458" s="202"/>
      <c r="J458" s="203">
        <f>ROUND(I458*H458,2)</f>
        <v>0</v>
      </c>
      <c r="K458" s="204"/>
      <c r="L458" s="44"/>
      <c r="M458" s="205" t="s">
        <v>19</v>
      </c>
      <c r="N458" s="206" t="s">
        <v>43</v>
      </c>
      <c r="O458" s="84"/>
      <c r="P458" s="207">
        <f>O458*H458</f>
        <v>0</v>
      </c>
      <c r="Q458" s="207">
        <v>0</v>
      </c>
      <c r="R458" s="207">
        <f>Q458*H458</f>
        <v>0</v>
      </c>
      <c r="S458" s="207">
        <v>0</v>
      </c>
      <c r="T458" s="208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09" t="s">
        <v>230</v>
      </c>
      <c r="AT458" s="209" t="s">
        <v>156</v>
      </c>
      <c r="AU458" s="209" t="s">
        <v>80</v>
      </c>
      <c r="AY458" s="17" t="s">
        <v>153</v>
      </c>
      <c r="BE458" s="210">
        <f>IF(N458="základní",J458,0)</f>
        <v>0</v>
      </c>
      <c r="BF458" s="210">
        <f>IF(N458="snížená",J458,0)</f>
        <v>0</v>
      </c>
      <c r="BG458" s="210">
        <f>IF(N458="zákl. přenesená",J458,0)</f>
        <v>0</v>
      </c>
      <c r="BH458" s="210">
        <f>IF(N458="sníž. přenesená",J458,0)</f>
        <v>0</v>
      </c>
      <c r="BI458" s="210">
        <f>IF(N458="nulová",J458,0)</f>
        <v>0</v>
      </c>
      <c r="BJ458" s="17" t="s">
        <v>80</v>
      </c>
      <c r="BK458" s="210">
        <f>ROUND(I458*H458,2)</f>
        <v>0</v>
      </c>
      <c r="BL458" s="17" t="s">
        <v>230</v>
      </c>
      <c r="BM458" s="209" t="s">
        <v>680</v>
      </c>
    </row>
    <row r="459" spans="1:51" s="12" customFormat="1" ht="12">
      <c r="A459" s="12"/>
      <c r="B459" s="211"/>
      <c r="C459" s="212"/>
      <c r="D459" s="213" t="s">
        <v>161</v>
      </c>
      <c r="E459" s="214" t="s">
        <v>19</v>
      </c>
      <c r="F459" s="215" t="s">
        <v>681</v>
      </c>
      <c r="G459" s="212"/>
      <c r="H459" s="216">
        <v>115.2</v>
      </c>
      <c r="I459" s="217"/>
      <c r="J459" s="212"/>
      <c r="K459" s="212"/>
      <c r="L459" s="218"/>
      <c r="M459" s="219"/>
      <c r="N459" s="220"/>
      <c r="O459" s="220"/>
      <c r="P459" s="220"/>
      <c r="Q459" s="220"/>
      <c r="R459" s="220"/>
      <c r="S459" s="220"/>
      <c r="T459" s="221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T459" s="222" t="s">
        <v>161</v>
      </c>
      <c r="AU459" s="222" t="s">
        <v>80</v>
      </c>
      <c r="AV459" s="12" t="s">
        <v>82</v>
      </c>
      <c r="AW459" s="12" t="s">
        <v>33</v>
      </c>
      <c r="AX459" s="12" t="s">
        <v>72</v>
      </c>
      <c r="AY459" s="222" t="s">
        <v>153</v>
      </c>
    </row>
    <row r="460" spans="1:51" s="13" customFormat="1" ht="12">
      <c r="A460" s="13"/>
      <c r="B460" s="223"/>
      <c r="C460" s="224"/>
      <c r="D460" s="213" t="s">
        <v>161</v>
      </c>
      <c r="E460" s="225" t="s">
        <v>19</v>
      </c>
      <c r="F460" s="226" t="s">
        <v>163</v>
      </c>
      <c r="G460" s="224"/>
      <c r="H460" s="227">
        <v>115.2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161</v>
      </c>
      <c r="AU460" s="233" t="s">
        <v>80</v>
      </c>
      <c r="AV460" s="13" t="s">
        <v>160</v>
      </c>
      <c r="AW460" s="13" t="s">
        <v>33</v>
      </c>
      <c r="AX460" s="13" t="s">
        <v>80</v>
      </c>
      <c r="AY460" s="233" t="s">
        <v>153</v>
      </c>
    </row>
    <row r="461" spans="1:65" s="2" customFormat="1" ht="21.75" customHeight="1">
      <c r="A461" s="38"/>
      <c r="B461" s="39"/>
      <c r="C461" s="197" t="s">
        <v>411</v>
      </c>
      <c r="D461" s="197" t="s">
        <v>156</v>
      </c>
      <c r="E461" s="198" t="s">
        <v>682</v>
      </c>
      <c r="F461" s="199" t="s">
        <v>683</v>
      </c>
      <c r="G461" s="200" t="s">
        <v>222</v>
      </c>
      <c r="H461" s="201">
        <v>0.175</v>
      </c>
      <c r="I461" s="202"/>
      <c r="J461" s="203">
        <f>ROUND(I461*H461,2)</f>
        <v>0</v>
      </c>
      <c r="K461" s="204"/>
      <c r="L461" s="44"/>
      <c r="M461" s="205" t="s">
        <v>19</v>
      </c>
      <c r="N461" s="206" t="s">
        <v>43</v>
      </c>
      <c r="O461" s="84"/>
      <c r="P461" s="207">
        <f>O461*H461</f>
        <v>0</v>
      </c>
      <c r="Q461" s="207">
        <v>0</v>
      </c>
      <c r="R461" s="207">
        <f>Q461*H461</f>
        <v>0</v>
      </c>
      <c r="S461" s="207">
        <v>0</v>
      </c>
      <c r="T461" s="208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09" t="s">
        <v>230</v>
      </c>
      <c r="AT461" s="209" t="s">
        <v>156</v>
      </c>
      <c r="AU461" s="209" t="s">
        <v>80</v>
      </c>
      <c r="AY461" s="17" t="s">
        <v>153</v>
      </c>
      <c r="BE461" s="210">
        <f>IF(N461="základní",J461,0)</f>
        <v>0</v>
      </c>
      <c r="BF461" s="210">
        <f>IF(N461="snížená",J461,0)</f>
        <v>0</v>
      </c>
      <c r="BG461" s="210">
        <f>IF(N461="zákl. přenesená",J461,0)</f>
        <v>0</v>
      </c>
      <c r="BH461" s="210">
        <f>IF(N461="sníž. přenesená",J461,0)</f>
        <v>0</v>
      </c>
      <c r="BI461" s="210">
        <f>IF(N461="nulová",J461,0)</f>
        <v>0</v>
      </c>
      <c r="BJ461" s="17" t="s">
        <v>80</v>
      </c>
      <c r="BK461" s="210">
        <f>ROUND(I461*H461,2)</f>
        <v>0</v>
      </c>
      <c r="BL461" s="17" t="s">
        <v>230</v>
      </c>
      <c r="BM461" s="209" t="s">
        <v>684</v>
      </c>
    </row>
    <row r="462" spans="1:63" s="11" customFormat="1" ht="25.9" customHeight="1">
      <c r="A462" s="11"/>
      <c r="B462" s="183"/>
      <c r="C462" s="184"/>
      <c r="D462" s="185" t="s">
        <v>71</v>
      </c>
      <c r="E462" s="186" t="s">
        <v>685</v>
      </c>
      <c r="F462" s="186" t="s">
        <v>686</v>
      </c>
      <c r="G462" s="184"/>
      <c r="H462" s="184"/>
      <c r="I462" s="187"/>
      <c r="J462" s="188">
        <f>BK462</f>
        <v>0</v>
      </c>
      <c r="K462" s="184"/>
      <c r="L462" s="189"/>
      <c r="M462" s="190"/>
      <c r="N462" s="191"/>
      <c r="O462" s="191"/>
      <c r="P462" s="192">
        <f>SUM(P463:P484)</f>
        <v>0</v>
      </c>
      <c r="Q462" s="191"/>
      <c r="R462" s="192">
        <f>SUM(R463:R484)</f>
        <v>0</v>
      </c>
      <c r="S462" s="191"/>
      <c r="T462" s="193">
        <f>SUM(T463:T484)</f>
        <v>0</v>
      </c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R462" s="194" t="s">
        <v>80</v>
      </c>
      <c r="AT462" s="195" t="s">
        <v>71</v>
      </c>
      <c r="AU462" s="195" t="s">
        <v>72</v>
      </c>
      <c r="AY462" s="194" t="s">
        <v>153</v>
      </c>
      <c r="BK462" s="196">
        <f>SUM(BK463:BK484)</f>
        <v>0</v>
      </c>
    </row>
    <row r="463" spans="1:65" s="2" customFormat="1" ht="21.75" customHeight="1">
      <c r="A463" s="38"/>
      <c r="B463" s="39"/>
      <c r="C463" s="197" t="s">
        <v>687</v>
      </c>
      <c r="D463" s="197" t="s">
        <v>156</v>
      </c>
      <c r="E463" s="198" t="s">
        <v>688</v>
      </c>
      <c r="F463" s="199" t="s">
        <v>689</v>
      </c>
      <c r="G463" s="200" t="s">
        <v>213</v>
      </c>
      <c r="H463" s="201">
        <v>75</v>
      </c>
      <c r="I463" s="202"/>
      <c r="J463" s="203">
        <f>ROUND(I463*H463,2)</f>
        <v>0</v>
      </c>
      <c r="K463" s="204"/>
      <c r="L463" s="44"/>
      <c r="M463" s="205" t="s">
        <v>19</v>
      </c>
      <c r="N463" s="206" t="s">
        <v>43</v>
      </c>
      <c r="O463" s="84"/>
      <c r="P463" s="207">
        <f>O463*H463</f>
        <v>0</v>
      </c>
      <c r="Q463" s="207">
        <v>0</v>
      </c>
      <c r="R463" s="207">
        <f>Q463*H463</f>
        <v>0</v>
      </c>
      <c r="S463" s="207">
        <v>0</v>
      </c>
      <c r="T463" s="208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09" t="s">
        <v>160</v>
      </c>
      <c r="AT463" s="209" t="s">
        <v>156</v>
      </c>
      <c r="AU463" s="209" t="s">
        <v>80</v>
      </c>
      <c r="AY463" s="17" t="s">
        <v>153</v>
      </c>
      <c r="BE463" s="210">
        <f>IF(N463="základní",J463,0)</f>
        <v>0</v>
      </c>
      <c r="BF463" s="210">
        <f>IF(N463="snížená",J463,0)</f>
        <v>0</v>
      </c>
      <c r="BG463" s="210">
        <f>IF(N463="zákl. přenesená",J463,0)</f>
        <v>0</v>
      </c>
      <c r="BH463" s="210">
        <f>IF(N463="sníž. přenesená",J463,0)</f>
        <v>0</v>
      </c>
      <c r="BI463" s="210">
        <f>IF(N463="nulová",J463,0)</f>
        <v>0</v>
      </c>
      <c r="BJ463" s="17" t="s">
        <v>80</v>
      </c>
      <c r="BK463" s="210">
        <f>ROUND(I463*H463,2)</f>
        <v>0</v>
      </c>
      <c r="BL463" s="17" t="s">
        <v>160</v>
      </c>
      <c r="BM463" s="209" t="s">
        <v>690</v>
      </c>
    </row>
    <row r="464" spans="1:47" s="2" customFormat="1" ht="12">
      <c r="A464" s="38"/>
      <c r="B464" s="39"/>
      <c r="C464" s="40"/>
      <c r="D464" s="213" t="s">
        <v>169</v>
      </c>
      <c r="E464" s="40"/>
      <c r="F464" s="234" t="s">
        <v>691</v>
      </c>
      <c r="G464" s="40"/>
      <c r="H464" s="40"/>
      <c r="I464" s="235"/>
      <c r="J464" s="40"/>
      <c r="K464" s="40"/>
      <c r="L464" s="44"/>
      <c r="M464" s="236"/>
      <c r="N464" s="237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169</v>
      </c>
      <c r="AU464" s="17" t="s">
        <v>80</v>
      </c>
    </row>
    <row r="465" spans="1:51" s="12" customFormat="1" ht="12">
      <c r="A465" s="12"/>
      <c r="B465" s="211"/>
      <c r="C465" s="212"/>
      <c r="D465" s="213" t="s">
        <v>161</v>
      </c>
      <c r="E465" s="214" t="s">
        <v>19</v>
      </c>
      <c r="F465" s="215" t="s">
        <v>692</v>
      </c>
      <c r="G465" s="212"/>
      <c r="H465" s="216">
        <v>75</v>
      </c>
      <c r="I465" s="217"/>
      <c r="J465" s="212"/>
      <c r="K465" s="212"/>
      <c r="L465" s="218"/>
      <c r="M465" s="219"/>
      <c r="N465" s="220"/>
      <c r="O465" s="220"/>
      <c r="P465" s="220"/>
      <c r="Q465" s="220"/>
      <c r="R465" s="220"/>
      <c r="S465" s="220"/>
      <c r="T465" s="221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T465" s="222" t="s">
        <v>161</v>
      </c>
      <c r="AU465" s="222" t="s">
        <v>80</v>
      </c>
      <c r="AV465" s="12" t="s">
        <v>82</v>
      </c>
      <c r="AW465" s="12" t="s">
        <v>33</v>
      </c>
      <c r="AX465" s="12" t="s">
        <v>72</v>
      </c>
      <c r="AY465" s="222" t="s">
        <v>153</v>
      </c>
    </row>
    <row r="466" spans="1:51" s="13" customFormat="1" ht="12">
      <c r="A466" s="13"/>
      <c r="B466" s="223"/>
      <c r="C466" s="224"/>
      <c r="D466" s="213" t="s">
        <v>161</v>
      </c>
      <c r="E466" s="225" t="s">
        <v>19</v>
      </c>
      <c r="F466" s="226" t="s">
        <v>163</v>
      </c>
      <c r="G466" s="224"/>
      <c r="H466" s="227">
        <v>75</v>
      </c>
      <c r="I466" s="228"/>
      <c r="J466" s="224"/>
      <c r="K466" s="224"/>
      <c r="L466" s="229"/>
      <c r="M466" s="230"/>
      <c r="N466" s="231"/>
      <c r="O466" s="231"/>
      <c r="P466" s="231"/>
      <c r="Q466" s="231"/>
      <c r="R466" s="231"/>
      <c r="S466" s="231"/>
      <c r="T466" s="23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3" t="s">
        <v>161</v>
      </c>
      <c r="AU466" s="233" t="s">
        <v>80</v>
      </c>
      <c r="AV466" s="13" t="s">
        <v>160</v>
      </c>
      <c r="AW466" s="13" t="s">
        <v>33</v>
      </c>
      <c r="AX466" s="13" t="s">
        <v>80</v>
      </c>
      <c r="AY466" s="233" t="s">
        <v>153</v>
      </c>
    </row>
    <row r="467" spans="1:65" s="2" customFormat="1" ht="16.5" customHeight="1">
      <c r="A467" s="38"/>
      <c r="B467" s="39"/>
      <c r="C467" s="197" t="s">
        <v>414</v>
      </c>
      <c r="D467" s="197" t="s">
        <v>156</v>
      </c>
      <c r="E467" s="198" t="s">
        <v>693</v>
      </c>
      <c r="F467" s="199" t="s">
        <v>694</v>
      </c>
      <c r="G467" s="200" t="s">
        <v>213</v>
      </c>
      <c r="H467" s="201">
        <v>75</v>
      </c>
      <c r="I467" s="202"/>
      <c r="J467" s="203">
        <f>ROUND(I467*H467,2)</f>
        <v>0</v>
      </c>
      <c r="K467" s="204"/>
      <c r="L467" s="44"/>
      <c r="M467" s="205" t="s">
        <v>19</v>
      </c>
      <c r="N467" s="206" t="s">
        <v>43</v>
      </c>
      <c r="O467" s="84"/>
      <c r="P467" s="207">
        <f>O467*H467</f>
        <v>0</v>
      </c>
      <c r="Q467" s="207">
        <v>0</v>
      </c>
      <c r="R467" s="207">
        <f>Q467*H467</f>
        <v>0</v>
      </c>
      <c r="S467" s="207">
        <v>0</v>
      </c>
      <c r="T467" s="208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09" t="s">
        <v>160</v>
      </c>
      <c r="AT467" s="209" t="s">
        <v>156</v>
      </c>
      <c r="AU467" s="209" t="s">
        <v>80</v>
      </c>
      <c r="AY467" s="17" t="s">
        <v>153</v>
      </c>
      <c r="BE467" s="210">
        <f>IF(N467="základní",J467,0)</f>
        <v>0</v>
      </c>
      <c r="BF467" s="210">
        <f>IF(N467="snížená",J467,0)</f>
        <v>0</v>
      </c>
      <c r="BG467" s="210">
        <f>IF(N467="zákl. přenesená",J467,0)</f>
        <v>0</v>
      </c>
      <c r="BH467" s="210">
        <f>IF(N467="sníž. přenesená",J467,0)</f>
        <v>0</v>
      </c>
      <c r="BI467" s="210">
        <f>IF(N467="nulová",J467,0)</f>
        <v>0</v>
      </c>
      <c r="BJ467" s="17" t="s">
        <v>80</v>
      </c>
      <c r="BK467" s="210">
        <f>ROUND(I467*H467,2)</f>
        <v>0</v>
      </c>
      <c r="BL467" s="17" t="s">
        <v>160</v>
      </c>
      <c r="BM467" s="209" t="s">
        <v>695</v>
      </c>
    </row>
    <row r="468" spans="1:47" s="2" customFormat="1" ht="12">
      <c r="A468" s="38"/>
      <c r="B468" s="39"/>
      <c r="C468" s="40"/>
      <c r="D468" s="213" t="s">
        <v>169</v>
      </c>
      <c r="E468" s="40"/>
      <c r="F468" s="234" t="s">
        <v>696</v>
      </c>
      <c r="G468" s="40"/>
      <c r="H468" s="40"/>
      <c r="I468" s="235"/>
      <c r="J468" s="40"/>
      <c r="K468" s="40"/>
      <c r="L468" s="44"/>
      <c r="M468" s="236"/>
      <c r="N468" s="237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169</v>
      </c>
      <c r="AU468" s="17" t="s">
        <v>80</v>
      </c>
    </row>
    <row r="469" spans="1:51" s="12" customFormat="1" ht="12">
      <c r="A469" s="12"/>
      <c r="B469" s="211"/>
      <c r="C469" s="212"/>
      <c r="D469" s="213" t="s">
        <v>161</v>
      </c>
      <c r="E469" s="214" t="s">
        <v>19</v>
      </c>
      <c r="F469" s="215" t="s">
        <v>697</v>
      </c>
      <c r="G469" s="212"/>
      <c r="H469" s="216">
        <v>75</v>
      </c>
      <c r="I469" s="217"/>
      <c r="J469" s="212"/>
      <c r="K469" s="212"/>
      <c r="L469" s="218"/>
      <c r="M469" s="219"/>
      <c r="N469" s="220"/>
      <c r="O469" s="220"/>
      <c r="P469" s="220"/>
      <c r="Q469" s="220"/>
      <c r="R469" s="220"/>
      <c r="S469" s="220"/>
      <c r="T469" s="221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T469" s="222" t="s">
        <v>161</v>
      </c>
      <c r="AU469" s="222" t="s">
        <v>80</v>
      </c>
      <c r="AV469" s="12" t="s">
        <v>82</v>
      </c>
      <c r="AW469" s="12" t="s">
        <v>33</v>
      </c>
      <c r="AX469" s="12" t="s">
        <v>72</v>
      </c>
      <c r="AY469" s="222" t="s">
        <v>153</v>
      </c>
    </row>
    <row r="470" spans="1:51" s="13" customFormat="1" ht="12">
      <c r="A470" s="13"/>
      <c r="B470" s="223"/>
      <c r="C470" s="224"/>
      <c r="D470" s="213" t="s">
        <v>161</v>
      </c>
      <c r="E470" s="225" t="s">
        <v>19</v>
      </c>
      <c r="F470" s="226" t="s">
        <v>163</v>
      </c>
      <c r="G470" s="224"/>
      <c r="H470" s="227">
        <v>75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161</v>
      </c>
      <c r="AU470" s="233" t="s">
        <v>80</v>
      </c>
      <c r="AV470" s="13" t="s">
        <v>160</v>
      </c>
      <c r="AW470" s="13" t="s">
        <v>33</v>
      </c>
      <c r="AX470" s="13" t="s">
        <v>80</v>
      </c>
      <c r="AY470" s="233" t="s">
        <v>153</v>
      </c>
    </row>
    <row r="471" spans="1:65" s="2" customFormat="1" ht="21.75" customHeight="1">
      <c r="A471" s="38"/>
      <c r="B471" s="39"/>
      <c r="C471" s="197" t="s">
        <v>698</v>
      </c>
      <c r="D471" s="197" t="s">
        <v>156</v>
      </c>
      <c r="E471" s="198" t="s">
        <v>699</v>
      </c>
      <c r="F471" s="199" t="s">
        <v>700</v>
      </c>
      <c r="G471" s="200" t="s">
        <v>213</v>
      </c>
      <c r="H471" s="201">
        <v>88.053</v>
      </c>
      <c r="I471" s="202"/>
      <c r="J471" s="203">
        <f>ROUND(I471*H471,2)</f>
        <v>0</v>
      </c>
      <c r="K471" s="204"/>
      <c r="L471" s="44"/>
      <c r="M471" s="205" t="s">
        <v>19</v>
      </c>
      <c r="N471" s="206" t="s">
        <v>43</v>
      </c>
      <c r="O471" s="84"/>
      <c r="P471" s="207">
        <f>O471*H471</f>
        <v>0</v>
      </c>
      <c r="Q471" s="207">
        <v>0</v>
      </c>
      <c r="R471" s="207">
        <f>Q471*H471</f>
        <v>0</v>
      </c>
      <c r="S471" s="207">
        <v>0</v>
      </c>
      <c r="T471" s="208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09" t="s">
        <v>160</v>
      </c>
      <c r="AT471" s="209" t="s">
        <v>156</v>
      </c>
      <c r="AU471" s="209" t="s">
        <v>80</v>
      </c>
      <c r="AY471" s="17" t="s">
        <v>153</v>
      </c>
      <c r="BE471" s="210">
        <f>IF(N471="základní",J471,0)</f>
        <v>0</v>
      </c>
      <c r="BF471" s="210">
        <f>IF(N471="snížená",J471,0)</f>
        <v>0</v>
      </c>
      <c r="BG471" s="210">
        <f>IF(N471="zákl. přenesená",J471,0)</f>
        <v>0</v>
      </c>
      <c r="BH471" s="210">
        <f>IF(N471="sníž. přenesená",J471,0)</f>
        <v>0</v>
      </c>
      <c r="BI471" s="210">
        <f>IF(N471="nulová",J471,0)</f>
        <v>0</v>
      </c>
      <c r="BJ471" s="17" t="s">
        <v>80</v>
      </c>
      <c r="BK471" s="210">
        <f>ROUND(I471*H471,2)</f>
        <v>0</v>
      </c>
      <c r="BL471" s="17" t="s">
        <v>160</v>
      </c>
      <c r="BM471" s="209" t="s">
        <v>701</v>
      </c>
    </row>
    <row r="472" spans="1:65" s="2" customFormat="1" ht="16.5" customHeight="1">
      <c r="A472" s="38"/>
      <c r="B472" s="39"/>
      <c r="C472" s="197" t="s">
        <v>421</v>
      </c>
      <c r="D472" s="197" t="s">
        <v>156</v>
      </c>
      <c r="E472" s="198" t="s">
        <v>702</v>
      </c>
      <c r="F472" s="199" t="s">
        <v>703</v>
      </c>
      <c r="G472" s="200" t="s">
        <v>213</v>
      </c>
      <c r="H472" s="201">
        <v>88.058</v>
      </c>
      <c r="I472" s="202"/>
      <c r="J472" s="203">
        <f>ROUND(I472*H472,2)</f>
        <v>0</v>
      </c>
      <c r="K472" s="204"/>
      <c r="L472" s="44"/>
      <c r="M472" s="205" t="s">
        <v>19</v>
      </c>
      <c r="N472" s="206" t="s">
        <v>43</v>
      </c>
      <c r="O472" s="84"/>
      <c r="P472" s="207">
        <f>O472*H472</f>
        <v>0</v>
      </c>
      <c r="Q472" s="207">
        <v>0</v>
      </c>
      <c r="R472" s="207">
        <f>Q472*H472</f>
        <v>0</v>
      </c>
      <c r="S472" s="207">
        <v>0</v>
      </c>
      <c r="T472" s="208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09" t="s">
        <v>160</v>
      </c>
      <c r="AT472" s="209" t="s">
        <v>156</v>
      </c>
      <c r="AU472" s="209" t="s">
        <v>80</v>
      </c>
      <c r="AY472" s="17" t="s">
        <v>153</v>
      </c>
      <c r="BE472" s="210">
        <f>IF(N472="základní",J472,0)</f>
        <v>0</v>
      </c>
      <c r="BF472" s="210">
        <f>IF(N472="snížená",J472,0)</f>
        <v>0</v>
      </c>
      <c r="BG472" s="210">
        <f>IF(N472="zákl. přenesená",J472,0)</f>
        <v>0</v>
      </c>
      <c r="BH472" s="210">
        <f>IF(N472="sníž. přenesená",J472,0)</f>
        <v>0</v>
      </c>
      <c r="BI472" s="210">
        <f>IF(N472="nulová",J472,0)</f>
        <v>0</v>
      </c>
      <c r="BJ472" s="17" t="s">
        <v>80</v>
      </c>
      <c r="BK472" s="210">
        <f>ROUND(I472*H472,2)</f>
        <v>0</v>
      </c>
      <c r="BL472" s="17" t="s">
        <v>160</v>
      </c>
      <c r="BM472" s="209" t="s">
        <v>704</v>
      </c>
    </row>
    <row r="473" spans="1:47" s="2" customFormat="1" ht="12">
      <c r="A473" s="38"/>
      <c r="B473" s="39"/>
      <c r="C473" s="40"/>
      <c r="D473" s="213" t="s">
        <v>169</v>
      </c>
      <c r="E473" s="40"/>
      <c r="F473" s="234" t="s">
        <v>705</v>
      </c>
      <c r="G473" s="40"/>
      <c r="H473" s="40"/>
      <c r="I473" s="235"/>
      <c r="J473" s="40"/>
      <c r="K473" s="40"/>
      <c r="L473" s="44"/>
      <c r="M473" s="236"/>
      <c r="N473" s="237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169</v>
      </c>
      <c r="AU473" s="17" t="s">
        <v>80</v>
      </c>
    </row>
    <row r="474" spans="1:65" s="2" customFormat="1" ht="16.5" customHeight="1">
      <c r="A474" s="38"/>
      <c r="B474" s="39"/>
      <c r="C474" s="197" t="s">
        <v>706</v>
      </c>
      <c r="D474" s="197" t="s">
        <v>156</v>
      </c>
      <c r="E474" s="198" t="s">
        <v>707</v>
      </c>
      <c r="F474" s="199" t="s">
        <v>708</v>
      </c>
      <c r="G474" s="200" t="s">
        <v>246</v>
      </c>
      <c r="H474" s="201">
        <v>85.522</v>
      </c>
      <c r="I474" s="202"/>
      <c r="J474" s="203">
        <f>ROUND(I474*H474,2)</f>
        <v>0</v>
      </c>
      <c r="K474" s="204"/>
      <c r="L474" s="44"/>
      <c r="M474" s="205" t="s">
        <v>19</v>
      </c>
      <c r="N474" s="206" t="s">
        <v>43</v>
      </c>
      <c r="O474" s="84"/>
      <c r="P474" s="207">
        <f>O474*H474</f>
        <v>0</v>
      </c>
      <c r="Q474" s="207">
        <v>0</v>
      </c>
      <c r="R474" s="207">
        <f>Q474*H474</f>
        <v>0</v>
      </c>
      <c r="S474" s="207">
        <v>0</v>
      </c>
      <c r="T474" s="208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09" t="s">
        <v>160</v>
      </c>
      <c r="AT474" s="209" t="s">
        <v>156</v>
      </c>
      <c r="AU474" s="209" t="s">
        <v>80</v>
      </c>
      <c r="AY474" s="17" t="s">
        <v>153</v>
      </c>
      <c r="BE474" s="210">
        <f>IF(N474="základní",J474,0)</f>
        <v>0</v>
      </c>
      <c r="BF474" s="210">
        <f>IF(N474="snížená",J474,0)</f>
        <v>0</v>
      </c>
      <c r="BG474" s="210">
        <f>IF(N474="zákl. přenesená",J474,0)</f>
        <v>0</v>
      </c>
      <c r="BH474" s="210">
        <f>IF(N474="sníž. přenesená",J474,0)</f>
        <v>0</v>
      </c>
      <c r="BI474" s="210">
        <f>IF(N474="nulová",J474,0)</f>
        <v>0</v>
      </c>
      <c r="BJ474" s="17" t="s">
        <v>80</v>
      </c>
      <c r="BK474" s="210">
        <f>ROUND(I474*H474,2)</f>
        <v>0</v>
      </c>
      <c r="BL474" s="17" t="s">
        <v>160</v>
      </c>
      <c r="BM474" s="209" t="s">
        <v>709</v>
      </c>
    </row>
    <row r="475" spans="1:51" s="12" customFormat="1" ht="12">
      <c r="A475" s="12"/>
      <c r="B475" s="211"/>
      <c r="C475" s="212"/>
      <c r="D475" s="213" t="s">
        <v>161</v>
      </c>
      <c r="E475" s="214" t="s">
        <v>19</v>
      </c>
      <c r="F475" s="215" t="s">
        <v>710</v>
      </c>
      <c r="G475" s="212"/>
      <c r="H475" s="216">
        <v>10.772</v>
      </c>
      <c r="I475" s="217"/>
      <c r="J475" s="212"/>
      <c r="K475" s="212"/>
      <c r="L475" s="218"/>
      <c r="M475" s="219"/>
      <c r="N475" s="220"/>
      <c r="O475" s="220"/>
      <c r="P475" s="220"/>
      <c r="Q475" s="220"/>
      <c r="R475" s="220"/>
      <c r="S475" s="220"/>
      <c r="T475" s="221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T475" s="222" t="s">
        <v>161</v>
      </c>
      <c r="AU475" s="222" t="s">
        <v>80</v>
      </c>
      <c r="AV475" s="12" t="s">
        <v>82</v>
      </c>
      <c r="AW475" s="12" t="s">
        <v>33</v>
      </c>
      <c r="AX475" s="12" t="s">
        <v>72</v>
      </c>
      <c r="AY475" s="222" t="s">
        <v>153</v>
      </c>
    </row>
    <row r="476" spans="1:51" s="12" customFormat="1" ht="12">
      <c r="A476" s="12"/>
      <c r="B476" s="211"/>
      <c r="C476" s="212"/>
      <c r="D476" s="213" t="s">
        <v>161</v>
      </c>
      <c r="E476" s="214" t="s">
        <v>19</v>
      </c>
      <c r="F476" s="215" t="s">
        <v>711</v>
      </c>
      <c r="G476" s="212"/>
      <c r="H476" s="216">
        <v>8.8</v>
      </c>
      <c r="I476" s="217"/>
      <c r="J476" s="212"/>
      <c r="K476" s="212"/>
      <c r="L476" s="218"/>
      <c r="M476" s="219"/>
      <c r="N476" s="220"/>
      <c r="O476" s="220"/>
      <c r="P476" s="220"/>
      <c r="Q476" s="220"/>
      <c r="R476" s="220"/>
      <c r="S476" s="220"/>
      <c r="T476" s="221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T476" s="222" t="s">
        <v>161</v>
      </c>
      <c r="AU476" s="222" t="s">
        <v>80</v>
      </c>
      <c r="AV476" s="12" t="s">
        <v>82</v>
      </c>
      <c r="AW476" s="12" t="s">
        <v>33</v>
      </c>
      <c r="AX476" s="12" t="s">
        <v>72</v>
      </c>
      <c r="AY476" s="222" t="s">
        <v>153</v>
      </c>
    </row>
    <row r="477" spans="1:51" s="12" customFormat="1" ht="12">
      <c r="A477" s="12"/>
      <c r="B477" s="211"/>
      <c r="C477" s="212"/>
      <c r="D477" s="213" t="s">
        <v>161</v>
      </c>
      <c r="E477" s="214" t="s">
        <v>19</v>
      </c>
      <c r="F477" s="215" t="s">
        <v>712</v>
      </c>
      <c r="G477" s="212"/>
      <c r="H477" s="216">
        <v>21.35</v>
      </c>
      <c r="I477" s="217"/>
      <c r="J477" s="212"/>
      <c r="K477" s="212"/>
      <c r="L477" s="218"/>
      <c r="M477" s="219"/>
      <c r="N477" s="220"/>
      <c r="O477" s="220"/>
      <c r="P477" s="220"/>
      <c r="Q477" s="220"/>
      <c r="R477" s="220"/>
      <c r="S477" s="220"/>
      <c r="T477" s="221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T477" s="222" t="s">
        <v>161</v>
      </c>
      <c r="AU477" s="222" t="s">
        <v>80</v>
      </c>
      <c r="AV477" s="12" t="s">
        <v>82</v>
      </c>
      <c r="AW477" s="12" t="s">
        <v>33</v>
      </c>
      <c r="AX477" s="12" t="s">
        <v>72</v>
      </c>
      <c r="AY477" s="222" t="s">
        <v>153</v>
      </c>
    </row>
    <row r="478" spans="1:51" s="12" customFormat="1" ht="12">
      <c r="A478" s="12"/>
      <c r="B478" s="211"/>
      <c r="C478" s="212"/>
      <c r="D478" s="213" t="s">
        <v>161</v>
      </c>
      <c r="E478" s="214" t="s">
        <v>19</v>
      </c>
      <c r="F478" s="215" t="s">
        <v>713</v>
      </c>
      <c r="G478" s="212"/>
      <c r="H478" s="216">
        <v>13.2</v>
      </c>
      <c r="I478" s="217"/>
      <c r="J478" s="212"/>
      <c r="K478" s="212"/>
      <c r="L478" s="218"/>
      <c r="M478" s="219"/>
      <c r="N478" s="220"/>
      <c r="O478" s="220"/>
      <c r="P478" s="220"/>
      <c r="Q478" s="220"/>
      <c r="R478" s="220"/>
      <c r="S478" s="220"/>
      <c r="T478" s="221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T478" s="222" t="s">
        <v>161</v>
      </c>
      <c r="AU478" s="222" t="s">
        <v>80</v>
      </c>
      <c r="AV478" s="12" t="s">
        <v>82</v>
      </c>
      <c r="AW478" s="12" t="s">
        <v>33</v>
      </c>
      <c r="AX478" s="12" t="s">
        <v>72</v>
      </c>
      <c r="AY478" s="222" t="s">
        <v>153</v>
      </c>
    </row>
    <row r="479" spans="1:51" s="12" customFormat="1" ht="12">
      <c r="A479" s="12"/>
      <c r="B479" s="211"/>
      <c r="C479" s="212"/>
      <c r="D479" s="213" t="s">
        <v>161</v>
      </c>
      <c r="E479" s="214" t="s">
        <v>19</v>
      </c>
      <c r="F479" s="215" t="s">
        <v>714</v>
      </c>
      <c r="G479" s="212"/>
      <c r="H479" s="216">
        <v>7.5</v>
      </c>
      <c r="I479" s="217"/>
      <c r="J479" s="212"/>
      <c r="K479" s="212"/>
      <c r="L479" s="218"/>
      <c r="M479" s="219"/>
      <c r="N479" s="220"/>
      <c r="O479" s="220"/>
      <c r="P479" s="220"/>
      <c r="Q479" s="220"/>
      <c r="R479" s="220"/>
      <c r="S479" s="220"/>
      <c r="T479" s="221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T479" s="222" t="s">
        <v>161</v>
      </c>
      <c r="AU479" s="222" t="s">
        <v>80</v>
      </c>
      <c r="AV479" s="12" t="s">
        <v>82</v>
      </c>
      <c r="AW479" s="12" t="s">
        <v>33</v>
      </c>
      <c r="AX479" s="12" t="s">
        <v>72</v>
      </c>
      <c r="AY479" s="222" t="s">
        <v>153</v>
      </c>
    </row>
    <row r="480" spans="1:51" s="12" customFormat="1" ht="12">
      <c r="A480" s="12"/>
      <c r="B480" s="211"/>
      <c r="C480" s="212"/>
      <c r="D480" s="213" t="s">
        <v>161</v>
      </c>
      <c r="E480" s="214" t="s">
        <v>19</v>
      </c>
      <c r="F480" s="215" t="s">
        <v>715</v>
      </c>
      <c r="G480" s="212"/>
      <c r="H480" s="216">
        <v>4.4</v>
      </c>
      <c r="I480" s="217"/>
      <c r="J480" s="212"/>
      <c r="K480" s="212"/>
      <c r="L480" s="218"/>
      <c r="M480" s="219"/>
      <c r="N480" s="220"/>
      <c r="O480" s="220"/>
      <c r="P480" s="220"/>
      <c r="Q480" s="220"/>
      <c r="R480" s="220"/>
      <c r="S480" s="220"/>
      <c r="T480" s="221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T480" s="222" t="s">
        <v>161</v>
      </c>
      <c r="AU480" s="222" t="s">
        <v>80</v>
      </c>
      <c r="AV480" s="12" t="s">
        <v>82</v>
      </c>
      <c r="AW480" s="12" t="s">
        <v>33</v>
      </c>
      <c r="AX480" s="12" t="s">
        <v>72</v>
      </c>
      <c r="AY480" s="222" t="s">
        <v>153</v>
      </c>
    </row>
    <row r="481" spans="1:51" s="12" customFormat="1" ht="12">
      <c r="A481" s="12"/>
      <c r="B481" s="211"/>
      <c r="C481" s="212"/>
      <c r="D481" s="213" t="s">
        <v>161</v>
      </c>
      <c r="E481" s="214" t="s">
        <v>19</v>
      </c>
      <c r="F481" s="215" t="s">
        <v>716</v>
      </c>
      <c r="G481" s="212"/>
      <c r="H481" s="216">
        <v>10.7</v>
      </c>
      <c r="I481" s="217"/>
      <c r="J481" s="212"/>
      <c r="K481" s="212"/>
      <c r="L481" s="218"/>
      <c r="M481" s="219"/>
      <c r="N481" s="220"/>
      <c r="O481" s="220"/>
      <c r="P481" s="220"/>
      <c r="Q481" s="220"/>
      <c r="R481" s="220"/>
      <c r="S481" s="220"/>
      <c r="T481" s="221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T481" s="222" t="s">
        <v>161</v>
      </c>
      <c r="AU481" s="222" t="s">
        <v>80</v>
      </c>
      <c r="AV481" s="12" t="s">
        <v>82</v>
      </c>
      <c r="AW481" s="12" t="s">
        <v>33</v>
      </c>
      <c r="AX481" s="12" t="s">
        <v>72</v>
      </c>
      <c r="AY481" s="222" t="s">
        <v>153</v>
      </c>
    </row>
    <row r="482" spans="1:51" s="12" customFormat="1" ht="12">
      <c r="A482" s="12"/>
      <c r="B482" s="211"/>
      <c r="C482" s="212"/>
      <c r="D482" s="213" t="s">
        <v>161</v>
      </c>
      <c r="E482" s="214" t="s">
        <v>19</v>
      </c>
      <c r="F482" s="215" t="s">
        <v>717</v>
      </c>
      <c r="G482" s="212"/>
      <c r="H482" s="216">
        <v>8.8</v>
      </c>
      <c r="I482" s="217"/>
      <c r="J482" s="212"/>
      <c r="K482" s="212"/>
      <c r="L482" s="218"/>
      <c r="M482" s="219"/>
      <c r="N482" s="220"/>
      <c r="O482" s="220"/>
      <c r="P482" s="220"/>
      <c r="Q482" s="220"/>
      <c r="R482" s="220"/>
      <c r="S482" s="220"/>
      <c r="T482" s="221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T482" s="222" t="s">
        <v>161</v>
      </c>
      <c r="AU482" s="222" t="s">
        <v>80</v>
      </c>
      <c r="AV482" s="12" t="s">
        <v>82</v>
      </c>
      <c r="AW482" s="12" t="s">
        <v>33</v>
      </c>
      <c r="AX482" s="12" t="s">
        <v>72</v>
      </c>
      <c r="AY482" s="222" t="s">
        <v>153</v>
      </c>
    </row>
    <row r="483" spans="1:51" s="13" customFormat="1" ht="12">
      <c r="A483" s="13"/>
      <c r="B483" s="223"/>
      <c r="C483" s="224"/>
      <c r="D483" s="213" t="s">
        <v>161</v>
      </c>
      <c r="E483" s="225" t="s">
        <v>19</v>
      </c>
      <c r="F483" s="226" t="s">
        <v>163</v>
      </c>
      <c r="G483" s="224"/>
      <c r="H483" s="227">
        <v>85.522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161</v>
      </c>
      <c r="AU483" s="233" t="s">
        <v>80</v>
      </c>
      <c r="AV483" s="13" t="s">
        <v>160</v>
      </c>
      <c r="AW483" s="13" t="s">
        <v>33</v>
      </c>
      <c r="AX483" s="13" t="s">
        <v>80</v>
      </c>
      <c r="AY483" s="233" t="s">
        <v>153</v>
      </c>
    </row>
    <row r="484" spans="1:65" s="2" customFormat="1" ht="21.75" customHeight="1">
      <c r="A484" s="38"/>
      <c r="B484" s="39"/>
      <c r="C484" s="197" t="s">
        <v>426</v>
      </c>
      <c r="D484" s="197" t="s">
        <v>156</v>
      </c>
      <c r="E484" s="198" t="s">
        <v>718</v>
      </c>
      <c r="F484" s="199" t="s">
        <v>719</v>
      </c>
      <c r="G484" s="200" t="s">
        <v>222</v>
      </c>
      <c r="H484" s="201">
        <v>0.602</v>
      </c>
      <c r="I484" s="202"/>
      <c r="J484" s="203">
        <f>ROUND(I484*H484,2)</f>
        <v>0</v>
      </c>
      <c r="K484" s="204"/>
      <c r="L484" s="44"/>
      <c r="M484" s="205" t="s">
        <v>19</v>
      </c>
      <c r="N484" s="206" t="s">
        <v>43</v>
      </c>
      <c r="O484" s="84"/>
      <c r="P484" s="207">
        <f>O484*H484</f>
        <v>0</v>
      </c>
      <c r="Q484" s="207">
        <v>0</v>
      </c>
      <c r="R484" s="207">
        <f>Q484*H484</f>
        <v>0</v>
      </c>
      <c r="S484" s="207">
        <v>0</v>
      </c>
      <c r="T484" s="208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09" t="s">
        <v>160</v>
      </c>
      <c r="AT484" s="209" t="s">
        <v>156</v>
      </c>
      <c r="AU484" s="209" t="s">
        <v>80</v>
      </c>
      <c r="AY484" s="17" t="s">
        <v>153</v>
      </c>
      <c r="BE484" s="210">
        <f>IF(N484="základní",J484,0)</f>
        <v>0</v>
      </c>
      <c r="BF484" s="210">
        <f>IF(N484="snížená",J484,0)</f>
        <v>0</v>
      </c>
      <c r="BG484" s="210">
        <f>IF(N484="zákl. přenesená",J484,0)</f>
        <v>0</v>
      </c>
      <c r="BH484" s="210">
        <f>IF(N484="sníž. přenesená",J484,0)</f>
        <v>0</v>
      </c>
      <c r="BI484" s="210">
        <f>IF(N484="nulová",J484,0)</f>
        <v>0</v>
      </c>
      <c r="BJ484" s="17" t="s">
        <v>80</v>
      </c>
      <c r="BK484" s="210">
        <f>ROUND(I484*H484,2)</f>
        <v>0</v>
      </c>
      <c r="BL484" s="17" t="s">
        <v>160</v>
      </c>
      <c r="BM484" s="209" t="s">
        <v>720</v>
      </c>
    </row>
    <row r="485" spans="1:63" s="11" customFormat="1" ht="25.9" customHeight="1">
      <c r="A485" s="11"/>
      <c r="B485" s="183"/>
      <c r="C485" s="184"/>
      <c r="D485" s="185" t="s">
        <v>71</v>
      </c>
      <c r="E485" s="186" t="s">
        <v>721</v>
      </c>
      <c r="F485" s="186" t="s">
        <v>722</v>
      </c>
      <c r="G485" s="184"/>
      <c r="H485" s="184"/>
      <c r="I485" s="187"/>
      <c r="J485" s="188">
        <f>BK485</f>
        <v>0</v>
      </c>
      <c r="K485" s="184"/>
      <c r="L485" s="189"/>
      <c r="M485" s="190"/>
      <c r="N485" s="191"/>
      <c r="O485" s="191"/>
      <c r="P485" s="192">
        <f>SUM(P486:P494)</f>
        <v>0</v>
      </c>
      <c r="Q485" s="191"/>
      <c r="R485" s="192">
        <f>SUM(R486:R494)</f>
        <v>0</v>
      </c>
      <c r="S485" s="191"/>
      <c r="T485" s="193">
        <f>SUM(T486:T494)</f>
        <v>0</v>
      </c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R485" s="194" t="s">
        <v>82</v>
      </c>
      <c r="AT485" s="195" t="s">
        <v>71</v>
      </c>
      <c r="AU485" s="195" t="s">
        <v>72</v>
      </c>
      <c r="AY485" s="194" t="s">
        <v>153</v>
      </c>
      <c r="BK485" s="196">
        <f>SUM(BK486:BK494)</f>
        <v>0</v>
      </c>
    </row>
    <row r="486" spans="1:65" s="2" customFormat="1" ht="21.75" customHeight="1">
      <c r="A486" s="38"/>
      <c r="B486" s="39"/>
      <c r="C486" s="197" t="s">
        <v>723</v>
      </c>
      <c r="D486" s="197" t="s">
        <v>156</v>
      </c>
      <c r="E486" s="198" t="s">
        <v>724</v>
      </c>
      <c r="F486" s="199" t="s">
        <v>725</v>
      </c>
      <c r="G486" s="200" t="s">
        <v>168</v>
      </c>
      <c r="H486" s="201">
        <v>1</v>
      </c>
      <c r="I486" s="202"/>
      <c r="J486" s="203">
        <f>ROUND(I486*H486,2)</f>
        <v>0</v>
      </c>
      <c r="K486" s="204"/>
      <c r="L486" s="44"/>
      <c r="M486" s="205" t="s">
        <v>19</v>
      </c>
      <c r="N486" s="206" t="s">
        <v>43</v>
      </c>
      <c r="O486" s="84"/>
      <c r="P486" s="207">
        <f>O486*H486</f>
        <v>0</v>
      </c>
      <c r="Q486" s="207">
        <v>0</v>
      </c>
      <c r="R486" s="207">
        <f>Q486*H486</f>
        <v>0</v>
      </c>
      <c r="S486" s="207">
        <v>0</v>
      </c>
      <c r="T486" s="208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09" t="s">
        <v>230</v>
      </c>
      <c r="AT486" s="209" t="s">
        <v>156</v>
      </c>
      <c r="AU486" s="209" t="s">
        <v>80</v>
      </c>
      <c r="AY486" s="17" t="s">
        <v>153</v>
      </c>
      <c r="BE486" s="210">
        <f>IF(N486="základní",J486,0)</f>
        <v>0</v>
      </c>
      <c r="BF486" s="210">
        <f>IF(N486="snížená",J486,0)</f>
        <v>0</v>
      </c>
      <c r="BG486" s="210">
        <f>IF(N486="zákl. přenesená",J486,0)</f>
        <v>0</v>
      </c>
      <c r="BH486" s="210">
        <f>IF(N486="sníž. přenesená",J486,0)</f>
        <v>0</v>
      </c>
      <c r="BI486" s="210">
        <f>IF(N486="nulová",J486,0)</f>
        <v>0</v>
      </c>
      <c r="BJ486" s="17" t="s">
        <v>80</v>
      </c>
      <c r="BK486" s="210">
        <f>ROUND(I486*H486,2)</f>
        <v>0</v>
      </c>
      <c r="BL486" s="17" t="s">
        <v>230</v>
      </c>
      <c r="BM486" s="209" t="s">
        <v>726</v>
      </c>
    </row>
    <row r="487" spans="1:51" s="12" customFormat="1" ht="12">
      <c r="A487" s="12"/>
      <c r="B487" s="211"/>
      <c r="C487" s="212"/>
      <c r="D487" s="213" t="s">
        <v>161</v>
      </c>
      <c r="E487" s="214" t="s">
        <v>19</v>
      </c>
      <c r="F487" s="215" t="s">
        <v>453</v>
      </c>
      <c r="G487" s="212"/>
      <c r="H487" s="216">
        <v>1</v>
      </c>
      <c r="I487" s="217"/>
      <c r="J487" s="212"/>
      <c r="K487" s="212"/>
      <c r="L487" s="218"/>
      <c r="M487" s="219"/>
      <c r="N487" s="220"/>
      <c r="O487" s="220"/>
      <c r="P487" s="220"/>
      <c r="Q487" s="220"/>
      <c r="R487" s="220"/>
      <c r="S487" s="220"/>
      <c r="T487" s="221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T487" s="222" t="s">
        <v>161</v>
      </c>
      <c r="AU487" s="222" t="s">
        <v>80</v>
      </c>
      <c r="AV487" s="12" t="s">
        <v>82</v>
      </c>
      <c r="AW487" s="12" t="s">
        <v>33</v>
      </c>
      <c r="AX487" s="12" t="s">
        <v>72</v>
      </c>
      <c r="AY487" s="222" t="s">
        <v>153</v>
      </c>
    </row>
    <row r="488" spans="1:51" s="13" customFormat="1" ht="12">
      <c r="A488" s="13"/>
      <c r="B488" s="223"/>
      <c r="C488" s="224"/>
      <c r="D488" s="213" t="s">
        <v>161</v>
      </c>
      <c r="E488" s="225" t="s">
        <v>19</v>
      </c>
      <c r="F488" s="226" t="s">
        <v>163</v>
      </c>
      <c r="G488" s="224"/>
      <c r="H488" s="227">
        <v>1</v>
      </c>
      <c r="I488" s="228"/>
      <c r="J488" s="224"/>
      <c r="K488" s="224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161</v>
      </c>
      <c r="AU488" s="233" t="s">
        <v>80</v>
      </c>
      <c r="AV488" s="13" t="s">
        <v>160</v>
      </c>
      <c r="AW488" s="13" t="s">
        <v>33</v>
      </c>
      <c r="AX488" s="13" t="s">
        <v>80</v>
      </c>
      <c r="AY488" s="233" t="s">
        <v>153</v>
      </c>
    </row>
    <row r="489" spans="1:65" s="2" customFormat="1" ht="24.15" customHeight="1">
      <c r="A489" s="38"/>
      <c r="B489" s="39"/>
      <c r="C489" s="197" t="s">
        <v>431</v>
      </c>
      <c r="D489" s="197" t="s">
        <v>156</v>
      </c>
      <c r="E489" s="198" t="s">
        <v>727</v>
      </c>
      <c r="F489" s="199" t="s">
        <v>728</v>
      </c>
      <c r="G489" s="200" t="s">
        <v>379</v>
      </c>
      <c r="H489" s="201">
        <v>5</v>
      </c>
      <c r="I489" s="202"/>
      <c r="J489" s="203">
        <f>ROUND(I489*H489,2)</f>
        <v>0</v>
      </c>
      <c r="K489" s="204"/>
      <c r="L489" s="44"/>
      <c r="M489" s="205" t="s">
        <v>19</v>
      </c>
      <c r="N489" s="206" t="s">
        <v>43</v>
      </c>
      <c r="O489" s="84"/>
      <c r="P489" s="207">
        <f>O489*H489</f>
        <v>0</v>
      </c>
      <c r="Q489" s="207">
        <v>0</v>
      </c>
      <c r="R489" s="207">
        <f>Q489*H489</f>
        <v>0</v>
      </c>
      <c r="S489" s="207">
        <v>0</v>
      </c>
      <c r="T489" s="208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09" t="s">
        <v>230</v>
      </c>
      <c r="AT489" s="209" t="s">
        <v>156</v>
      </c>
      <c r="AU489" s="209" t="s">
        <v>80</v>
      </c>
      <c r="AY489" s="17" t="s">
        <v>153</v>
      </c>
      <c r="BE489" s="210">
        <f>IF(N489="základní",J489,0)</f>
        <v>0</v>
      </c>
      <c r="BF489" s="210">
        <f>IF(N489="snížená",J489,0)</f>
        <v>0</v>
      </c>
      <c r="BG489" s="210">
        <f>IF(N489="zákl. přenesená",J489,0)</f>
        <v>0</v>
      </c>
      <c r="BH489" s="210">
        <f>IF(N489="sníž. přenesená",J489,0)</f>
        <v>0</v>
      </c>
      <c r="BI489" s="210">
        <f>IF(N489="nulová",J489,0)</f>
        <v>0</v>
      </c>
      <c r="BJ489" s="17" t="s">
        <v>80</v>
      </c>
      <c r="BK489" s="210">
        <f>ROUND(I489*H489,2)</f>
        <v>0</v>
      </c>
      <c r="BL489" s="17" t="s">
        <v>230</v>
      </c>
      <c r="BM489" s="209" t="s">
        <v>729</v>
      </c>
    </row>
    <row r="490" spans="1:51" s="12" customFormat="1" ht="12">
      <c r="A490" s="12"/>
      <c r="B490" s="211"/>
      <c r="C490" s="212"/>
      <c r="D490" s="213" t="s">
        <v>161</v>
      </c>
      <c r="E490" s="214" t="s">
        <v>19</v>
      </c>
      <c r="F490" s="215" t="s">
        <v>80</v>
      </c>
      <c r="G490" s="212"/>
      <c r="H490" s="216">
        <v>1</v>
      </c>
      <c r="I490" s="217"/>
      <c r="J490" s="212"/>
      <c r="K490" s="212"/>
      <c r="L490" s="218"/>
      <c r="M490" s="219"/>
      <c r="N490" s="220"/>
      <c r="O490" s="220"/>
      <c r="P490" s="220"/>
      <c r="Q490" s="220"/>
      <c r="R490" s="220"/>
      <c r="S490" s="220"/>
      <c r="T490" s="221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T490" s="222" t="s">
        <v>161</v>
      </c>
      <c r="AU490" s="222" t="s">
        <v>80</v>
      </c>
      <c r="AV490" s="12" t="s">
        <v>82</v>
      </c>
      <c r="AW490" s="12" t="s">
        <v>33</v>
      </c>
      <c r="AX490" s="12" t="s">
        <v>72</v>
      </c>
      <c r="AY490" s="222" t="s">
        <v>153</v>
      </c>
    </row>
    <row r="491" spans="1:51" s="12" customFormat="1" ht="12">
      <c r="A491" s="12"/>
      <c r="B491" s="211"/>
      <c r="C491" s="212"/>
      <c r="D491" s="213" t="s">
        <v>161</v>
      </c>
      <c r="E491" s="214" t="s">
        <v>19</v>
      </c>
      <c r="F491" s="215" t="s">
        <v>80</v>
      </c>
      <c r="G491" s="212"/>
      <c r="H491" s="216">
        <v>1</v>
      </c>
      <c r="I491" s="217"/>
      <c r="J491" s="212"/>
      <c r="K491" s="212"/>
      <c r="L491" s="218"/>
      <c r="M491" s="219"/>
      <c r="N491" s="220"/>
      <c r="O491" s="220"/>
      <c r="P491" s="220"/>
      <c r="Q491" s="220"/>
      <c r="R491" s="220"/>
      <c r="S491" s="220"/>
      <c r="T491" s="221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T491" s="222" t="s">
        <v>161</v>
      </c>
      <c r="AU491" s="222" t="s">
        <v>80</v>
      </c>
      <c r="AV491" s="12" t="s">
        <v>82</v>
      </c>
      <c r="AW491" s="12" t="s">
        <v>33</v>
      </c>
      <c r="AX491" s="12" t="s">
        <v>72</v>
      </c>
      <c r="AY491" s="222" t="s">
        <v>153</v>
      </c>
    </row>
    <row r="492" spans="1:51" s="12" customFormat="1" ht="12">
      <c r="A492" s="12"/>
      <c r="B492" s="211"/>
      <c r="C492" s="212"/>
      <c r="D492" s="213" t="s">
        <v>161</v>
      </c>
      <c r="E492" s="214" t="s">
        <v>19</v>
      </c>
      <c r="F492" s="215" t="s">
        <v>193</v>
      </c>
      <c r="G492" s="212"/>
      <c r="H492" s="216">
        <v>3</v>
      </c>
      <c r="I492" s="217"/>
      <c r="J492" s="212"/>
      <c r="K492" s="212"/>
      <c r="L492" s="218"/>
      <c r="M492" s="219"/>
      <c r="N492" s="220"/>
      <c r="O492" s="220"/>
      <c r="P492" s="220"/>
      <c r="Q492" s="220"/>
      <c r="R492" s="220"/>
      <c r="S492" s="220"/>
      <c r="T492" s="221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T492" s="222" t="s">
        <v>161</v>
      </c>
      <c r="AU492" s="222" t="s">
        <v>80</v>
      </c>
      <c r="AV492" s="12" t="s">
        <v>82</v>
      </c>
      <c r="AW492" s="12" t="s">
        <v>33</v>
      </c>
      <c r="AX492" s="12" t="s">
        <v>72</v>
      </c>
      <c r="AY492" s="222" t="s">
        <v>153</v>
      </c>
    </row>
    <row r="493" spans="1:51" s="13" customFormat="1" ht="12">
      <c r="A493" s="13"/>
      <c r="B493" s="223"/>
      <c r="C493" s="224"/>
      <c r="D493" s="213" t="s">
        <v>161</v>
      </c>
      <c r="E493" s="225" t="s">
        <v>19</v>
      </c>
      <c r="F493" s="226" t="s">
        <v>163</v>
      </c>
      <c r="G493" s="224"/>
      <c r="H493" s="227">
        <v>5</v>
      </c>
      <c r="I493" s="228"/>
      <c r="J493" s="224"/>
      <c r="K493" s="224"/>
      <c r="L493" s="229"/>
      <c r="M493" s="230"/>
      <c r="N493" s="231"/>
      <c r="O493" s="231"/>
      <c r="P493" s="231"/>
      <c r="Q493" s="231"/>
      <c r="R493" s="231"/>
      <c r="S493" s="231"/>
      <c r="T493" s="23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3" t="s">
        <v>161</v>
      </c>
      <c r="AU493" s="233" t="s">
        <v>80</v>
      </c>
      <c r="AV493" s="13" t="s">
        <v>160</v>
      </c>
      <c r="AW493" s="13" t="s">
        <v>33</v>
      </c>
      <c r="AX493" s="13" t="s">
        <v>80</v>
      </c>
      <c r="AY493" s="233" t="s">
        <v>153</v>
      </c>
    </row>
    <row r="494" spans="1:65" s="2" customFormat="1" ht="21.75" customHeight="1">
      <c r="A494" s="38"/>
      <c r="B494" s="39"/>
      <c r="C494" s="197" t="s">
        <v>730</v>
      </c>
      <c r="D494" s="197" t="s">
        <v>156</v>
      </c>
      <c r="E494" s="198" t="s">
        <v>731</v>
      </c>
      <c r="F494" s="199" t="s">
        <v>732</v>
      </c>
      <c r="G494" s="200" t="s">
        <v>222</v>
      </c>
      <c r="H494" s="201">
        <v>0.054</v>
      </c>
      <c r="I494" s="202"/>
      <c r="J494" s="203">
        <f>ROUND(I494*H494,2)</f>
        <v>0</v>
      </c>
      <c r="K494" s="204"/>
      <c r="L494" s="44"/>
      <c r="M494" s="205" t="s">
        <v>19</v>
      </c>
      <c r="N494" s="206" t="s">
        <v>43</v>
      </c>
      <c r="O494" s="84"/>
      <c r="P494" s="207">
        <f>O494*H494</f>
        <v>0</v>
      </c>
      <c r="Q494" s="207">
        <v>0</v>
      </c>
      <c r="R494" s="207">
        <f>Q494*H494</f>
        <v>0</v>
      </c>
      <c r="S494" s="207">
        <v>0</v>
      </c>
      <c r="T494" s="208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09" t="s">
        <v>230</v>
      </c>
      <c r="AT494" s="209" t="s">
        <v>156</v>
      </c>
      <c r="AU494" s="209" t="s">
        <v>80</v>
      </c>
      <c r="AY494" s="17" t="s">
        <v>153</v>
      </c>
      <c r="BE494" s="210">
        <f>IF(N494="základní",J494,0)</f>
        <v>0</v>
      </c>
      <c r="BF494" s="210">
        <f>IF(N494="snížená",J494,0)</f>
        <v>0</v>
      </c>
      <c r="BG494" s="210">
        <f>IF(N494="zákl. přenesená",J494,0)</f>
        <v>0</v>
      </c>
      <c r="BH494" s="210">
        <f>IF(N494="sníž. přenesená",J494,0)</f>
        <v>0</v>
      </c>
      <c r="BI494" s="210">
        <f>IF(N494="nulová",J494,0)</f>
        <v>0</v>
      </c>
      <c r="BJ494" s="17" t="s">
        <v>80</v>
      </c>
      <c r="BK494" s="210">
        <f>ROUND(I494*H494,2)</f>
        <v>0</v>
      </c>
      <c r="BL494" s="17" t="s">
        <v>230</v>
      </c>
      <c r="BM494" s="209" t="s">
        <v>733</v>
      </c>
    </row>
    <row r="495" spans="1:63" s="11" customFormat="1" ht="25.9" customHeight="1">
      <c r="A495" s="11"/>
      <c r="B495" s="183"/>
      <c r="C495" s="184"/>
      <c r="D495" s="185" t="s">
        <v>71</v>
      </c>
      <c r="E495" s="186" t="s">
        <v>734</v>
      </c>
      <c r="F495" s="186" t="s">
        <v>735</v>
      </c>
      <c r="G495" s="184"/>
      <c r="H495" s="184"/>
      <c r="I495" s="187"/>
      <c r="J495" s="188">
        <f>BK495</f>
        <v>0</v>
      </c>
      <c r="K495" s="184"/>
      <c r="L495" s="189"/>
      <c r="M495" s="190"/>
      <c r="N495" s="191"/>
      <c r="O495" s="191"/>
      <c r="P495" s="192">
        <f>SUM(P496:P523)</f>
        <v>0</v>
      </c>
      <c r="Q495" s="191"/>
      <c r="R495" s="192">
        <f>SUM(R496:R523)</f>
        <v>0</v>
      </c>
      <c r="S495" s="191"/>
      <c r="T495" s="193">
        <f>SUM(T496:T523)</f>
        <v>0</v>
      </c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R495" s="194" t="s">
        <v>82</v>
      </c>
      <c r="AT495" s="195" t="s">
        <v>71</v>
      </c>
      <c r="AU495" s="195" t="s">
        <v>72</v>
      </c>
      <c r="AY495" s="194" t="s">
        <v>153</v>
      </c>
      <c r="BK495" s="196">
        <f>SUM(BK496:BK523)</f>
        <v>0</v>
      </c>
    </row>
    <row r="496" spans="1:65" s="2" customFormat="1" ht="16.5" customHeight="1">
      <c r="A496" s="38"/>
      <c r="B496" s="39"/>
      <c r="C496" s="197" t="s">
        <v>438</v>
      </c>
      <c r="D496" s="197" t="s">
        <v>156</v>
      </c>
      <c r="E496" s="198" t="s">
        <v>736</v>
      </c>
      <c r="F496" s="199" t="s">
        <v>737</v>
      </c>
      <c r="G496" s="200" t="s">
        <v>246</v>
      </c>
      <c r="H496" s="201">
        <v>3.4</v>
      </c>
      <c r="I496" s="202"/>
      <c r="J496" s="203">
        <f>ROUND(I496*H496,2)</f>
        <v>0</v>
      </c>
      <c r="K496" s="204"/>
      <c r="L496" s="44"/>
      <c r="M496" s="205" t="s">
        <v>19</v>
      </c>
      <c r="N496" s="206" t="s">
        <v>43</v>
      </c>
      <c r="O496" s="84"/>
      <c r="P496" s="207">
        <f>O496*H496</f>
        <v>0</v>
      </c>
      <c r="Q496" s="207">
        <v>0</v>
      </c>
      <c r="R496" s="207">
        <f>Q496*H496</f>
        <v>0</v>
      </c>
      <c r="S496" s="207">
        <v>0</v>
      </c>
      <c r="T496" s="208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09" t="s">
        <v>230</v>
      </c>
      <c r="AT496" s="209" t="s">
        <v>156</v>
      </c>
      <c r="AU496" s="209" t="s">
        <v>80</v>
      </c>
      <c r="AY496" s="17" t="s">
        <v>153</v>
      </c>
      <c r="BE496" s="210">
        <f>IF(N496="základní",J496,0)</f>
        <v>0</v>
      </c>
      <c r="BF496" s="210">
        <f>IF(N496="snížená",J496,0)</f>
        <v>0</v>
      </c>
      <c r="BG496" s="210">
        <f>IF(N496="zákl. přenesená",J496,0)</f>
        <v>0</v>
      </c>
      <c r="BH496" s="210">
        <f>IF(N496="sníž. přenesená",J496,0)</f>
        <v>0</v>
      </c>
      <c r="BI496" s="210">
        <f>IF(N496="nulová",J496,0)</f>
        <v>0</v>
      </c>
      <c r="BJ496" s="17" t="s">
        <v>80</v>
      </c>
      <c r="BK496" s="210">
        <f>ROUND(I496*H496,2)</f>
        <v>0</v>
      </c>
      <c r="BL496" s="17" t="s">
        <v>230</v>
      </c>
      <c r="BM496" s="209" t="s">
        <v>738</v>
      </c>
    </row>
    <row r="497" spans="1:51" s="12" customFormat="1" ht="12">
      <c r="A497" s="12"/>
      <c r="B497" s="211"/>
      <c r="C497" s="212"/>
      <c r="D497" s="213" t="s">
        <v>161</v>
      </c>
      <c r="E497" s="214" t="s">
        <v>19</v>
      </c>
      <c r="F497" s="215" t="s">
        <v>739</v>
      </c>
      <c r="G497" s="212"/>
      <c r="H497" s="216">
        <v>3.4</v>
      </c>
      <c r="I497" s="217"/>
      <c r="J497" s="212"/>
      <c r="K497" s="212"/>
      <c r="L497" s="218"/>
      <c r="M497" s="219"/>
      <c r="N497" s="220"/>
      <c r="O497" s="220"/>
      <c r="P497" s="220"/>
      <c r="Q497" s="220"/>
      <c r="R497" s="220"/>
      <c r="S497" s="220"/>
      <c r="T497" s="221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T497" s="222" t="s">
        <v>161</v>
      </c>
      <c r="AU497" s="222" t="s">
        <v>80</v>
      </c>
      <c r="AV497" s="12" t="s">
        <v>82</v>
      </c>
      <c r="AW497" s="12" t="s">
        <v>33</v>
      </c>
      <c r="AX497" s="12" t="s">
        <v>72</v>
      </c>
      <c r="AY497" s="222" t="s">
        <v>153</v>
      </c>
    </row>
    <row r="498" spans="1:51" s="13" customFormat="1" ht="12">
      <c r="A498" s="13"/>
      <c r="B498" s="223"/>
      <c r="C498" s="224"/>
      <c r="D498" s="213" t="s">
        <v>161</v>
      </c>
      <c r="E498" s="225" t="s">
        <v>19</v>
      </c>
      <c r="F498" s="226" t="s">
        <v>163</v>
      </c>
      <c r="G498" s="224"/>
      <c r="H498" s="227">
        <v>3.4</v>
      </c>
      <c r="I498" s="228"/>
      <c r="J498" s="224"/>
      <c r="K498" s="224"/>
      <c r="L498" s="229"/>
      <c r="M498" s="230"/>
      <c r="N498" s="231"/>
      <c r="O498" s="231"/>
      <c r="P498" s="231"/>
      <c r="Q498" s="231"/>
      <c r="R498" s="231"/>
      <c r="S498" s="231"/>
      <c r="T498" s="23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3" t="s">
        <v>161</v>
      </c>
      <c r="AU498" s="233" t="s">
        <v>80</v>
      </c>
      <c r="AV498" s="13" t="s">
        <v>160</v>
      </c>
      <c r="AW498" s="13" t="s">
        <v>33</v>
      </c>
      <c r="AX498" s="13" t="s">
        <v>80</v>
      </c>
      <c r="AY498" s="233" t="s">
        <v>153</v>
      </c>
    </row>
    <row r="499" spans="1:65" s="2" customFormat="1" ht="21.75" customHeight="1">
      <c r="A499" s="38"/>
      <c r="B499" s="39"/>
      <c r="C499" s="197" t="s">
        <v>740</v>
      </c>
      <c r="D499" s="197" t="s">
        <v>156</v>
      </c>
      <c r="E499" s="198" t="s">
        <v>741</v>
      </c>
      <c r="F499" s="199" t="s">
        <v>742</v>
      </c>
      <c r="G499" s="200" t="s">
        <v>168</v>
      </c>
      <c r="H499" s="201">
        <v>28</v>
      </c>
      <c r="I499" s="202"/>
      <c r="J499" s="203">
        <f>ROUND(I499*H499,2)</f>
        <v>0</v>
      </c>
      <c r="K499" s="204"/>
      <c r="L499" s="44"/>
      <c r="M499" s="205" t="s">
        <v>19</v>
      </c>
      <c r="N499" s="206" t="s">
        <v>43</v>
      </c>
      <c r="O499" s="84"/>
      <c r="P499" s="207">
        <f>O499*H499</f>
        <v>0</v>
      </c>
      <c r="Q499" s="207">
        <v>0</v>
      </c>
      <c r="R499" s="207">
        <f>Q499*H499</f>
        <v>0</v>
      </c>
      <c r="S499" s="207">
        <v>0</v>
      </c>
      <c r="T499" s="208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09" t="s">
        <v>230</v>
      </c>
      <c r="AT499" s="209" t="s">
        <v>156</v>
      </c>
      <c r="AU499" s="209" t="s">
        <v>80</v>
      </c>
      <c r="AY499" s="17" t="s">
        <v>153</v>
      </c>
      <c r="BE499" s="210">
        <f>IF(N499="základní",J499,0)</f>
        <v>0</v>
      </c>
      <c r="BF499" s="210">
        <f>IF(N499="snížená",J499,0)</f>
        <v>0</v>
      </c>
      <c r="BG499" s="210">
        <f>IF(N499="zákl. přenesená",J499,0)</f>
        <v>0</v>
      </c>
      <c r="BH499" s="210">
        <f>IF(N499="sníž. přenesená",J499,0)</f>
        <v>0</v>
      </c>
      <c r="BI499" s="210">
        <f>IF(N499="nulová",J499,0)</f>
        <v>0</v>
      </c>
      <c r="BJ499" s="17" t="s">
        <v>80</v>
      </c>
      <c r="BK499" s="210">
        <f>ROUND(I499*H499,2)</f>
        <v>0</v>
      </c>
      <c r="BL499" s="17" t="s">
        <v>230</v>
      </c>
      <c r="BM499" s="209" t="s">
        <v>743</v>
      </c>
    </row>
    <row r="500" spans="1:51" s="12" customFormat="1" ht="12">
      <c r="A500" s="12"/>
      <c r="B500" s="211"/>
      <c r="C500" s="212"/>
      <c r="D500" s="213" t="s">
        <v>161</v>
      </c>
      <c r="E500" s="214" t="s">
        <v>19</v>
      </c>
      <c r="F500" s="215" t="s">
        <v>744</v>
      </c>
      <c r="G500" s="212"/>
      <c r="H500" s="216">
        <v>8</v>
      </c>
      <c r="I500" s="217"/>
      <c r="J500" s="212"/>
      <c r="K500" s="212"/>
      <c r="L500" s="218"/>
      <c r="M500" s="219"/>
      <c r="N500" s="220"/>
      <c r="O500" s="220"/>
      <c r="P500" s="220"/>
      <c r="Q500" s="220"/>
      <c r="R500" s="220"/>
      <c r="S500" s="220"/>
      <c r="T500" s="221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T500" s="222" t="s">
        <v>161</v>
      </c>
      <c r="AU500" s="222" t="s">
        <v>80</v>
      </c>
      <c r="AV500" s="12" t="s">
        <v>82</v>
      </c>
      <c r="AW500" s="12" t="s">
        <v>33</v>
      </c>
      <c r="AX500" s="12" t="s">
        <v>72</v>
      </c>
      <c r="AY500" s="222" t="s">
        <v>153</v>
      </c>
    </row>
    <row r="501" spans="1:51" s="12" customFormat="1" ht="12">
      <c r="A501" s="12"/>
      <c r="B501" s="211"/>
      <c r="C501" s="212"/>
      <c r="D501" s="213" t="s">
        <v>161</v>
      </c>
      <c r="E501" s="214" t="s">
        <v>19</v>
      </c>
      <c r="F501" s="215" t="s">
        <v>745</v>
      </c>
      <c r="G501" s="212"/>
      <c r="H501" s="216">
        <v>7</v>
      </c>
      <c r="I501" s="217"/>
      <c r="J501" s="212"/>
      <c r="K501" s="212"/>
      <c r="L501" s="218"/>
      <c r="M501" s="219"/>
      <c r="N501" s="220"/>
      <c r="O501" s="220"/>
      <c r="P501" s="220"/>
      <c r="Q501" s="220"/>
      <c r="R501" s="220"/>
      <c r="S501" s="220"/>
      <c r="T501" s="221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T501" s="222" t="s">
        <v>161</v>
      </c>
      <c r="AU501" s="222" t="s">
        <v>80</v>
      </c>
      <c r="AV501" s="12" t="s">
        <v>82</v>
      </c>
      <c r="AW501" s="12" t="s">
        <v>33</v>
      </c>
      <c r="AX501" s="12" t="s">
        <v>72</v>
      </c>
      <c r="AY501" s="222" t="s">
        <v>153</v>
      </c>
    </row>
    <row r="502" spans="1:51" s="12" customFormat="1" ht="12">
      <c r="A502" s="12"/>
      <c r="B502" s="211"/>
      <c r="C502" s="212"/>
      <c r="D502" s="213" t="s">
        <v>161</v>
      </c>
      <c r="E502" s="214" t="s">
        <v>19</v>
      </c>
      <c r="F502" s="215" t="s">
        <v>746</v>
      </c>
      <c r="G502" s="212"/>
      <c r="H502" s="216">
        <v>10</v>
      </c>
      <c r="I502" s="217"/>
      <c r="J502" s="212"/>
      <c r="K502" s="212"/>
      <c r="L502" s="218"/>
      <c r="M502" s="219"/>
      <c r="N502" s="220"/>
      <c r="O502" s="220"/>
      <c r="P502" s="220"/>
      <c r="Q502" s="220"/>
      <c r="R502" s="220"/>
      <c r="S502" s="220"/>
      <c r="T502" s="221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T502" s="222" t="s">
        <v>161</v>
      </c>
      <c r="AU502" s="222" t="s">
        <v>80</v>
      </c>
      <c r="AV502" s="12" t="s">
        <v>82</v>
      </c>
      <c r="AW502" s="12" t="s">
        <v>33</v>
      </c>
      <c r="AX502" s="12" t="s">
        <v>72</v>
      </c>
      <c r="AY502" s="222" t="s">
        <v>153</v>
      </c>
    </row>
    <row r="503" spans="1:51" s="12" customFormat="1" ht="12">
      <c r="A503" s="12"/>
      <c r="B503" s="211"/>
      <c r="C503" s="212"/>
      <c r="D503" s="213" t="s">
        <v>161</v>
      </c>
      <c r="E503" s="214" t="s">
        <v>19</v>
      </c>
      <c r="F503" s="215" t="s">
        <v>193</v>
      </c>
      <c r="G503" s="212"/>
      <c r="H503" s="216">
        <v>3</v>
      </c>
      <c r="I503" s="217"/>
      <c r="J503" s="212"/>
      <c r="K503" s="212"/>
      <c r="L503" s="218"/>
      <c r="M503" s="219"/>
      <c r="N503" s="220"/>
      <c r="O503" s="220"/>
      <c r="P503" s="220"/>
      <c r="Q503" s="220"/>
      <c r="R503" s="220"/>
      <c r="S503" s="220"/>
      <c r="T503" s="221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T503" s="222" t="s">
        <v>161</v>
      </c>
      <c r="AU503" s="222" t="s">
        <v>80</v>
      </c>
      <c r="AV503" s="12" t="s">
        <v>82</v>
      </c>
      <c r="AW503" s="12" t="s">
        <v>33</v>
      </c>
      <c r="AX503" s="12" t="s">
        <v>72</v>
      </c>
      <c r="AY503" s="222" t="s">
        <v>153</v>
      </c>
    </row>
    <row r="504" spans="1:51" s="13" customFormat="1" ht="12">
      <c r="A504" s="13"/>
      <c r="B504" s="223"/>
      <c r="C504" s="224"/>
      <c r="D504" s="213" t="s">
        <v>161</v>
      </c>
      <c r="E504" s="225" t="s">
        <v>19</v>
      </c>
      <c r="F504" s="226" t="s">
        <v>163</v>
      </c>
      <c r="G504" s="224"/>
      <c r="H504" s="227">
        <v>28</v>
      </c>
      <c r="I504" s="228"/>
      <c r="J504" s="224"/>
      <c r="K504" s="224"/>
      <c r="L504" s="229"/>
      <c r="M504" s="230"/>
      <c r="N504" s="231"/>
      <c r="O504" s="231"/>
      <c r="P504" s="231"/>
      <c r="Q504" s="231"/>
      <c r="R504" s="231"/>
      <c r="S504" s="231"/>
      <c r="T504" s="23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3" t="s">
        <v>161</v>
      </c>
      <c r="AU504" s="233" t="s">
        <v>80</v>
      </c>
      <c r="AV504" s="13" t="s">
        <v>160</v>
      </c>
      <c r="AW504" s="13" t="s">
        <v>33</v>
      </c>
      <c r="AX504" s="13" t="s">
        <v>80</v>
      </c>
      <c r="AY504" s="233" t="s">
        <v>153</v>
      </c>
    </row>
    <row r="505" spans="1:65" s="2" customFormat="1" ht="21.75" customHeight="1">
      <c r="A505" s="38"/>
      <c r="B505" s="39"/>
      <c r="C505" s="197" t="s">
        <v>443</v>
      </c>
      <c r="D505" s="197" t="s">
        <v>156</v>
      </c>
      <c r="E505" s="198" t="s">
        <v>747</v>
      </c>
      <c r="F505" s="199" t="s">
        <v>748</v>
      </c>
      <c r="G505" s="200" t="s">
        <v>168</v>
      </c>
      <c r="H505" s="201">
        <v>4</v>
      </c>
      <c r="I505" s="202"/>
      <c r="J505" s="203">
        <f>ROUND(I505*H505,2)</f>
        <v>0</v>
      </c>
      <c r="K505" s="204"/>
      <c r="L505" s="44"/>
      <c r="M505" s="205" t="s">
        <v>19</v>
      </c>
      <c r="N505" s="206" t="s">
        <v>43</v>
      </c>
      <c r="O505" s="84"/>
      <c r="P505" s="207">
        <f>O505*H505</f>
        <v>0</v>
      </c>
      <c r="Q505" s="207">
        <v>0</v>
      </c>
      <c r="R505" s="207">
        <f>Q505*H505</f>
        <v>0</v>
      </c>
      <c r="S505" s="207">
        <v>0</v>
      </c>
      <c r="T505" s="208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09" t="s">
        <v>230</v>
      </c>
      <c r="AT505" s="209" t="s">
        <v>156</v>
      </c>
      <c r="AU505" s="209" t="s">
        <v>80</v>
      </c>
      <c r="AY505" s="17" t="s">
        <v>153</v>
      </c>
      <c r="BE505" s="210">
        <f>IF(N505="základní",J505,0)</f>
        <v>0</v>
      </c>
      <c r="BF505" s="210">
        <f>IF(N505="snížená",J505,0)</f>
        <v>0</v>
      </c>
      <c r="BG505" s="210">
        <f>IF(N505="zákl. přenesená",J505,0)</f>
        <v>0</v>
      </c>
      <c r="BH505" s="210">
        <f>IF(N505="sníž. přenesená",J505,0)</f>
        <v>0</v>
      </c>
      <c r="BI505" s="210">
        <f>IF(N505="nulová",J505,0)</f>
        <v>0</v>
      </c>
      <c r="BJ505" s="17" t="s">
        <v>80</v>
      </c>
      <c r="BK505" s="210">
        <f>ROUND(I505*H505,2)</f>
        <v>0</v>
      </c>
      <c r="BL505" s="17" t="s">
        <v>230</v>
      </c>
      <c r="BM505" s="209" t="s">
        <v>749</v>
      </c>
    </row>
    <row r="506" spans="1:51" s="12" customFormat="1" ht="12">
      <c r="A506" s="12"/>
      <c r="B506" s="211"/>
      <c r="C506" s="212"/>
      <c r="D506" s="213" t="s">
        <v>161</v>
      </c>
      <c r="E506" s="214" t="s">
        <v>19</v>
      </c>
      <c r="F506" s="215" t="s">
        <v>172</v>
      </c>
      <c r="G506" s="212"/>
      <c r="H506" s="216">
        <v>3</v>
      </c>
      <c r="I506" s="217"/>
      <c r="J506" s="212"/>
      <c r="K506" s="212"/>
      <c r="L506" s="218"/>
      <c r="M506" s="219"/>
      <c r="N506" s="220"/>
      <c r="O506" s="220"/>
      <c r="P506" s="220"/>
      <c r="Q506" s="220"/>
      <c r="R506" s="220"/>
      <c r="S506" s="220"/>
      <c r="T506" s="221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T506" s="222" t="s">
        <v>161</v>
      </c>
      <c r="AU506" s="222" t="s">
        <v>80</v>
      </c>
      <c r="AV506" s="12" t="s">
        <v>82</v>
      </c>
      <c r="AW506" s="12" t="s">
        <v>33</v>
      </c>
      <c r="AX506" s="12" t="s">
        <v>72</v>
      </c>
      <c r="AY506" s="222" t="s">
        <v>153</v>
      </c>
    </row>
    <row r="507" spans="1:51" s="12" customFormat="1" ht="12">
      <c r="A507" s="12"/>
      <c r="B507" s="211"/>
      <c r="C507" s="212"/>
      <c r="D507" s="213" t="s">
        <v>161</v>
      </c>
      <c r="E507" s="214" t="s">
        <v>19</v>
      </c>
      <c r="F507" s="215" t="s">
        <v>453</v>
      </c>
      <c r="G507" s="212"/>
      <c r="H507" s="216">
        <v>1</v>
      </c>
      <c r="I507" s="217"/>
      <c r="J507" s="212"/>
      <c r="K507" s="212"/>
      <c r="L507" s="218"/>
      <c r="M507" s="219"/>
      <c r="N507" s="220"/>
      <c r="O507" s="220"/>
      <c r="P507" s="220"/>
      <c r="Q507" s="220"/>
      <c r="R507" s="220"/>
      <c r="S507" s="220"/>
      <c r="T507" s="221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T507" s="222" t="s">
        <v>161</v>
      </c>
      <c r="AU507" s="222" t="s">
        <v>80</v>
      </c>
      <c r="AV507" s="12" t="s">
        <v>82</v>
      </c>
      <c r="AW507" s="12" t="s">
        <v>33</v>
      </c>
      <c r="AX507" s="12" t="s">
        <v>72</v>
      </c>
      <c r="AY507" s="222" t="s">
        <v>153</v>
      </c>
    </row>
    <row r="508" spans="1:51" s="13" customFormat="1" ht="12">
      <c r="A508" s="13"/>
      <c r="B508" s="223"/>
      <c r="C508" s="224"/>
      <c r="D508" s="213" t="s">
        <v>161</v>
      </c>
      <c r="E508" s="225" t="s">
        <v>19</v>
      </c>
      <c r="F508" s="226" t="s">
        <v>163</v>
      </c>
      <c r="G508" s="224"/>
      <c r="H508" s="227">
        <v>4</v>
      </c>
      <c r="I508" s="228"/>
      <c r="J508" s="224"/>
      <c r="K508" s="224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161</v>
      </c>
      <c r="AU508" s="233" t="s">
        <v>80</v>
      </c>
      <c r="AV508" s="13" t="s">
        <v>160</v>
      </c>
      <c r="AW508" s="13" t="s">
        <v>33</v>
      </c>
      <c r="AX508" s="13" t="s">
        <v>80</v>
      </c>
      <c r="AY508" s="233" t="s">
        <v>153</v>
      </c>
    </row>
    <row r="509" spans="1:65" s="2" customFormat="1" ht="16.5" customHeight="1">
      <c r="A509" s="38"/>
      <c r="B509" s="39"/>
      <c r="C509" s="197" t="s">
        <v>750</v>
      </c>
      <c r="D509" s="197" t="s">
        <v>156</v>
      </c>
      <c r="E509" s="198" t="s">
        <v>751</v>
      </c>
      <c r="F509" s="199" t="s">
        <v>752</v>
      </c>
      <c r="G509" s="200" t="s">
        <v>168</v>
      </c>
      <c r="H509" s="201">
        <v>32</v>
      </c>
      <c r="I509" s="202"/>
      <c r="J509" s="203">
        <f>ROUND(I509*H509,2)</f>
        <v>0</v>
      </c>
      <c r="K509" s="204"/>
      <c r="L509" s="44"/>
      <c r="M509" s="205" t="s">
        <v>19</v>
      </c>
      <c r="N509" s="206" t="s">
        <v>43</v>
      </c>
      <c r="O509" s="84"/>
      <c r="P509" s="207">
        <f>O509*H509</f>
        <v>0</v>
      </c>
      <c r="Q509" s="207">
        <v>0</v>
      </c>
      <c r="R509" s="207">
        <f>Q509*H509</f>
        <v>0</v>
      </c>
      <c r="S509" s="207">
        <v>0</v>
      </c>
      <c r="T509" s="208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09" t="s">
        <v>230</v>
      </c>
      <c r="AT509" s="209" t="s">
        <v>156</v>
      </c>
      <c r="AU509" s="209" t="s">
        <v>80</v>
      </c>
      <c r="AY509" s="17" t="s">
        <v>153</v>
      </c>
      <c r="BE509" s="210">
        <f>IF(N509="základní",J509,0)</f>
        <v>0</v>
      </c>
      <c r="BF509" s="210">
        <f>IF(N509="snížená",J509,0)</f>
        <v>0</v>
      </c>
      <c r="BG509" s="210">
        <f>IF(N509="zákl. přenesená",J509,0)</f>
        <v>0</v>
      </c>
      <c r="BH509" s="210">
        <f>IF(N509="sníž. přenesená",J509,0)</f>
        <v>0</v>
      </c>
      <c r="BI509" s="210">
        <f>IF(N509="nulová",J509,0)</f>
        <v>0</v>
      </c>
      <c r="BJ509" s="17" t="s">
        <v>80</v>
      </c>
      <c r="BK509" s="210">
        <f>ROUND(I509*H509,2)</f>
        <v>0</v>
      </c>
      <c r="BL509" s="17" t="s">
        <v>230</v>
      </c>
      <c r="BM509" s="209" t="s">
        <v>753</v>
      </c>
    </row>
    <row r="510" spans="1:51" s="12" customFormat="1" ht="12">
      <c r="A510" s="12"/>
      <c r="B510" s="211"/>
      <c r="C510" s="212"/>
      <c r="D510" s="213" t="s">
        <v>161</v>
      </c>
      <c r="E510" s="214" t="s">
        <v>19</v>
      </c>
      <c r="F510" s="215" t="s">
        <v>754</v>
      </c>
      <c r="G510" s="212"/>
      <c r="H510" s="216">
        <v>29</v>
      </c>
      <c r="I510" s="217"/>
      <c r="J510" s="212"/>
      <c r="K510" s="212"/>
      <c r="L510" s="218"/>
      <c r="M510" s="219"/>
      <c r="N510" s="220"/>
      <c r="O510" s="220"/>
      <c r="P510" s="220"/>
      <c r="Q510" s="220"/>
      <c r="R510" s="220"/>
      <c r="S510" s="220"/>
      <c r="T510" s="221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T510" s="222" t="s">
        <v>161</v>
      </c>
      <c r="AU510" s="222" t="s">
        <v>80</v>
      </c>
      <c r="AV510" s="12" t="s">
        <v>82</v>
      </c>
      <c r="AW510" s="12" t="s">
        <v>33</v>
      </c>
      <c r="AX510" s="12" t="s">
        <v>72</v>
      </c>
      <c r="AY510" s="222" t="s">
        <v>153</v>
      </c>
    </row>
    <row r="511" spans="1:51" s="12" customFormat="1" ht="12">
      <c r="A511" s="12"/>
      <c r="B511" s="211"/>
      <c r="C511" s="212"/>
      <c r="D511" s="213" t="s">
        <v>161</v>
      </c>
      <c r="E511" s="214" t="s">
        <v>19</v>
      </c>
      <c r="F511" s="215" t="s">
        <v>193</v>
      </c>
      <c r="G511" s="212"/>
      <c r="H511" s="216">
        <v>3</v>
      </c>
      <c r="I511" s="217"/>
      <c r="J511" s="212"/>
      <c r="K511" s="212"/>
      <c r="L511" s="218"/>
      <c r="M511" s="219"/>
      <c r="N511" s="220"/>
      <c r="O511" s="220"/>
      <c r="P511" s="220"/>
      <c r="Q511" s="220"/>
      <c r="R511" s="220"/>
      <c r="S511" s="220"/>
      <c r="T511" s="221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T511" s="222" t="s">
        <v>161</v>
      </c>
      <c r="AU511" s="222" t="s">
        <v>80</v>
      </c>
      <c r="AV511" s="12" t="s">
        <v>82</v>
      </c>
      <c r="AW511" s="12" t="s">
        <v>33</v>
      </c>
      <c r="AX511" s="12" t="s">
        <v>72</v>
      </c>
      <c r="AY511" s="222" t="s">
        <v>153</v>
      </c>
    </row>
    <row r="512" spans="1:51" s="13" customFormat="1" ht="12">
      <c r="A512" s="13"/>
      <c r="B512" s="223"/>
      <c r="C512" s="224"/>
      <c r="D512" s="213" t="s">
        <v>161</v>
      </c>
      <c r="E512" s="225" t="s">
        <v>19</v>
      </c>
      <c r="F512" s="226" t="s">
        <v>163</v>
      </c>
      <c r="G512" s="224"/>
      <c r="H512" s="227">
        <v>32</v>
      </c>
      <c r="I512" s="228"/>
      <c r="J512" s="224"/>
      <c r="K512" s="224"/>
      <c r="L512" s="229"/>
      <c r="M512" s="230"/>
      <c r="N512" s="231"/>
      <c r="O512" s="231"/>
      <c r="P512" s="231"/>
      <c r="Q512" s="231"/>
      <c r="R512" s="231"/>
      <c r="S512" s="231"/>
      <c r="T512" s="23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3" t="s">
        <v>161</v>
      </c>
      <c r="AU512" s="233" t="s">
        <v>80</v>
      </c>
      <c r="AV512" s="13" t="s">
        <v>160</v>
      </c>
      <c r="AW512" s="13" t="s">
        <v>33</v>
      </c>
      <c r="AX512" s="13" t="s">
        <v>80</v>
      </c>
      <c r="AY512" s="233" t="s">
        <v>153</v>
      </c>
    </row>
    <row r="513" spans="1:65" s="2" customFormat="1" ht="16.5" customHeight="1">
      <c r="A513" s="38"/>
      <c r="B513" s="39"/>
      <c r="C513" s="197" t="s">
        <v>447</v>
      </c>
      <c r="D513" s="197" t="s">
        <v>156</v>
      </c>
      <c r="E513" s="198" t="s">
        <v>755</v>
      </c>
      <c r="F513" s="199" t="s">
        <v>756</v>
      </c>
      <c r="G513" s="200" t="s">
        <v>379</v>
      </c>
      <c r="H513" s="201">
        <v>9</v>
      </c>
      <c r="I513" s="202"/>
      <c r="J513" s="203">
        <f>ROUND(I513*H513,2)</f>
        <v>0</v>
      </c>
      <c r="K513" s="204"/>
      <c r="L513" s="44"/>
      <c r="M513" s="205" t="s">
        <v>19</v>
      </c>
      <c r="N513" s="206" t="s">
        <v>43</v>
      </c>
      <c r="O513" s="84"/>
      <c r="P513" s="207">
        <f>O513*H513</f>
        <v>0</v>
      </c>
      <c r="Q513" s="207">
        <v>0</v>
      </c>
      <c r="R513" s="207">
        <f>Q513*H513</f>
        <v>0</v>
      </c>
      <c r="S513" s="207">
        <v>0</v>
      </c>
      <c r="T513" s="208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09" t="s">
        <v>230</v>
      </c>
      <c r="AT513" s="209" t="s">
        <v>156</v>
      </c>
      <c r="AU513" s="209" t="s">
        <v>80</v>
      </c>
      <c r="AY513" s="17" t="s">
        <v>153</v>
      </c>
      <c r="BE513" s="210">
        <f>IF(N513="základní",J513,0)</f>
        <v>0</v>
      </c>
      <c r="BF513" s="210">
        <f>IF(N513="snížená",J513,0)</f>
        <v>0</v>
      </c>
      <c r="BG513" s="210">
        <f>IF(N513="zákl. přenesená",J513,0)</f>
        <v>0</v>
      </c>
      <c r="BH513" s="210">
        <f>IF(N513="sníž. přenesená",J513,0)</f>
        <v>0</v>
      </c>
      <c r="BI513" s="210">
        <f>IF(N513="nulová",J513,0)</f>
        <v>0</v>
      </c>
      <c r="BJ513" s="17" t="s">
        <v>80</v>
      </c>
      <c r="BK513" s="210">
        <f>ROUND(I513*H513,2)</f>
        <v>0</v>
      </c>
      <c r="BL513" s="17" t="s">
        <v>230</v>
      </c>
      <c r="BM513" s="209" t="s">
        <v>757</v>
      </c>
    </row>
    <row r="514" spans="1:51" s="12" customFormat="1" ht="12">
      <c r="A514" s="12"/>
      <c r="B514" s="211"/>
      <c r="C514" s="212"/>
      <c r="D514" s="213" t="s">
        <v>161</v>
      </c>
      <c r="E514" s="214" t="s">
        <v>19</v>
      </c>
      <c r="F514" s="215" t="s">
        <v>180</v>
      </c>
      <c r="G514" s="212"/>
      <c r="H514" s="216">
        <v>5</v>
      </c>
      <c r="I514" s="217"/>
      <c r="J514" s="212"/>
      <c r="K514" s="212"/>
      <c r="L514" s="218"/>
      <c r="M514" s="219"/>
      <c r="N514" s="220"/>
      <c r="O514" s="220"/>
      <c r="P514" s="220"/>
      <c r="Q514" s="220"/>
      <c r="R514" s="220"/>
      <c r="S514" s="220"/>
      <c r="T514" s="221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T514" s="222" t="s">
        <v>161</v>
      </c>
      <c r="AU514" s="222" t="s">
        <v>80</v>
      </c>
      <c r="AV514" s="12" t="s">
        <v>82</v>
      </c>
      <c r="AW514" s="12" t="s">
        <v>33</v>
      </c>
      <c r="AX514" s="12" t="s">
        <v>72</v>
      </c>
      <c r="AY514" s="222" t="s">
        <v>153</v>
      </c>
    </row>
    <row r="515" spans="1:51" s="12" customFormat="1" ht="12">
      <c r="A515" s="12"/>
      <c r="B515" s="211"/>
      <c r="C515" s="212"/>
      <c r="D515" s="213" t="s">
        <v>161</v>
      </c>
      <c r="E515" s="214" t="s">
        <v>19</v>
      </c>
      <c r="F515" s="215" t="s">
        <v>160</v>
      </c>
      <c r="G515" s="212"/>
      <c r="H515" s="216">
        <v>4</v>
      </c>
      <c r="I515" s="217"/>
      <c r="J515" s="212"/>
      <c r="K515" s="212"/>
      <c r="L515" s="218"/>
      <c r="M515" s="219"/>
      <c r="N515" s="220"/>
      <c r="O515" s="220"/>
      <c r="P515" s="220"/>
      <c r="Q515" s="220"/>
      <c r="R515" s="220"/>
      <c r="S515" s="220"/>
      <c r="T515" s="221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T515" s="222" t="s">
        <v>161</v>
      </c>
      <c r="AU515" s="222" t="s">
        <v>80</v>
      </c>
      <c r="AV515" s="12" t="s">
        <v>82</v>
      </c>
      <c r="AW515" s="12" t="s">
        <v>33</v>
      </c>
      <c r="AX515" s="12" t="s">
        <v>72</v>
      </c>
      <c r="AY515" s="222" t="s">
        <v>153</v>
      </c>
    </row>
    <row r="516" spans="1:51" s="13" customFormat="1" ht="12">
      <c r="A516" s="13"/>
      <c r="B516" s="223"/>
      <c r="C516" s="224"/>
      <c r="D516" s="213" t="s">
        <v>161</v>
      </c>
      <c r="E516" s="225" t="s">
        <v>19</v>
      </c>
      <c r="F516" s="226" t="s">
        <v>163</v>
      </c>
      <c r="G516" s="224"/>
      <c r="H516" s="227">
        <v>9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161</v>
      </c>
      <c r="AU516" s="233" t="s">
        <v>80</v>
      </c>
      <c r="AV516" s="13" t="s">
        <v>160</v>
      </c>
      <c r="AW516" s="13" t="s">
        <v>33</v>
      </c>
      <c r="AX516" s="13" t="s">
        <v>80</v>
      </c>
      <c r="AY516" s="233" t="s">
        <v>153</v>
      </c>
    </row>
    <row r="517" spans="1:65" s="2" customFormat="1" ht="16.5" customHeight="1">
      <c r="A517" s="38"/>
      <c r="B517" s="39"/>
      <c r="C517" s="197" t="s">
        <v>758</v>
      </c>
      <c r="D517" s="197" t="s">
        <v>156</v>
      </c>
      <c r="E517" s="198" t="s">
        <v>759</v>
      </c>
      <c r="F517" s="199" t="s">
        <v>760</v>
      </c>
      <c r="G517" s="200" t="s">
        <v>168</v>
      </c>
      <c r="H517" s="201">
        <v>32</v>
      </c>
      <c r="I517" s="202"/>
      <c r="J517" s="203">
        <f>ROUND(I517*H517,2)</f>
        <v>0</v>
      </c>
      <c r="K517" s="204"/>
      <c r="L517" s="44"/>
      <c r="M517" s="205" t="s">
        <v>19</v>
      </c>
      <c r="N517" s="206" t="s">
        <v>43</v>
      </c>
      <c r="O517" s="84"/>
      <c r="P517" s="207">
        <f>O517*H517</f>
        <v>0</v>
      </c>
      <c r="Q517" s="207">
        <v>0</v>
      </c>
      <c r="R517" s="207">
        <f>Q517*H517</f>
        <v>0</v>
      </c>
      <c r="S517" s="207">
        <v>0</v>
      </c>
      <c r="T517" s="208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09" t="s">
        <v>230</v>
      </c>
      <c r="AT517" s="209" t="s">
        <v>156</v>
      </c>
      <c r="AU517" s="209" t="s">
        <v>80</v>
      </c>
      <c r="AY517" s="17" t="s">
        <v>153</v>
      </c>
      <c r="BE517" s="210">
        <f>IF(N517="základní",J517,0)</f>
        <v>0</v>
      </c>
      <c r="BF517" s="210">
        <f>IF(N517="snížená",J517,0)</f>
        <v>0</v>
      </c>
      <c r="BG517" s="210">
        <f>IF(N517="zákl. přenesená",J517,0)</f>
        <v>0</v>
      </c>
      <c r="BH517" s="210">
        <f>IF(N517="sníž. přenesená",J517,0)</f>
        <v>0</v>
      </c>
      <c r="BI517" s="210">
        <f>IF(N517="nulová",J517,0)</f>
        <v>0</v>
      </c>
      <c r="BJ517" s="17" t="s">
        <v>80</v>
      </c>
      <c r="BK517" s="210">
        <f>ROUND(I517*H517,2)</f>
        <v>0</v>
      </c>
      <c r="BL517" s="17" t="s">
        <v>230</v>
      </c>
      <c r="BM517" s="209" t="s">
        <v>761</v>
      </c>
    </row>
    <row r="518" spans="1:65" s="2" customFormat="1" ht="24.15" customHeight="1">
      <c r="A518" s="38"/>
      <c r="B518" s="39"/>
      <c r="C518" s="197" t="s">
        <v>450</v>
      </c>
      <c r="D518" s="197" t="s">
        <v>156</v>
      </c>
      <c r="E518" s="198" t="s">
        <v>762</v>
      </c>
      <c r="F518" s="199" t="s">
        <v>763</v>
      </c>
      <c r="G518" s="200" t="s">
        <v>168</v>
      </c>
      <c r="H518" s="201">
        <v>1</v>
      </c>
      <c r="I518" s="202"/>
      <c r="J518" s="203">
        <f>ROUND(I518*H518,2)</f>
        <v>0</v>
      </c>
      <c r="K518" s="204"/>
      <c r="L518" s="44"/>
      <c r="M518" s="205" t="s">
        <v>19</v>
      </c>
      <c r="N518" s="206" t="s">
        <v>43</v>
      </c>
      <c r="O518" s="84"/>
      <c r="P518" s="207">
        <f>O518*H518</f>
        <v>0</v>
      </c>
      <c r="Q518" s="207">
        <v>0</v>
      </c>
      <c r="R518" s="207">
        <f>Q518*H518</f>
        <v>0</v>
      </c>
      <c r="S518" s="207">
        <v>0</v>
      </c>
      <c r="T518" s="208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09" t="s">
        <v>230</v>
      </c>
      <c r="AT518" s="209" t="s">
        <v>156</v>
      </c>
      <c r="AU518" s="209" t="s">
        <v>80</v>
      </c>
      <c r="AY518" s="17" t="s">
        <v>153</v>
      </c>
      <c r="BE518" s="210">
        <f>IF(N518="základní",J518,0)</f>
        <v>0</v>
      </c>
      <c r="BF518" s="210">
        <f>IF(N518="snížená",J518,0)</f>
        <v>0</v>
      </c>
      <c r="BG518" s="210">
        <f>IF(N518="zákl. přenesená",J518,0)</f>
        <v>0</v>
      </c>
      <c r="BH518" s="210">
        <f>IF(N518="sníž. přenesená",J518,0)</f>
        <v>0</v>
      </c>
      <c r="BI518" s="210">
        <f>IF(N518="nulová",J518,0)</f>
        <v>0</v>
      </c>
      <c r="BJ518" s="17" t="s">
        <v>80</v>
      </c>
      <c r="BK518" s="210">
        <f>ROUND(I518*H518,2)</f>
        <v>0</v>
      </c>
      <c r="BL518" s="17" t="s">
        <v>230</v>
      </c>
      <c r="BM518" s="209" t="s">
        <v>764</v>
      </c>
    </row>
    <row r="519" spans="1:65" s="2" customFormat="1" ht="33" customHeight="1">
      <c r="A519" s="38"/>
      <c r="B519" s="39"/>
      <c r="C519" s="238" t="s">
        <v>765</v>
      </c>
      <c r="D519" s="238" t="s">
        <v>187</v>
      </c>
      <c r="E519" s="239" t="s">
        <v>766</v>
      </c>
      <c r="F519" s="240" t="s">
        <v>767</v>
      </c>
      <c r="G519" s="241" t="s">
        <v>379</v>
      </c>
      <c r="H519" s="242">
        <v>29</v>
      </c>
      <c r="I519" s="243"/>
      <c r="J519" s="244">
        <f>ROUND(I519*H519,2)</f>
        <v>0</v>
      </c>
      <c r="K519" s="245"/>
      <c r="L519" s="246"/>
      <c r="M519" s="247" t="s">
        <v>19</v>
      </c>
      <c r="N519" s="248" t="s">
        <v>43</v>
      </c>
      <c r="O519" s="84"/>
      <c r="P519" s="207">
        <f>O519*H519</f>
        <v>0</v>
      </c>
      <c r="Q519" s="207">
        <v>0</v>
      </c>
      <c r="R519" s="207">
        <f>Q519*H519</f>
        <v>0</v>
      </c>
      <c r="S519" s="207">
        <v>0</v>
      </c>
      <c r="T519" s="208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09" t="s">
        <v>233</v>
      </c>
      <c r="AT519" s="209" t="s">
        <v>187</v>
      </c>
      <c r="AU519" s="209" t="s">
        <v>80</v>
      </c>
      <c r="AY519" s="17" t="s">
        <v>153</v>
      </c>
      <c r="BE519" s="210">
        <f>IF(N519="základní",J519,0)</f>
        <v>0</v>
      </c>
      <c r="BF519" s="210">
        <f>IF(N519="snížená",J519,0)</f>
        <v>0</v>
      </c>
      <c r="BG519" s="210">
        <f>IF(N519="zákl. přenesená",J519,0)</f>
        <v>0</v>
      </c>
      <c r="BH519" s="210">
        <f>IF(N519="sníž. přenesená",J519,0)</f>
        <v>0</v>
      </c>
      <c r="BI519" s="210">
        <f>IF(N519="nulová",J519,0)</f>
        <v>0</v>
      </c>
      <c r="BJ519" s="17" t="s">
        <v>80</v>
      </c>
      <c r="BK519" s="210">
        <f>ROUND(I519*H519,2)</f>
        <v>0</v>
      </c>
      <c r="BL519" s="17" t="s">
        <v>230</v>
      </c>
      <c r="BM519" s="209" t="s">
        <v>768</v>
      </c>
    </row>
    <row r="520" spans="1:47" s="2" customFormat="1" ht="12">
      <c r="A520" s="38"/>
      <c r="B520" s="39"/>
      <c r="C520" s="40"/>
      <c r="D520" s="213" t="s">
        <v>169</v>
      </c>
      <c r="E520" s="40"/>
      <c r="F520" s="234" t="s">
        <v>769</v>
      </c>
      <c r="G520" s="40"/>
      <c r="H520" s="40"/>
      <c r="I520" s="235"/>
      <c r="J520" s="40"/>
      <c r="K520" s="40"/>
      <c r="L520" s="44"/>
      <c r="M520" s="236"/>
      <c r="N520" s="237"/>
      <c r="O520" s="84"/>
      <c r="P520" s="84"/>
      <c r="Q520" s="84"/>
      <c r="R520" s="84"/>
      <c r="S520" s="84"/>
      <c r="T520" s="85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169</v>
      </c>
      <c r="AU520" s="17" t="s">
        <v>80</v>
      </c>
    </row>
    <row r="521" spans="1:51" s="12" customFormat="1" ht="12">
      <c r="A521" s="12"/>
      <c r="B521" s="211"/>
      <c r="C521" s="212"/>
      <c r="D521" s="213" t="s">
        <v>161</v>
      </c>
      <c r="E521" s="214" t="s">
        <v>19</v>
      </c>
      <c r="F521" s="215" t="s">
        <v>754</v>
      </c>
      <c r="G521" s="212"/>
      <c r="H521" s="216">
        <v>29</v>
      </c>
      <c r="I521" s="217"/>
      <c r="J521" s="212"/>
      <c r="K521" s="212"/>
      <c r="L521" s="218"/>
      <c r="M521" s="219"/>
      <c r="N521" s="220"/>
      <c r="O521" s="220"/>
      <c r="P521" s="220"/>
      <c r="Q521" s="220"/>
      <c r="R521" s="220"/>
      <c r="S521" s="220"/>
      <c r="T521" s="221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T521" s="222" t="s">
        <v>161</v>
      </c>
      <c r="AU521" s="222" t="s">
        <v>80</v>
      </c>
      <c r="AV521" s="12" t="s">
        <v>82</v>
      </c>
      <c r="AW521" s="12" t="s">
        <v>33</v>
      </c>
      <c r="AX521" s="12" t="s">
        <v>72</v>
      </c>
      <c r="AY521" s="222" t="s">
        <v>153</v>
      </c>
    </row>
    <row r="522" spans="1:51" s="13" customFormat="1" ht="12">
      <c r="A522" s="13"/>
      <c r="B522" s="223"/>
      <c r="C522" s="224"/>
      <c r="D522" s="213" t="s">
        <v>161</v>
      </c>
      <c r="E522" s="225" t="s">
        <v>19</v>
      </c>
      <c r="F522" s="226" t="s">
        <v>163</v>
      </c>
      <c r="G522" s="224"/>
      <c r="H522" s="227">
        <v>29</v>
      </c>
      <c r="I522" s="228"/>
      <c r="J522" s="224"/>
      <c r="K522" s="224"/>
      <c r="L522" s="229"/>
      <c r="M522" s="230"/>
      <c r="N522" s="231"/>
      <c r="O522" s="231"/>
      <c r="P522" s="231"/>
      <c r="Q522" s="231"/>
      <c r="R522" s="231"/>
      <c r="S522" s="231"/>
      <c r="T522" s="23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3" t="s">
        <v>161</v>
      </c>
      <c r="AU522" s="233" t="s">
        <v>80</v>
      </c>
      <c r="AV522" s="13" t="s">
        <v>160</v>
      </c>
      <c r="AW522" s="13" t="s">
        <v>33</v>
      </c>
      <c r="AX522" s="13" t="s">
        <v>80</v>
      </c>
      <c r="AY522" s="233" t="s">
        <v>153</v>
      </c>
    </row>
    <row r="523" spans="1:65" s="2" customFormat="1" ht="21.75" customHeight="1">
      <c r="A523" s="38"/>
      <c r="B523" s="39"/>
      <c r="C523" s="197" t="s">
        <v>455</v>
      </c>
      <c r="D523" s="197" t="s">
        <v>156</v>
      </c>
      <c r="E523" s="198" t="s">
        <v>770</v>
      </c>
      <c r="F523" s="199" t="s">
        <v>771</v>
      </c>
      <c r="G523" s="200" t="s">
        <v>222</v>
      </c>
      <c r="H523" s="201">
        <v>0.588</v>
      </c>
      <c r="I523" s="202"/>
      <c r="J523" s="203">
        <f>ROUND(I523*H523,2)</f>
        <v>0</v>
      </c>
      <c r="K523" s="204"/>
      <c r="L523" s="44"/>
      <c r="M523" s="205" t="s">
        <v>19</v>
      </c>
      <c r="N523" s="206" t="s">
        <v>43</v>
      </c>
      <c r="O523" s="84"/>
      <c r="P523" s="207">
        <f>O523*H523</f>
        <v>0</v>
      </c>
      <c r="Q523" s="207">
        <v>0</v>
      </c>
      <c r="R523" s="207">
        <f>Q523*H523</f>
        <v>0</v>
      </c>
      <c r="S523" s="207">
        <v>0</v>
      </c>
      <c r="T523" s="208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09" t="s">
        <v>230</v>
      </c>
      <c r="AT523" s="209" t="s">
        <v>156</v>
      </c>
      <c r="AU523" s="209" t="s">
        <v>80</v>
      </c>
      <c r="AY523" s="17" t="s">
        <v>153</v>
      </c>
      <c r="BE523" s="210">
        <f>IF(N523="základní",J523,0)</f>
        <v>0</v>
      </c>
      <c r="BF523" s="210">
        <f>IF(N523="snížená",J523,0)</f>
        <v>0</v>
      </c>
      <c r="BG523" s="210">
        <f>IF(N523="zákl. přenesená",J523,0)</f>
        <v>0</v>
      </c>
      <c r="BH523" s="210">
        <f>IF(N523="sníž. přenesená",J523,0)</f>
        <v>0</v>
      </c>
      <c r="BI523" s="210">
        <f>IF(N523="nulová",J523,0)</f>
        <v>0</v>
      </c>
      <c r="BJ523" s="17" t="s">
        <v>80</v>
      </c>
      <c r="BK523" s="210">
        <f>ROUND(I523*H523,2)</f>
        <v>0</v>
      </c>
      <c r="BL523" s="17" t="s">
        <v>230</v>
      </c>
      <c r="BM523" s="209" t="s">
        <v>772</v>
      </c>
    </row>
    <row r="524" spans="1:63" s="11" customFormat="1" ht="25.9" customHeight="1">
      <c r="A524" s="11"/>
      <c r="B524" s="183"/>
      <c r="C524" s="184"/>
      <c r="D524" s="185" t="s">
        <v>71</v>
      </c>
      <c r="E524" s="186" t="s">
        <v>773</v>
      </c>
      <c r="F524" s="186" t="s">
        <v>774</v>
      </c>
      <c r="G524" s="184"/>
      <c r="H524" s="184"/>
      <c r="I524" s="187"/>
      <c r="J524" s="188">
        <f>BK524</f>
        <v>0</v>
      </c>
      <c r="K524" s="184"/>
      <c r="L524" s="189"/>
      <c r="M524" s="190"/>
      <c r="N524" s="191"/>
      <c r="O524" s="191"/>
      <c r="P524" s="192">
        <f>SUM(P525:P566)</f>
        <v>0</v>
      </c>
      <c r="Q524" s="191"/>
      <c r="R524" s="192">
        <f>SUM(R525:R566)</f>
        <v>0.05</v>
      </c>
      <c r="S524" s="191"/>
      <c r="T524" s="193">
        <f>SUM(T525:T566)</f>
        <v>0</v>
      </c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R524" s="194" t="s">
        <v>82</v>
      </c>
      <c r="AT524" s="195" t="s">
        <v>71</v>
      </c>
      <c r="AU524" s="195" t="s">
        <v>72</v>
      </c>
      <c r="AY524" s="194" t="s">
        <v>153</v>
      </c>
      <c r="BK524" s="196">
        <f>SUM(BK525:BK566)</f>
        <v>0</v>
      </c>
    </row>
    <row r="525" spans="1:65" s="2" customFormat="1" ht="16.5" customHeight="1">
      <c r="A525" s="38"/>
      <c r="B525" s="39"/>
      <c r="C525" s="197" t="s">
        <v>775</v>
      </c>
      <c r="D525" s="197" t="s">
        <v>156</v>
      </c>
      <c r="E525" s="198" t="s">
        <v>776</v>
      </c>
      <c r="F525" s="199" t="s">
        <v>777</v>
      </c>
      <c r="G525" s="200" t="s">
        <v>213</v>
      </c>
      <c r="H525" s="201">
        <v>108.3</v>
      </c>
      <c r="I525" s="202"/>
      <c r="J525" s="203">
        <f>ROUND(I525*H525,2)</f>
        <v>0</v>
      </c>
      <c r="K525" s="204"/>
      <c r="L525" s="44"/>
      <c r="M525" s="205" t="s">
        <v>19</v>
      </c>
      <c r="N525" s="206" t="s">
        <v>43</v>
      </c>
      <c r="O525" s="84"/>
      <c r="P525" s="207">
        <f>O525*H525</f>
        <v>0</v>
      </c>
      <c r="Q525" s="207">
        <v>0</v>
      </c>
      <c r="R525" s="207">
        <f>Q525*H525</f>
        <v>0</v>
      </c>
      <c r="S525" s="207">
        <v>0</v>
      </c>
      <c r="T525" s="208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09" t="s">
        <v>230</v>
      </c>
      <c r="AT525" s="209" t="s">
        <v>156</v>
      </c>
      <c r="AU525" s="209" t="s">
        <v>80</v>
      </c>
      <c r="AY525" s="17" t="s">
        <v>153</v>
      </c>
      <c r="BE525" s="210">
        <f>IF(N525="základní",J525,0)</f>
        <v>0</v>
      </c>
      <c r="BF525" s="210">
        <f>IF(N525="snížená",J525,0)</f>
        <v>0</v>
      </c>
      <c r="BG525" s="210">
        <f>IF(N525="zákl. přenesená",J525,0)</f>
        <v>0</v>
      </c>
      <c r="BH525" s="210">
        <f>IF(N525="sníž. přenesená",J525,0)</f>
        <v>0</v>
      </c>
      <c r="BI525" s="210">
        <f>IF(N525="nulová",J525,0)</f>
        <v>0</v>
      </c>
      <c r="BJ525" s="17" t="s">
        <v>80</v>
      </c>
      <c r="BK525" s="210">
        <f>ROUND(I525*H525,2)</f>
        <v>0</v>
      </c>
      <c r="BL525" s="17" t="s">
        <v>230</v>
      </c>
      <c r="BM525" s="209" t="s">
        <v>778</v>
      </c>
    </row>
    <row r="526" spans="1:47" s="2" customFormat="1" ht="12">
      <c r="A526" s="38"/>
      <c r="B526" s="39"/>
      <c r="C526" s="40"/>
      <c r="D526" s="213" t="s">
        <v>169</v>
      </c>
      <c r="E526" s="40"/>
      <c r="F526" s="234" t="s">
        <v>779</v>
      </c>
      <c r="G526" s="40"/>
      <c r="H526" s="40"/>
      <c r="I526" s="235"/>
      <c r="J526" s="40"/>
      <c r="K526" s="40"/>
      <c r="L526" s="44"/>
      <c r="M526" s="236"/>
      <c r="N526" s="237"/>
      <c r="O526" s="84"/>
      <c r="P526" s="84"/>
      <c r="Q526" s="84"/>
      <c r="R526" s="84"/>
      <c r="S526" s="84"/>
      <c r="T526" s="85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T526" s="17" t="s">
        <v>169</v>
      </c>
      <c r="AU526" s="17" t="s">
        <v>80</v>
      </c>
    </row>
    <row r="527" spans="1:65" s="2" customFormat="1" ht="16.5" customHeight="1">
      <c r="A527" s="38"/>
      <c r="B527" s="39"/>
      <c r="C527" s="197" t="s">
        <v>460</v>
      </c>
      <c r="D527" s="197" t="s">
        <v>156</v>
      </c>
      <c r="E527" s="198" t="s">
        <v>780</v>
      </c>
      <c r="F527" s="199" t="s">
        <v>781</v>
      </c>
      <c r="G527" s="200" t="s">
        <v>213</v>
      </c>
      <c r="H527" s="201">
        <v>177.6</v>
      </c>
      <c r="I527" s="202"/>
      <c r="J527" s="203">
        <f>ROUND(I527*H527,2)</f>
        <v>0</v>
      </c>
      <c r="K527" s="204"/>
      <c r="L527" s="44"/>
      <c r="M527" s="205" t="s">
        <v>19</v>
      </c>
      <c r="N527" s="206" t="s">
        <v>43</v>
      </c>
      <c r="O527" s="84"/>
      <c r="P527" s="207">
        <f>O527*H527</f>
        <v>0</v>
      </c>
      <c r="Q527" s="207">
        <v>0</v>
      </c>
      <c r="R527" s="207">
        <f>Q527*H527</f>
        <v>0</v>
      </c>
      <c r="S527" s="207">
        <v>0</v>
      </c>
      <c r="T527" s="208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09" t="s">
        <v>230</v>
      </c>
      <c r="AT527" s="209" t="s">
        <v>156</v>
      </c>
      <c r="AU527" s="209" t="s">
        <v>80</v>
      </c>
      <c r="AY527" s="17" t="s">
        <v>153</v>
      </c>
      <c r="BE527" s="210">
        <f>IF(N527="základní",J527,0)</f>
        <v>0</v>
      </c>
      <c r="BF527" s="210">
        <f>IF(N527="snížená",J527,0)</f>
        <v>0</v>
      </c>
      <c r="BG527" s="210">
        <f>IF(N527="zákl. přenesená",J527,0)</f>
        <v>0</v>
      </c>
      <c r="BH527" s="210">
        <f>IF(N527="sníž. přenesená",J527,0)</f>
        <v>0</v>
      </c>
      <c r="BI527" s="210">
        <f>IF(N527="nulová",J527,0)</f>
        <v>0</v>
      </c>
      <c r="BJ527" s="17" t="s">
        <v>80</v>
      </c>
      <c r="BK527" s="210">
        <f>ROUND(I527*H527,2)</f>
        <v>0</v>
      </c>
      <c r="BL527" s="17" t="s">
        <v>230</v>
      </c>
      <c r="BM527" s="209" t="s">
        <v>782</v>
      </c>
    </row>
    <row r="528" spans="1:47" s="2" customFormat="1" ht="12">
      <c r="A528" s="38"/>
      <c r="B528" s="39"/>
      <c r="C528" s="40"/>
      <c r="D528" s="213" t="s">
        <v>169</v>
      </c>
      <c r="E528" s="40"/>
      <c r="F528" s="234" t="s">
        <v>783</v>
      </c>
      <c r="G528" s="40"/>
      <c r="H528" s="40"/>
      <c r="I528" s="235"/>
      <c r="J528" s="40"/>
      <c r="K528" s="40"/>
      <c r="L528" s="44"/>
      <c r="M528" s="236"/>
      <c r="N528" s="237"/>
      <c r="O528" s="84"/>
      <c r="P528" s="84"/>
      <c r="Q528" s="84"/>
      <c r="R528" s="84"/>
      <c r="S528" s="84"/>
      <c r="T528" s="85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T528" s="17" t="s">
        <v>169</v>
      </c>
      <c r="AU528" s="17" t="s">
        <v>80</v>
      </c>
    </row>
    <row r="529" spans="1:65" s="2" customFormat="1" ht="21.75" customHeight="1">
      <c r="A529" s="38"/>
      <c r="B529" s="39"/>
      <c r="C529" s="197" t="s">
        <v>784</v>
      </c>
      <c r="D529" s="197" t="s">
        <v>156</v>
      </c>
      <c r="E529" s="198" t="s">
        <v>785</v>
      </c>
      <c r="F529" s="199" t="s">
        <v>786</v>
      </c>
      <c r="G529" s="200" t="s">
        <v>213</v>
      </c>
      <c r="H529" s="201">
        <v>108.3</v>
      </c>
      <c r="I529" s="202"/>
      <c r="J529" s="203">
        <f>ROUND(I529*H529,2)</f>
        <v>0</v>
      </c>
      <c r="K529" s="204"/>
      <c r="L529" s="44"/>
      <c r="M529" s="205" t="s">
        <v>19</v>
      </c>
      <c r="N529" s="206" t="s">
        <v>43</v>
      </c>
      <c r="O529" s="84"/>
      <c r="P529" s="207">
        <f>O529*H529</f>
        <v>0</v>
      </c>
      <c r="Q529" s="207">
        <v>0</v>
      </c>
      <c r="R529" s="207">
        <f>Q529*H529</f>
        <v>0</v>
      </c>
      <c r="S529" s="207">
        <v>0</v>
      </c>
      <c r="T529" s="208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09" t="s">
        <v>230</v>
      </c>
      <c r="AT529" s="209" t="s">
        <v>156</v>
      </c>
      <c r="AU529" s="209" t="s">
        <v>80</v>
      </c>
      <c r="AY529" s="17" t="s">
        <v>153</v>
      </c>
      <c r="BE529" s="210">
        <f>IF(N529="základní",J529,0)</f>
        <v>0</v>
      </c>
      <c r="BF529" s="210">
        <f>IF(N529="snížená",J529,0)</f>
        <v>0</v>
      </c>
      <c r="BG529" s="210">
        <f>IF(N529="zákl. přenesená",J529,0)</f>
        <v>0</v>
      </c>
      <c r="BH529" s="210">
        <f>IF(N529="sníž. přenesená",J529,0)</f>
        <v>0</v>
      </c>
      <c r="BI529" s="210">
        <f>IF(N529="nulová",J529,0)</f>
        <v>0</v>
      </c>
      <c r="BJ529" s="17" t="s">
        <v>80</v>
      </c>
      <c r="BK529" s="210">
        <f>ROUND(I529*H529,2)</f>
        <v>0</v>
      </c>
      <c r="BL529" s="17" t="s">
        <v>230</v>
      </c>
      <c r="BM529" s="209" t="s">
        <v>787</v>
      </c>
    </row>
    <row r="530" spans="1:51" s="12" customFormat="1" ht="12">
      <c r="A530" s="12"/>
      <c r="B530" s="211"/>
      <c r="C530" s="212"/>
      <c r="D530" s="213" t="s">
        <v>161</v>
      </c>
      <c r="E530" s="214" t="s">
        <v>19</v>
      </c>
      <c r="F530" s="215" t="s">
        <v>661</v>
      </c>
      <c r="G530" s="212"/>
      <c r="H530" s="216">
        <v>58</v>
      </c>
      <c r="I530" s="217"/>
      <c r="J530" s="212"/>
      <c r="K530" s="212"/>
      <c r="L530" s="218"/>
      <c r="M530" s="219"/>
      <c r="N530" s="220"/>
      <c r="O530" s="220"/>
      <c r="P530" s="220"/>
      <c r="Q530" s="220"/>
      <c r="R530" s="220"/>
      <c r="S530" s="220"/>
      <c r="T530" s="221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T530" s="222" t="s">
        <v>161</v>
      </c>
      <c r="AU530" s="222" t="s">
        <v>80</v>
      </c>
      <c r="AV530" s="12" t="s">
        <v>82</v>
      </c>
      <c r="AW530" s="12" t="s">
        <v>33</v>
      </c>
      <c r="AX530" s="12" t="s">
        <v>72</v>
      </c>
      <c r="AY530" s="222" t="s">
        <v>153</v>
      </c>
    </row>
    <row r="531" spans="1:51" s="12" customFormat="1" ht="12">
      <c r="A531" s="12"/>
      <c r="B531" s="211"/>
      <c r="C531" s="212"/>
      <c r="D531" s="213" t="s">
        <v>161</v>
      </c>
      <c r="E531" s="214" t="s">
        <v>19</v>
      </c>
      <c r="F531" s="215" t="s">
        <v>662</v>
      </c>
      <c r="G531" s="212"/>
      <c r="H531" s="216">
        <v>50.3</v>
      </c>
      <c r="I531" s="217"/>
      <c r="J531" s="212"/>
      <c r="K531" s="212"/>
      <c r="L531" s="218"/>
      <c r="M531" s="219"/>
      <c r="N531" s="220"/>
      <c r="O531" s="220"/>
      <c r="P531" s="220"/>
      <c r="Q531" s="220"/>
      <c r="R531" s="220"/>
      <c r="S531" s="220"/>
      <c r="T531" s="221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T531" s="222" t="s">
        <v>161</v>
      </c>
      <c r="AU531" s="222" t="s">
        <v>80</v>
      </c>
      <c r="AV531" s="12" t="s">
        <v>82</v>
      </c>
      <c r="AW531" s="12" t="s">
        <v>33</v>
      </c>
      <c r="AX531" s="12" t="s">
        <v>72</v>
      </c>
      <c r="AY531" s="222" t="s">
        <v>153</v>
      </c>
    </row>
    <row r="532" spans="1:51" s="13" customFormat="1" ht="12">
      <c r="A532" s="13"/>
      <c r="B532" s="223"/>
      <c r="C532" s="224"/>
      <c r="D532" s="213" t="s">
        <v>161</v>
      </c>
      <c r="E532" s="225" t="s">
        <v>19</v>
      </c>
      <c r="F532" s="226" t="s">
        <v>163</v>
      </c>
      <c r="G532" s="224"/>
      <c r="H532" s="227">
        <v>108.3</v>
      </c>
      <c r="I532" s="228"/>
      <c r="J532" s="224"/>
      <c r="K532" s="224"/>
      <c r="L532" s="229"/>
      <c r="M532" s="230"/>
      <c r="N532" s="231"/>
      <c r="O532" s="231"/>
      <c r="P532" s="231"/>
      <c r="Q532" s="231"/>
      <c r="R532" s="231"/>
      <c r="S532" s="231"/>
      <c r="T532" s="23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3" t="s">
        <v>161</v>
      </c>
      <c r="AU532" s="233" t="s">
        <v>80</v>
      </c>
      <c r="AV532" s="13" t="s">
        <v>160</v>
      </c>
      <c r="AW532" s="13" t="s">
        <v>33</v>
      </c>
      <c r="AX532" s="13" t="s">
        <v>80</v>
      </c>
      <c r="AY532" s="233" t="s">
        <v>153</v>
      </c>
    </row>
    <row r="533" spans="1:65" s="2" customFormat="1" ht="16.5" customHeight="1">
      <c r="A533" s="38"/>
      <c r="B533" s="39"/>
      <c r="C533" s="197" t="s">
        <v>463</v>
      </c>
      <c r="D533" s="197" t="s">
        <v>156</v>
      </c>
      <c r="E533" s="198" t="s">
        <v>788</v>
      </c>
      <c r="F533" s="199" t="s">
        <v>789</v>
      </c>
      <c r="G533" s="200" t="s">
        <v>213</v>
      </c>
      <c r="H533" s="201">
        <v>177.6</v>
      </c>
      <c r="I533" s="202"/>
      <c r="J533" s="203">
        <f>ROUND(I533*H533,2)</f>
        <v>0</v>
      </c>
      <c r="K533" s="204"/>
      <c r="L533" s="44"/>
      <c r="M533" s="205" t="s">
        <v>19</v>
      </c>
      <c r="N533" s="206" t="s">
        <v>43</v>
      </c>
      <c r="O533" s="84"/>
      <c r="P533" s="207">
        <f>O533*H533</f>
        <v>0</v>
      </c>
      <c r="Q533" s="207">
        <v>0</v>
      </c>
      <c r="R533" s="207">
        <f>Q533*H533</f>
        <v>0</v>
      </c>
      <c r="S533" s="207">
        <v>0</v>
      </c>
      <c r="T533" s="208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09" t="s">
        <v>230</v>
      </c>
      <c r="AT533" s="209" t="s">
        <v>156</v>
      </c>
      <c r="AU533" s="209" t="s">
        <v>80</v>
      </c>
      <c r="AY533" s="17" t="s">
        <v>153</v>
      </c>
      <c r="BE533" s="210">
        <f>IF(N533="základní",J533,0)</f>
        <v>0</v>
      </c>
      <c r="BF533" s="210">
        <f>IF(N533="snížená",J533,0)</f>
        <v>0</v>
      </c>
      <c r="BG533" s="210">
        <f>IF(N533="zákl. přenesená",J533,0)</f>
        <v>0</v>
      </c>
      <c r="BH533" s="210">
        <f>IF(N533="sníž. přenesená",J533,0)</f>
        <v>0</v>
      </c>
      <c r="BI533" s="210">
        <f>IF(N533="nulová",J533,0)</f>
        <v>0</v>
      </c>
      <c r="BJ533" s="17" t="s">
        <v>80</v>
      </c>
      <c r="BK533" s="210">
        <f>ROUND(I533*H533,2)</f>
        <v>0</v>
      </c>
      <c r="BL533" s="17" t="s">
        <v>230</v>
      </c>
      <c r="BM533" s="209" t="s">
        <v>790</v>
      </c>
    </row>
    <row r="534" spans="1:47" s="2" customFormat="1" ht="12">
      <c r="A534" s="38"/>
      <c r="B534" s="39"/>
      <c r="C534" s="40"/>
      <c r="D534" s="213" t="s">
        <v>169</v>
      </c>
      <c r="E534" s="40"/>
      <c r="F534" s="234" t="s">
        <v>791</v>
      </c>
      <c r="G534" s="40"/>
      <c r="H534" s="40"/>
      <c r="I534" s="235"/>
      <c r="J534" s="40"/>
      <c r="K534" s="40"/>
      <c r="L534" s="44"/>
      <c r="M534" s="236"/>
      <c r="N534" s="237"/>
      <c r="O534" s="84"/>
      <c r="P534" s="84"/>
      <c r="Q534" s="84"/>
      <c r="R534" s="84"/>
      <c r="S534" s="84"/>
      <c r="T534" s="85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169</v>
      </c>
      <c r="AU534" s="17" t="s">
        <v>80</v>
      </c>
    </row>
    <row r="535" spans="1:51" s="12" customFormat="1" ht="12">
      <c r="A535" s="12"/>
      <c r="B535" s="211"/>
      <c r="C535" s="212"/>
      <c r="D535" s="213" t="s">
        <v>161</v>
      </c>
      <c r="E535" s="214" t="s">
        <v>19</v>
      </c>
      <c r="F535" s="215" t="s">
        <v>792</v>
      </c>
      <c r="G535" s="212"/>
      <c r="H535" s="216">
        <v>103.3</v>
      </c>
      <c r="I535" s="217"/>
      <c r="J535" s="212"/>
      <c r="K535" s="212"/>
      <c r="L535" s="218"/>
      <c r="M535" s="219"/>
      <c r="N535" s="220"/>
      <c r="O535" s="220"/>
      <c r="P535" s="220"/>
      <c r="Q535" s="220"/>
      <c r="R535" s="220"/>
      <c r="S535" s="220"/>
      <c r="T535" s="221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T535" s="222" t="s">
        <v>161</v>
      </c>
      <c r="AU535" s="222" t="s">
        <v>80</v>
      </c>
      <c r="AV535" s="12" t="s">
        <v>82</v>
      </c>
      <c r="AW535" s="12" t="s">
        <v>33</v>
      </c>
      <c r="AX535" s="12" t="s">
        <v>72</v>
      </c>
      <c r="AY535" s="222" t="s">
        <v>153</v>
      </c>
    </row>
    <row r="536" spans="1:51" s="12" customFormat="1" ht="12">
      <c r="A536" s="12"/>
      <c r="B536" s="211"/>
      <c r="C536" s="212"/>
      <c r="D536" s="213" t="s">
        <v>161</v>
      </c>
      <c r="E536" s="214" t="s">
        <v>19</v>
      </c>
      <c r="F536" s="215" t="s">
        <v>533</v>
      </c>
      <c r="G536" s="212"/>
      <c r="H536" s="216">
        <v>23.2</v>
      </c>
      <c r="I536" s="217"/>
      <c r="J536" s="212"/>
      <c r="K536" s="212"/>
      <c r="L536" s="218"/>
      <c r="M536" s="219"/>
      <c r="N536" s="220"/>
      <c r="O536" s="220"/>
      <c r="P536" s="220"/>
      <c r="Q536" s="220"/>
      <c r="R536" s="220"/>
      <c r="S536" s="220"/>
      <c r="T536" s="221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T536" s="222" t="s">
        <v>161</v>
      </c>
      <c r="AU536" s="222" t="s">
        <v>80</v>
      </c>
      <c r="AV536" s="12" t="s">
        <v>82</v>
      </c>
      <c r="AW536" s="12" t="s">
        <v>33</v>
      </c>
      <c r="AX536" s="12" t="s">
        <v>72</v>
      </c>
      <c r="AY536" s="222" t="s">
        <v>153</v>
      </c>
    </row>
    <row r="537" spans="1:51" s="12" customFormat="1" ht="12">
      <c r="A537" s="12"/>
      <c r="B537" s="211"/>
      <c r="C537" s="212"/>
      <c r="D537" s="213" t="s">
        <v>161</v>
      </c>
      <c r="E537" s="214" t="s">
        <v>19</v>
      </c>
      <c r="F537" s="215" t="s">
        <v>793</v>
      </c>
      <c r="G537" s="212"/>
      <c r="H537" s="216">
        <v>51.1</v>
      </c>
      <c r="I537" s="217"/>
      <c r="J537" s="212"/>
      <c r="K537" s="212"/>
      <c r="L537" s="218"/>
      <c r="M537" s="219"/>
      <c r="N537" s="220"/>
      <c r="O537" s="220"/>
      <c r="P537" s="220"/>
      <c r="Q537" s="220"/>
      <c r="R537" s="220"/>
      <c r="S537" s="220"/>
      <c r="T537" s="221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T537" s="222" t="s">
        <v>161</v>
      </c>
      <c r="AU537" s="222" t="s">
        <v>80</v>
      </c>
      <c r="AV537" s="12" t="s">
        <v>82</v>
      </c>
      <c r="AW537" s="12" t="s">
        <v>33</v>
      </c>
      <c r="AX537" s="12" t="s">
        <v>72</v>
      </c>
      <c r="AY537" s="222" t="s">
        <v>153</v>
      </c>
    </row>
    <row r="538" spans="1:51" s="13" customFormat="1" ht="12">
      <c r="A538" s="13"/>
      <c r="B538" s="223"/>
      <c r="C538" s="224"/>
      <c r="D538" s="213" t="s">
        <v>161</v>
      </c>
      <c r="E538" s="225" t="s">
        <v>19</v>
      </c>
      <c r="F538" s="226" t="s">
        <v>163</v>
      </c>
      <c r="G538" s="224"/>
      <c r="H538" s="227">
        <v>177.6</v>
      </c>
      <c r="I538" s="228"/>
      <c r="J538" s="224"/>
      <c r="K538" s="224"/>
      <c r="L538" s="229"/>
      <c r="M538" s="230"/>
      <c r="N538" s="231"/>
      <c r="O538" s="231"/>
      <c r="P538" s="231"/>
      <c r="Q538" s="231"/>
      <c r="R538" s="231"/>
      <c r="S538" s="231"/>
      <c r="T538" s="23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3" t="s">
        <v>161</v>
      </c>
      <c r="AU538" s="233" t="s">
        <v>80</v>
      </c>
      <c r="AV538" s="13" t="s">
        <v>160</v>
      </c>
      <c r="AW538" s="13" t="s">
        <v>33</v>
      </c>
      <c r="AX538" s="13" t="s">
        <v>80</v>
      </c>
      <c r="AY538" s="233" t="s">
        <v>153</v>
      </c>
    </row>
    <row r="539" spans="1:65" s="2" customFormat="1" ht="16.5" customHeight="1">
      <c r="A539" s="38"/>
      <c r="B539" s="39"/>
      <c r="C539" s="197" t="s">
        <v>794</v>
      </c>
      <c r="D539" s="197" t="s">
        <v>156</v>
      </c>
      <c r="E539" s="198" t="s">
        <v>795</v>
      </c>
      <c r="F539" s="199" t="s">
        <v>796</v>
      </c>
      <c r="G539" s="200" t="s">
        <v>168</v>
      </c>
      <c r="H539" s="201">
        <v>11</v>
      </c>
      <c r="I539" s="202"/>
      <c r="J539" s="203">
        <f>ROUND(I539*H539,2)</f>
        <v>0</v>
      </c>
      <c r="K539" s="204"/>
      <c r="L539" s="44"/>
      <c r="M539" s="205" t="s">
        <v>19</v>
      </c>
      <c r="N539" s="206" t="s">
        <v>43</v>
      </c>
      <c r="O539" s="84"/>
      <c r="P539" s="207">
        <f>O539*H539</f>
        <v>0</v>
      </c>
      <c r="Q539" s="207">
        <v>0</v>
      </c>
      <c r="R539" s="207">
        <f>Q539*H539</f>
        <v>0</v>
      </c>
      <c r="S539" s="207">
        <v>0</v>
      </c>
      <c r="T539" s="208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09" t="s">
        <v>230</v>
      </c>
      <c r="AT539" s="209" t="s">
        <v>156</v>
      </c>
      <c r="AU539" s="209" t="s">
        <v>80</v>
      </c>
      <c r="AY539" s="17" t="s">
        <v>153</v>
      </c>
      <c r="BE539" s="210">
        <f>IF(N539="základní",J539,0)</f>
        <v>0</v>
      </c>
      <c r="BF539" s="210">
        <f>IF(N539="snížená",J539,0)</f>
        <v>0</v>
      </c>
      <c r="BG539" s="210">
        <f>IF(N539="zákl. přenesená",J539,0)</f>
        <v>0</v>
      </c>
      <c r="BH539" s="210">
        <f>IF(N539="sníž. přenesená",J539,0)</f>
        <v>0</v>
      </c>
      <c r="BI539" s="210">
        <f>IF(N539="nulová",J539,0)</f>
        <v>0</v>
      </c>
      <c r="BJ539" s="17" t="s">
        <v>80</v>
      </c>
      <c r="BK539" s="210">
        <f>ROUND(I539*H539,2)</f>
        <v>0</v>
      </c>
      <c r="BL539" s="17" t="s">
        <v>230</v>
      </c>
      <c r="BM539" s="209" t="s">
        <v>797</v>
      </c>
    </row>
    <row r="540" spans="1:51" s="12" customFormat="1" ht="12">
      <c r="A540" s="12"/>
      <c r="B540" s="211"/>
      <c r="C540" s="212"/>
      <c r="D540" s="213" t="s">
        <v>161</v>
      </c>
      <c r="E540" s="214" t="s">
        <v>19</v>
      </c>
      <c r="F540" s="215" t="s">
        <v>452</v>
      </c>
      <c r="G540" s="212"/>
      <c r="H540" s="216">
        <v>6</v>
      </c>
      <c r="I540" s="217"/>
      <c r="J540" s="212"/>
      <c r="K540" s="212"/>
      <c r="L540" s="218"/>
      <c r="M540" s="219"/>
      <c r="N540" s="220"/>
      <c r="O540" s="220"/>
      <c r="P540" s="220"/>
      <c r="Q540" s="220"/>
      <c r="R540" s="220"/>
      <c r="S540" s="220"/>
      <c r="T540" s="221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T540" s="222" t="s">
        <v>161</v>
      </c>
      <c r="AU540" s="222" t="s">
        <v>80</v>
      </c>
      <c r="AV540" s="12" t="s">
        <v>82</v>
      </c>
      <c r="AW540" s="12" t="s">
        <v>33</v>
      </c>
      <c r="AX540" s="12" t="s">
        <v>72</v>
      </c>
      <c r="AY540" s="222" t="s">
        <v>153</v>
      </c>
    </row>
    <row r="541" spans="1:51" s="12" customFormat="1" ht="12">
      <c r="A541" s="12"/>
      <c r="B541" s="211"/>
      <c r="C541" s="212"/>
      <c r="D541" s="213" t="s">
        <v>161</v>
      </c>
      <c r="E541" s="214" t="s">
        <v>19</v>
      </c>
      <c r="F541" s="215" t="s">
        <v>171</v>
      </c>
      <c r="G541" s="212"/>
      <c r="H541" s="216">
        <v>2</v>
      </c>
      <c r="I541" s="217"/>
      <c r="J541" s="212"/>
      <c r="K541" s="212"/>
      <c r="L541" s="218"/>
      <c r="M541" s="219"/>
      <c r="N541" s="220"/>
      <c r="O541" s="220"/>
      <c r="P541" s="220"/>
      <c r="Q541" s="220"/>
      <c r="R541" s="220"/>
      <c r="S541" s="220"/>
      <c r="T541" s="221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T541" s="222" t="s">
        <v>161</v>
      </c>
      <c r="AU541" s="222" t="s">
        <v>80</v>
      </c>
      <c r="AV541" s="12" t="s">
        <v>82</v>
      </c>
      <c r="AW541" s="12" t="s">
        <v>33</v>
      </c>
      <c r="AX541" s="12" t="s">
        <v>72</v>
      </c>
      <c r="AY541" s="222" t="s">
        <v>153</v>
      </c>
    </row>
    <row r="542" spans="1:51" s="12" customFormat="1" ht="12">
      <c r="A542" s="12"/>
      <c r="B542" s="211"/>
      <c r="C542" s="212"/>
      <c r="D542" s="213" t="s">
        <v>161</v>
      </c>
      <c r="E542" s="214" t="s">
        <v>19</v>
      </c>
      <c r="F542" s="215" t="s">
        <v>193</v>
      </c>
      <c r="G542" s="212"/>
      <c r="H542" s="216">
        <v>3</v>
      </c>
      <c r="I542" s="217"/>
      <c r="J542" s="212"/>
      <c r="K542" s="212"/>
      <c r="L542" s="218"/>
      <c r="M542" s="219"/>
      <c r="N542" s="220"/>
      <c r="O542" s="220"/>
      <c r="P542" s="220"/>
      <c r="Q542" s="220"/>
      <c r="R542" s="220"/>
      <c r="S542" s="220"/>
      <c r="T542" s="221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T542" s="222" t="s">
        <v>161</v>
      </c>
      <c r="AU542" s="222" t="s">
        <v>80</v>
      </c>
      <c r="AV542" s="12" t="s">
        <v>82</v>
      </c>
      <c r="AW542" s="12" t="s">
        <v>33</v>
      </c>
      <c r="AX542" s="12" t="s">
        <v>72</v>
      </c>
      <c r="AY542" s="222" t="s">
        <v>153</v>
      </c>
    </row>
    <row r="543" spans="1:51" s="13" customFormat="1" ht="12">
      <c r="A543" s="13"/>
      <c r="B543" s="223"/>
      <c r="C543" s="224"/>
      <c r="D543" s="213" t="s">
        <v>161</v>
      </c>
      <c r="E543" s="225" t="s">
        <v>19</v>
      </c>
      <c r="F543" s="226" t="s">
        <v>163</v>
      </c>
      <c r="G543" s="224"/>
      <c r="H543" s="227">
        <v>11</v>
      </c>
      <c r="I543" s="228"/>
      <c r="J543" s="224"/>
      <c r="K543" s="224"/>
      <c r="L543" s="229"/>
      <c r="M543" s="230"/>
      <c r="N543" s="231"/>
      <c r="O543" s="231"/>
      <c r="P543" s="231"/>
      <c r="Q543" s="231"/>
      <c r="R543" s="231"/>
      <c r="S543" s="231"/>
      <c r="T543" s="23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3" t="s">
        <v>161</v>
      </c>
      <c r="AU543" s="233" t="s">
        <v>80</v>
      </c>
      <c r="AV543" s="13" t="s">
        <v>160</v>
      </c>
      <c r="AW543" s="13" t="s">
        <v>33</v>
      </c>
      <c r="AX543" s="13" t="s">
        <v>80</v>
      </c>
      <c r="AY543" s="233" t="s">
        <v>153</v>
      </c>
    </row>
    <row r="544" spans="1:65" s="2" customFormat="1" ht="16.5" customHeight="1">
      <c r="A544" s="38"/>
      <c r="B544" s="39"/>
      <c r="C544" s="197" t="s">
        <v>467</v>
      </c>
      <c r="D544" s="197" t="s">
        <v>156</v>
      </c>
      <c r="E544" s="198" t="s">
        <v>798</v>
      </c>
      <c r="F544" s="199" t="s">
        <v>799</v>
      </c>
      <c r="G544" s="200" t="s">
        <v>246</v>
      </c>
      <c r="H544" s="201">
        <v>4.52</v>
      </c>
      <c r="I544" s="202"/>
      <c r="J544" s="203">
        <f>ROUND(I544*H544,2)</f>
        <v>0</v>
      </c>
      <c r="K544" s="204"/>
      <c r="L544" s="44"/>
      <c r="M544" s="205" t="s">
        <v>19</v>
      </c>
      <c r="N544" s="206" t="s">
        <v>43</v>
      </c>
      <c r="O544" s="84"/>
      <c r="P544" s="207">
        <f>O544*H544</f>
        <v>0</v>
      </c>
      <c r="Q544" s="207">
        <v>0</v>
      </c>
      <c r="R544" s="207">
        <f>Q544*H544</f>
        <v>0</v>
      </c>
      <c r="S544" s="207">
        <v>0</v>
      </c>
      <c r="T544" s="208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09" t="s">
        <v>230</v>
      </c>
      <c r="AT544" s="209" t="s">
        <v>156</v>
      </c>
      <c r="AU544" s="209" t="s">
        <v>80</v>
      </c>
      <c r="AY544" s="17" t="s">
        <v>153</v>
      </c>
      <c r="BE544" s="210">
        <f>IF(N544="základní",J544,0)</f>
        <v>0</v>
      </c>
      <c r="BF544" s="210">
        <f>IF(N544="snížená",J544,0)</f>
        <v>0</v>
      </c>
      <c r="BG544" s="210">
        <f>IF(N544="zákl. přenesená",J544,0)</f>
        <v>0</v>
      </c>
      <c r="BH544" s="210">
        <f>IF(N544="sníž. přenesená",J544,0)</f>
        <v>0</v>
      </c>
      <c r="BI544" s="210">
        <f>IF(N544="nulová",J544,0)</f>
        <v>0</v>
      </c>
      <c r="BJ544" s="17" t="s">
        <v>80</v>
      </c>
      <c r="BK544" s="210">
        <f>ROUND(I544*H544,2)</f>
        <v>0</v>
      </c>
      <c r="BL544" s="17" t="s">
        <v>230</v>
      </c>
      <c r="BM544" s="209" t="s">
        <v>800</v>
      </c>
    </row>
    <row r="545" spans="1:51" s="12" customFormat="1" ht="12">
      <c r="A545" s="12"/>
      <c r="B545" s="211"/>
      <c r="C545" s="212"/>
      <c r="D545" s="213" t="s">
        <v>161</v>
      </c>
      <c r="E545" s="214" t="s">
        <v>19</v>
      </c>
      <c r="F545" s="215" t="s">
        <v>801</v>
      </c>
      <c r="G545" s="212"/>
      <c r="H545" s="216">
        <v>4.52</v>
      </c>
      <c r="I545" s="217"/>
      <c r="J545" s="212"/>
      <c r="K545" s="212"/>
      <c r="L545" s="218"/>
      <c r="M545" s="219"/>
      <c r="N545" s="220"/>
      <c r="O545" s="220"/>
      <c r="P545" s="220"/>
      <c r="Q545" s="220"/>
      <c r="R545" s="220"/>
      <c r="S545" s="220"/>
      <c r="T545" s="221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T545" s="222" t="s">
        <v>161</v>
      </c>
      <c r="AU545" s="222" t="s">
        <v>80</v>
      </c>
      <c r="AV545" s="12" t="s">
        <v>82</v>
      </c>
      <c r="AW545" s="12" t="s">
        <v>33</v>
      </c>
      <c r="AX545" s="12" t="s">
        <v>72</v>
      </c>
      <c r="AY545" s="222" t="s">
        <v>153</v>
      </c>
    </row>
    <row r="546" spans="1:51" s="13" customFormat="1" ht="12">
      <c r="A546" s="13"/>
      <c r="B546" s="223"/>
      <c r="C546" s="224"/>
      <c r="D546" s="213" t="s">
        <v>161</v>
      </c>
      <c r="E546" s="225" t="s">
        <v>19</v>
      </c>
      <c r="F546" s="226" t="s">
        <v>163</v>
      </c>
      <c r="G546" s="224"/>
      <c r="H546" s="227">
        <v>4.52</v>
      </c>
      <c r="I546" s="228"/>
      <c r="J546" s="224"/>
      <c r="K546" s="224"/>
      <c r="L546" s="229"/>
      <c r="M546" s="230"/>
      <c r="N546" s="231"/>
      <c r="O546" s="231"/>
      <c r="P546" s="231"/>
      <c r="Q546" s="231"/>
      <c r="R546" s="231"/>
      <c r="S546" s="231"/>
      <c r="T546" s="23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3" t="s">
        <v>161</v>
      </c>
      <c r="AU546" s="233" t="s">
        <v>80</v>
      </c>
      <c r="AV546" s="13" t="s">
        <v>160</v>
      </c>
      <c r="AW546" s="13" t="s">
        <v>33</v>
      </c>
      <c r="AX546" s="13" t="s">
        <v>80</v>
      </c>
      <c r="AY546" s="233" t="s">
        <v>153</v>
      </c>
    </row>
    <row r="547" spans="1:65" s="2" customFormat="1" ht="16.5" customHeight="1">
      <c r="A547" s="38"/>
      <c r="B547" s="39"/>
      <c r="C547" s="197" t="s">
        <v>802</v>
      </c>
      <c r="D547" s="197" t="s">
        <v>156</v>
      </c>
      <c r="E547" s="198" t="s">
        <v>803</v>
      </c>
      <c r="F547" s="199" t="s">
        <v>804</v>
      </c>
      <c r="G547" s="200" t="s">
        <v>805</v>
      </c>
      <c r="H547" s="201">
        <v>45</v>
      </c>
      <c r="I547" s="202"/>
      <c r="J547" s="203">
        <f>ROUND(I547*H547,2)</f>
        <v>0</v>
      </c>
      <c r="K547" s="204"/>
      <c r="L547" s="44"/>
      <c r="M547" s="205" t="s">
        <v>19</v>
      </c>
      <c r="N547" s="206" t="s">
        <v>43</v>
      </c>
      <c r="O547" s="84"/>
      <c r="P547" s="207">
        <f>O547*H547</f>
        <v>0</v>
      </c>
      <c r="Q547" s="207">
        <v>0</v>
      </c>
      <c r="R547" s="207">
        <f>Q547*H547</f>
        <v>0</v>
      </c>
      <c r="S547" s="207">
        <v>0</v>
      </c>
      <c r="T547" s="208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09" t="s">
        <v>230</v>
      </c>
      <c r="AT547" s="209" t="s">
        <v>156</v>
      </c>
      <c r="AU547" s="209" t="s">
        <v>80</v>
      </c>
      <c r="AY547" s="17" t="s">
        <v>153</v>
      </c>
      <c r="BE547" s="210">
        <f>IF(N547="základní",J547,0)</f>
        <v>0</v>
      </c>
      <c r="BF547" s="210">
        <f>IF(N547="snížená",J547,0)</f>
        <v>0</v>
      </c>
      <c r="BG547" s="210">
        <f>IF(N547="zákl. přenesená",J547,0)</f>
        <v>0</v>
      </c>
      <c r="BH547" s="210">
        <f>IF(N547="sníž. přenesená",J547,0)</f>
        <v>0</v>
      </c>
      <c r="BI547" s="210">
        <f>IF(N547="nulová",J547,0)</f>
        <v>0</v>
      </c>
      <c r="BJ547" s="17" t="s">
        <v>80</v>
      </c>
      <c r="BK547" s="210">
        <f>ROUND(I547*H547,2)</f>
        <v>0</v>
      </c>
      <c r="BL547" s="17" t="s">
        <v>230</v>
      </c>
      <c r="BM547" s="209" t="s">
        <v>806</v>
      </c>
    </row>
    <row r="548" spans="1:51" s="12" customFormat="1" ht="12">
      <c r="A548" s="12"/>
      <c r="B548" s="211"/>
      <c r="C548" s="212"/>
      <c r="D548" s="213" t="s">
        <v>161</v>
      </c>
      <c r="E548" s="214" t="s">
        <v>19</v>
      </c>
      <c r="F548" s="215" t="s">
        <v>366</v>
      </c>
      <c r="G548" s="212"/>
      <c r="H548" s="216">
        <v>45</v>
      </c>
      <c r="I548" s="217"/>
      <c r="J548" s="212"/>
      <c r="K548" s="212"/>
      <c r="L548" s="218"/>
      <c r="M548" s="219"/>
      <c r="N548" s="220"/>
      <c r="O548" s="220"/>
      <c r="P548" s="220"/>
      <c r="Q548" s="220"/>
      <c r="R548" s="220"/>
      <c r="S548" s="220"/>
      <c r="T548" s="221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T548" s="222" t="s">
        <v>161</v>
      </c>
      <c r="AU548" s="222" t="s">
        <v>80</v>
      </c>
      <c r="AV548" s="12" t="s">
        <v>82</v>
      </c>
      <c r="AW548" s="12" t="s">
        <v>33</v>
      </c>
      <c r="AX548" s="12" t="s">
        <v>72</v>
      </c>
      <c r="AY548" s="222" t="s">
        <v>153</v>
      </c>
    </row>
    <row r="549" spans="1:51" s="13" customFormat="1" ht="12">
      <c r="A549" s="13"/>
      <c r="B549" s="223"/>
      <c r="C549" s="224"/>
      <c r="D549" s="213" t="s">
        <v>161</v>
      </c>
      <c r="E549" s="225" t="s">
        <v>19</v>
      </c>
      <c r="F549" s="226" t="s">
        <v>163</v>
      </c>
      <c r="G549" s="224"/>
      <c r="H549" s="227">
        <v>45</v>
      </c>
      <c r="I549" s="228"/>
      <c r="J549" s="224"/>
      <c r="K549" s="224"/>
      <c r="L549" s="229"/>
      <c r="M549" s="230"/>
      <c r="N549" s="231"/>
      <c r="O549" s="231"/>
      <c r="P549" s="231"/>
      <c r="Q549" s="231"/>
      <c r="R549" s="231"/>
      <c r="S549" s="231"/>
      <c r="T549" s="23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3" t="s">
        <v>161</v>
      </c>
      <c r="AU549" s="233" t="s">
        <v>80</v>
      </c>
      <c r="AV549" s="13" t="s">
        <v>160</v>
      </c>
      <c r="AW549" s="13" t="s">
        <v>33</v>
      </c>
      <c r="AX549" s="13" t="s">
        <v>80</v>
      </c>
      <c r="AY549" s="233" t="s">
        <v>153</v>
      </c>
    </row>
    <row r="550" spans="1:65" s="2" customFormat="1" ht="16.5" customHeight="1">
      <c r="A550" s="38"/>
      <c r="B550" s="39"/>
      <c r="C550" s="197" t="s">
        <v>471</v>
      </c>
      <c r="D550" s="197" t="s">
        <v>156</v>
      </c>
      <c r="E550" s="198" t="s">
        <v>807</v>
      </c>
      <c r="F550" s="199" t="s">
        <v>808</v>
      </c>
      <c r="G550" s="200" t="s">
        <v>383</v>
      </c>
      <c r="H550" s="201">
        <v>1</v>
      </c>
      <c r="I550" s="202"/>
      <c r="J550" s="203">
        <f>ROUND(I550*H550,2)</f>
        <v>0</v>
      </c>
      <c r="K550" s="204"/>
      <c r="L550" s="44"/>
      <c r="M550" s="205" t="s">
        <v>19</v>
      </c>
      <c r="N550" s="206" t="s">
        <v>43</v>
      </c>
      <c r="O550" s="84"/>
      <c r="P550" s="207">
        <f>O550*H550</f>
        <v>0</v>
      </c>
      <c r="Q550" s="207">
        <v>0</v>
      </c>
      <c r="R550" s="207">
        <f>Q550*H550</f>
        <v>0</v>
      </c>
      <c r="S550" s="207">
        <v>0</v>
      </c>
      <c r="T550" s="208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09" t="s">
        <v>230</v>
      </c>
      <c r="AT550" s="209" t="s">
        <v>156</v>
      </c>
      <c r="AU550" s="209" t="s">
        <v>80</v>
      </c>
      <c r="AY550" s="17" t="s">
        <v>153</v>
      </c>
      <c r="BE550" s="210">
        <f>IF(N550="základní",J550,0)</f>
        <v>0</v>
      </c>
      <c r="BF550" s="210">
        <f>IF(N550="snížená",J550,0)</f>
        <v>0</v>
      </c>
      <c r="BG550" s="210">
        <f>IF(N550="zákl. přenesená",J550,0)</f>
        <v>0</v>
      </c>
      <c r="BH550" s="210">
        <f>IF(N550="sníž. přenesená",J550,0)</f>
        <v>0</v>
      </c>
      <c r="BI550" s="210">
        <f>IF(N550="nulová",J550,0)</f>
        <v>0</v>
      </c>
      <c r="BJ550" s="17" t="s">
        <v>80</v>
      </c>
      <c r="BK550" s="210">
        <f>ROUND(I550*H550,2)</f>
        <v>0</v>
      </c>
      <c r="BL550" s="17" t="s">
        <v>230</v>
      </c>
      <c r="BM550" s="209" t="s">
        <v>809</v>
      </c>
    </row>
    <row r="551" spans="1:51" s="12" customFormat="1" ht="12">
      <c r="A551" s="12"/>
      <c r="B551" s="211"/>
      <c r="C551" s="212"/>
      <c r="D551" s="213" t="s">
        <v>161</v>
      </c>
      <c r="E551" s="214" t="s">
        <v>19</v>
      </c>
      <c r="F551" s="215" t="s">
        <v>80</v>
      </c>
      <c r="G551" s="212"/>
      <c r="H551" s="216">
        <v>1</v>
      </c>
      <c r="I551" s="217"/>
      <c r="J551" s="212"/>
      <c r="K551" s="212"/>
      <c r="L551" s="218"/>
      <c r="M551" s="219"/>
      <c r="N551" s="220"/>
      <c r="O551" s="220"/>
      <c r="P551" s="220"/>
      <c r="Q551" s="220"/>
      <c r="R551" s="220"/>
      <c r="S551" s="220"/>
      <c r="T551" s="221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T551" s="222" t="s">
        <v>161</v>
      </c>
      <c r="AU551" s="222" t="s">
        <v>80</v>
      </c>
      <c r="AV551" s="12" t="s">
        <v>82</v>
      </c>
      <c r="AW551" s="12" t="s">
        <v>33</v>
      </c>
      <c r="AX551" s="12" t="s">
        <v>72</v>
      </c>
      <c r="AY551" s="222" t="s">
        <v>153</v>
      </c>
    </row>
    <row r="552" spans="1:51" s="13" customFormat="1" ht="12">
      <c r="A552" s="13"/>
      <c r="B552" s="223"/>
      <c r="C552" s="224"/>
      <c r="D552" s="213" t="s">
        <v>161</v>
      </c>
      <c r="E552" s="225" t="s">
        <v>19</v>
      </c>
      <c r="F552" s="226" t="s">
        <v>163</v>
      </c>
      <c r="G552" s="224"/>
      <c r="H552" s="227">
        <v>1</v>
      </c>
      <c r="I552" s="228"/>
      <c r="J552" s="224"/>
      <c r="K552" s="224"/>
      <c r="L552" s="229"/>
      <c r="M552" s="230"/>
      <c r="N552" s="231"/>
      <c r="O552" s="231"/>
      <c r="P552" s="231"/>
      <c r="Q552" s="231"/>
      <c r="R552" s="231"/>
      <c r="S552" s="231"/>
      <c r="T552" s="23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3" t="s">
        <v>161</v>
      </c>
      <c r="AU552" s="233" t="s">
        <v>80</v>
      </c>
      <c r="AV552" s="13" t="s">
        <v>160</v>
      </c>
      <c r="AW552" s="13" t="s">
        <v>33</v>
      </c>
      <c r="AX552" s="13" t="s">
        <v>80</v>
      </c>
      <c r="AY552" s="233" t="s">
        <v>153</v>
      </c>
    </row>
    <row r="553" spans="1:65" s="2" customFormat="1" ht="33" customHeight="1">
      <c r="A553" s="38"/>
      <c r="B553" s="39"/>
      <c r="C553" s="197" t="s">
        <v>810</v>
      </c>
      <c r="D553" s="197" t="s">
        <v>156</v>
      </c>
      <c r="E553" s="198" t="s">
        <v>811</v>
      </c>
      <c r="F553" s="199" t="s">
        <v>812</v>
      </c>
      <c r="G553" s="200" t="s">
        <v>379</v>
      </c>
      <c r="H553" s="201">
        <v>1</v>
      </c>
      <c r="I553" s="202"/>
      <c r="J553" s="203">
        <f>ROUND(I553*H553,2)</f>
        <v>0</v>
      </c>
      <c r="K553" s="204"/>
      <c r="L553" s="44"/>
      <c r="M553" s="205" t="s">
        <v>19</v>
      </c>
      <c r="N553" s="206" t="s">
        <v>43</v>
      </c>
      <c r="O553" s="84"/>
      <c r="P553" s="207">
        <f>O553*H553</f>
        <v>0</v>
      </c>
      <c r="Q553" s="207">
        <v>0</v>
      </c>
      <c r="R553" s="207">
        <f>Q553*H553</f>
        <v>0</v>
      </c>
      <c r="S553" s="207">
        <v>0</v>
      </c>
      <c r="T553" s="208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09" t="s">
        <v>230</v>
      </c>
      <c r="AT553" s="209" t="s">
        <v>156</v>
      </c>
      <c r="AU553" s="209" t="s">
        <v>80</v>
      </c>
      <c r="AY553" s="17" t="s">
        <v>153</v>
      </c>
      <c r="BE553" s="210">
        <f>IF(N553="základní",J553,0)</f>
        <v>0</v>
      </c>
      <c r="BF553" s="210">
        <f>IF(N553="snížená",J553,0)</f>
        <v>0</v>
      </c>
      <c r="BG553" s="210">
        <f>IF(N553="zákl. přenesená",J553,0)</f>
        <v>0</v>
      </c>
      <c r="BH553" s="210">
        <f>IF(N553="sníž. přenesená",J553,0)</f>
        <v>0</v>
      </c>
      <c r="BI553" s="210">
        <f>IF(N553="nulová",J553,0)</f>
        <v>0</v>
      </c>
      <c r="BJ553" s="17" t="s">
        <v>80</v>
      </c>
      <c r="BK553" s="210">
        <f>ROUND(I553*H553,2)</f>
        <v>0</v>
      </c>
      <c r="BL553" s="17" t="s">
        <v>230</v>
      </c>
      <c r="BM553" s="209" t="s">
        <v>813</v>
      </c>
    </row>
    <row r="554" spans="1:65" s="2" customFormat="1" ht="24.15" customHeight="1">
      <c r="A554" s="38"/>
      <c r="B554" s="39"/>
      <c r="C554" s="197" t="s">
        <v>475</v>
      </c>
      <c r="D554" s="197" t="s">
        <v>156</v>
      </c>
      <c r="E554" s="198" t="s">
        <v>814</v>
      </c>
      <c r="F554" s="199" t="s">
        <v>815</v>
      </c>
      <c r="G554" s="200" t="s">
        <v>246</v>
      </c>
      <c r="H554" s="201">
        <v>13.4</v>
      </c>
      <c r="I554" s="202"/>
      <c r="J554" s="203">
        <f>ROUND(I554*H554,2)</f>
        <v>0</v>
      </c>
      <c r="K554" s="204"/>
      <c r="L554" s="44"/>
      <c r="M554" s="205" t="s">
        <v>19</v>
      </c>
      <c r="N554" s="206" t="s">
        <v>43</v>
      </c>
      <c r="O554" s="84"/>
      <c r="P554" s="207">
        <f>O554*H554</f>
        <v>0</v>
      </c>
      <c r="Q554" s="207">
        <v>0</v>
      </c>
      <c r="R554" s="207">
        <f>Q554*H554</f>
        <v>0</v>
      </c>
      <c r="S554" s="207">
        <v>0</v>
      </c>
      <c r="T554" s="208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09" t="s">
        <v>230</v>
      </c>
      <c r="AT554" s="209" t="s">
        <v>156</v>
      </c>
      <c r="AU554" s="209" t="s">
        <v>80</v>
      </c>
      <c r="AY554" s="17" t="s">
        <v>153</v>
      </c>
      <c r="BE554" s="210">
        <f>IF(N554="základní",J554,0)</f>
        <v>0</v>
      </c>
      <c r="BF554" s="210">
        <f>IF(N554="snížená",J554,0)</f>
        <v>0</v>
      </c>
      <c r="BG554" s="210">
        <f>IF(N554="zákl. přenesená",J554,0)</f>
        <v>0</v>
      </c>
      <c r="BH554" s="210">
        <f>IF(N554="sníž. přenesená",J554,0)</f>
        <v>0</v>
      </c>
      <c r="BI554" s="210">
        <f>IF(N554="nulová",J554,0)</f>
        <v>0</v>
      </c>
      <c r="BJ554" s="17" t="s">
        <v>80</v>
      </c>
      <c r="BK554" s="210">
        <f>ROUND(I554*H554,2)</f>
        <v>0</v>
      </c>
      <c r="BL554" s="17" t="s">
        <v>230</v>
      </c>
      <c r="BM554" s="209" t="s">
        <v>816</v>
      </c>
    </row>
    <row r="555" spans="1:65" s="2" customFormat="1" ht="21.75" customHeight="1">
      <c r="A555" s="38"/>
      <c r="B555" s="39"/>
      <c r="C555" s="197" t="s">
        <v>817</v>
      </c>
      <c r="D555" s="197" t="s">
        <v>156</v>
      </c>
      <c r="E555" s="198" t="s">
        <v>818</v>
      </c>
      <c r="F555" s="199" t="s">
        <v>819</v>
      </c>
      <c r="G555" s="200" t="s">
        <v>246</v>
      </c>
      <c r="H555" s="201">
        <v>1.5</v>
      </c>
      <c r="I555" s="202"/>
      <c r="J555" s="203">
        <f>ROUND(I555*H555,2)</f>
        <v>0</v>
      </c>
      <c r="K555" s="204"/>
      <c r="L555" s="44"/>
      <c r="M555" s="205" t="s">
        <v>19</v>
      </c>
      <c r="N555" s="206" t="s">
        <v>43</v>
      </c>
      <c r="O555" s="84"/>
      <c r="P555" s="207">
        <f>O555*H555</f>
        <v>0</v>
      </c>
      <c r="Q555" s="207">
        <v>0</v>
      </c>
      <c r="R555" s="207">
        <f>Q555*H555</f>
        <v>0</v>
      </c>
      <c r="S555" s="207">
        <v>0</v>
      </c>
      <c r="T555" s="208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09" t="s">
        <v>230</v>
      </c>
      <c r="AT555" s="209" t="s">
        <v>156</v>
      </c>
      <c r="AU555" s="209" t="s">
        <v>80</v>
      </c>
      <c r="AY555" s="17" t="s">
        <v>153</v>
      </c>
      <c r="BE555" s="210">
        <f>IF(N555="základní",J555,0)</f>
        <v>0</v>
      </c>
      <c r="BF555" s="210">
        <f>IF(N555="snížená",J555,0)</f>
        <v>0</v>
      </c>
      <c r="BG555" s="210">
        <f>IF(N555="zákl. přenesená",J555,0)</f>
        <v>0</v>
      </c>
      <c r="BH555" s="210">
        <f>IF(N555="sníž. přenesená",J555,0)</f>
        <v>0</v>
      </c>
      <c r="BI555" s="210">
        <f>IF(N555="nulová",J555,0)</f>
        <v>0</v>
      </c>
      <c r="BJ555" s="17" t="s">
        <v>80</v>
      </c>
      <c r="BK555" s="210">
        <f>ROUND(I555*H555,2)</f>
        <v>0</v>
      </c>
      <c r="BL555" s="17" t="s">
        <v>230</v>
      </c>
      <c r="BM555" s="209" t="s">
        <v>820</v>
      </c>
    </row>
    <row r="556" spans="1:51" s="12" customFormat="1" ht="12">
      <c r="A556" s="12"/>
      <c r="B556" s="211"/>
      <c r="C556" s="212"/>
      <c r="D556" s="213" t="s">
        <v>161</v>
      </c>
      <c r="E556" s="214" t="s">
        <v>19</v>
      </c>
      <c r="F556" s="215" t="s">
        <v>821</v>
      </c>
      <c r="G556" s="212"/>
      <c r="H556" s="216">
        <v>1.5</v>
      </c>
      <c r="I556" s="217"/>
      <c r="J556" s="212"/>
      <c r="K556" s="212"/>
      <c r="L556" s="218"/>
      <c r="M556" s="219"/>
      <c r="N556" s="220"/>
      <c r="O556" s="220"/>
      <c r="P556" s="220"/>
      <c r="Q556" s="220"/>
      <c r="R556" s="220"/>
      <c r="S556" s="220"/>
      <c r="T556" s="221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T556" s="222" t="s">
        <v>161</v>
      </c>
      <c r="AU556" s="222" t="s">
        <v>80</v>
      </c>
      <c r="AV556" s="12" t="s">
        <v>82</v>
      </c>
      <c r="AW556" s="12" t="s">
        <v>33</v>
      </c>
      <c r="AX556" s="12" t="s">
        <v>72</v>
      </c>
      <c r="AY556" s="222" t="s">
        <v>153</v>
      </c>
    </row>
    <row r="557" spans="1:51" s="13" customFormat="1" ht="12">
      <c r="A557" s="13"/>
      <c r="B557" s="223"/>
      <c r="C557" s="224"/>
      <c r="D557" s="213" t="s">
        <v>161</v>
      </c>
      <c r="E557" s="225" t="s">
        <v>19</v>
      </c>
      <c r="F557" s="226" t="s">
        <v>163</v>
      </c>
      <c r="G557" s="224"/>
      <c r="H557" s="227">
        <v>1.5</v>
      </c>
      <c r="I557" s="228"/>
      <c r="J557" s="224"/>
      <c r="K557" s="224"/>
      <c r="L557" s="229"/>
      <c r="M557" s="230"/>
      <c r="N557" s="231"/>
      <c r="O557" s="231"/>
      <c r="P557" s="231"/>
      <c r="Q557" s="231"/>
      <c r="R557" s="231"/>
      <c r="S557" s="231"/>
      <c r="T557" s="23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3" t="s">
        <v>161</v>
      </c>
      <c r="AU557" s="233" t="s">
        <v>80</v>
      </c>
      <c r="AV557" s="13" t="s">
        <v>160</v>
      </c>
      <c r="AW557" s="13" t="s">
        <v>33</v>
      </c>
      <c r="AX557" s="13" t="s">
        <v>80</v>
      </c>
      <c r="AY557" s="233" t="s">
        <v>153</v>
      </c>
    </row>
    <row r="558" spans="1:65" s="2" customFormat="1" ht="16.5" customHeight="1">
      <c r="A558" s="38"/>
      <c r="B558" s="39"/>
      <c r="C558" s="197" t="s">
        <v>478</v>
      </c>
      <c r="D558" s="197" t="s">
        <v>156</v>
      </c>
      <c r="E558" s="198" t="s">
        <v>822</v>
      </c>
      <c r="F558" s="199" t="s">
        <v>823</v>
      </c>
      <c r="G558" s="200" t="s">
        <v>168</v>
      </c>
      <c r="H558" s="201">
        <v>11</v>
      </c>
      <c r="I558" s="202"/>
      <c r="J558" s="203">
        <f>ROUND(I558*H558,2)</f>
        <v>0</v>
      </c>
      <c r="K558" s="204"/>
      <c r="L558" s="44"/>
      <c r="M558" s="205" t="s">
        <v>19</v>
      </c>
      <c r="N558" s="206" t="s">
        <v>43</v>
      </c>
      <c r="O558" s="84"/>
      <c r="P558" s="207">
        <f>O558*H558</f>
        <v>0</v>
      </c>
      <c r="Q558" s="207">
        <v>0</v>
      </c>
      <c r="R558" s="207">
        <f>Q558*H558</f>
        <v>0</v>
      </c>
      <c r="S558" s="207">
        <v>0</v>
      </c>
      <c r="T558" s="208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09" t="s">
        <v>230</v>
      </c>
      <c r="AT558" s="209" t="s">
        <v>156</v>
      </c>
      <c r="AU558" s="209" t="s">
        <v>80</v>
      </c>
      <c r="AY558" s="17" t="s">
        <v>153</v>
      </c>
      <c r="BE558" s="210">
        <f>IF(N558="základní",J558,0)</f>
        <v>0</v>
      </c>
      <c r="BF558" s="210">
        <f>IF(N558="snížená",J558,0)</f>
        <v>0</v>
      </c>
      <c r="BG558" s="210">
        <f>IF(N558="zákl. přenesená",J558,0)</f>
        <v>0</v>
      </c>
      <c r="BH558" s="210">
        <f>IF(N558="sníž. přenesená",J558,0)</f>
        <v>0</v>
      </c>
      <c r="BI558" s="210">
        <f>IF(N558="nulová",J558,0)</f>
        <v>0</v>
      </c>
      <c r="BJ558" s="17" t="s">
        <v>80</v>
      </c>
      <c r="BK558" s="210">
        <f>ROUND(I558*H558,2)</f>
        <v>0</v>
      </c>
      <c r="BL558" s="17" t="s">
        <v>230</v>
      </c>
      <c r="BM558" s="209" t="s">
        <v>824</v>
      </c>
    </row>
    <row r="559" spans="1:65" s="2" customFormat="1" ht="21.75" customHeight="1">
      <c r="A559" s="38"/>
      <c r="B559" s="39"/>
      <c r="C559" s="238" t="s">
        <v>825</v>
      </c>
      <c r="D559" s="238" t="s">
        <v>187</v>
      </c>
      <c r="E559" s="239" t="s">
        <v>826</v>
      </c>
      <c r="F559" s="240" t="s">
        <v>827</v>
      </c>
      <c r="G559" s="241" t="s">
        <v>213</v>
      </c>
      <c r="H559" s="242">
        <v>100.8</v>
      </c>
      <c r="I559" s="243"/>
      <c r="J559" s="244">
        <f>ROUND(I559*H559,2)</f>
        <v>0</v>
      </c>
      <c r="K559" s="245"/>
      <c r="L559" s="246"/>
      <c r="M559" s="247" t="s">
        <v>19</v>
      </c>
      <c r="N559" s="248" t="s">
        <v>43</v>
      </c>
      <c r="O559" s="84"/>
      <c r="P559" s="207">
        <f>O559*H559</f>
        <v>0</v>
      </c>
      <c r="Q559" s="207">
        <v>0</v>
      </c>
      <c r="R559" s="207">
        <f>Q559*H559</f>
        <v>0</v>
      </c>
      <c r="S559" s="207">
        <v>0</v>
      </c>
      <c r="T559" s="208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09" t="s">
        <v>233</v>
      </c>
      <c r="AT559" s="209" t="s">
        <v>187</v>
      </c>
      <c r="AU559" s="209" t="s">
        <v>80</v>
      </c>
      <c r="AY559" s="17" t="s">
        <v>153</v>
      </c>
      <c r="BE559" s="210">
        <f>IF(N559="základní",J559,0)</f>
        <v>0</v>
      </c>
      <c r="BF559" s="210">
        <f>IF(N559="snížená",J559,0)</f>
        <v>0</v>
      </c>
      <c r="BG559" s="210">
        <f>IF(N559="zákl. přenesená",J559,0)</f>
        <v>0</v>
      </c>
      <c r="BH559" s="210">
        <f>IF(N559="sníž. přenesená",J559,0)</f>
        <v>0</v>
      </c>
      <c r="BI559" s="210">
        <f>IF(N559="nulová",J559,0)</f>
        <v>0</v>
      </c>
      <c r="BJ559" s="17" t="s">
        <v>80</v>
      </c>
      <c r="BK559" s="210">
        <f>ROUND(I559*H559,2)</f>
        <v>0</v>
      </c>
      <c r="BL559" s="17" t="s">
        <v>230</v>
      </c>
      <c r="BM559" s="209" t="s">
        <v>828</v>
      </c>
    </row>
    <row r="560" spans="1:51" s="12" customFormat="1" ht="12">
      <c r="A560" s="12"/>
      <c r="B560" s="211"/>
      <c r="C560" s="212"/>
      <c r="D560" s="213" t="s">
        <v>161</v>
      </c>
      <c r="E560" s="214" t="s">
        <v>19</v>
      </c>
      <c r="F560" s="215" t="s">
        <v>829</v>
      </c>
      <c r="G560" s="212"/>
      <c r="H560" s="216">
        <v>100.8</v>
      </c>
      <c r="I560" s="217"/>
      <c r="J560" s="212"/>
      <c r="K560" s="212"/>
      <c r="L560" s="218"/>
      <c r="M560" s="219"/>
      <c r="N560" s="220"/>
      <c r="O560" s="220"/>
      <c r="P560" s="220"/>
      <c r="Q560" s="220"/>
      <c r="R560" s="220"/>
      <c r="S560" s="220"/>
      <c r="T560" s="221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T560" s="222" t="s">
        <v>161</v>
      </c>
      <c r="AU560" s="222" t="s">
        <v>80</v>
      </c>
      <c r="AV560" s="12" t="s">
        <v>82</v>
      </c>
      <c r="AW560" s="12" t="s">
        <v>33</v>
      </c>
      <c r="AX560" s="12" t="s">
        <v>72</v>
      </c>
      <c r="AY560" s="222" t="s">
        <v>153</v>
      </c>
    </row>
    <row r="561" spans="1:51" s="13" customFormat="1" ht="12">
      <c r="A561" s="13"/>
      <c r="B561" s="223"/>
      <c r="C561" s="224"/>
      <c r="D561" s="213" t="s">
        <v>161</v>
      </c>
      <c r="E561" s="225" t="s">
        <v>19</v>
      </c>
      <c r="F561" s="226" t="s">
        <v>163</v>
      </c>
      <c r="G561" s="224"/>
      <c r="H561" s="227">
        <v>100.8</v>
      </c>
      <c r="I561" s="228"/>
      <c r="J561" s="224"/>
      <c r="K561" s="224"/>
      <c r="L561" s="229"/>
      <c r="M561" s="230"/>
      <c r="N561" s="231"/>
      <c r="O561" s="231"/>
      <c r="P561" s="231"/>
      <c r="Q561" s="231"/>
      <c r="R561" s="231"/>
      <c r="S561" s="231"/>
      <c r="T561" s="23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3" t="s">
        <v>161</v>
      </c>
      <c r="AU561" s="233" t="s">
        <v>80</v>
      </c>
      <c r="AV561" s="13" t="s">
        <v>160</v>
      </c>
      <c r="AW561" s="13" t="s">
        <v>33</v>
      </c>
      <c r="AX561" s="13" t="s">
        <v>80</v>
      </c>
      <c r="AY561" s="233" t="s">
        <v>153</v>
      </c>
    </row>
    <row r="562" spans="1:65" s="2" customFormat="1" ht="24.15" customHeight="1">
      <c r="A562" s="38"/>
      <c r="B562" s="39"/>
      <c r="C562" s="238" t="s">
        <v>482</v>
      </c>
      <c r="D562" s="238" t="s">
        <v>187</v>
      </c>
      <c r="E562" s="239" t="s">
        <v>830</v>
      </c>
      <c r="F562" s="240" t="s">
        <v>831</v>
      </c>
      <c r="G562" s="241" t="s">
        <v>213</v>
      </c>
      <c r="H562" s="242">
        <v>30.24</v>
      </c>
      <c r="I562" s="243"/>
      <c r="J562" s="244">
        <f>ROUND(I562*H562,2)</f>
        <v>0</v>
      </c>
      <c r="K562" s="245"/>
      <c r="L562" s="246"/>
      <c r="M562" s="247" t="s">
        <v>19</v>
      </c>
      <c r="N562" s="248" t="s">
        <v>43</v>
      </c>
      <c r="O562" s="84"/>
      <c r="P562" s="207">
        <f>O562*H562</f>
        <v>0</v>
      </c>
      <c r="Q562" s="207">
        <v>0</v>
      </c>
      <c r="R562" s="207">
        <f>Q562*H562</f>
        <v>0</v>
      </c>
      <c r="S562" s="207">
        <v>0</v>
      </c>
      <c r="T562" s="208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09" t="s">
        <v>233</v>
      </c>
      <c r="AT562" s="209" t="s">
        <v>187</v>
      </c>
      <c r="AU562" s="209" t="s">
        <v>80</v>
      </c>
      <c r="AY562" s="17" t="s">
        <v>153</v>
      </c>
      <c r="BE562" s="210">
        <f>IF(N562="základní",J562,0)</f>
        <v>0</v>
      </c>
      <c r="BF562" s="210">
        <f>IF(N562="snížená",J562,0)</f>
        <v>0</v>
      </c>
      <c r="BG562" s="210">
        <f>IF(N562="zákl. přenesená",J562,0)</f>
        <v>0</v>
      </c>
      <c r="BH562" s="210">
        <f>IF(N562="sníž. přenesená",J562,0)</f>
        <v>0</v>
      </c>
      <c r="BI562" s="210">
        <f>IF(N562="nulová",J562,0)</f>
        <v>0</v>
      </c>
      <c r="BJ562" s="17" t="s">
        <v>80</v>
      </c>
      <c r="BK562" s="210">
        <f>ROUND(I562*H562,2)</f>
        <v>0</v>
      </c>
      <c r="BL562" s="17" t="s">
        <v>230</v>
      </c>
      <c r="BM562" s="209" t="s">
        <v>832</v>
      </c>
    </row>
    <row r="563" spans="1:51" s="12" customFormat="1" ht="12">
      <c r="A563" s="12"/>
      <c r="B563" s="211"/>
      <c r="C563" s="212"/>
      <c r="D563" s="213" t="s">
        <v>161</v>
      </c>
      <c r="E563" s="214" t="s">
        <v>19</v>
      </c>
      <c r="F563" s="215" t="s">
        <v>833</v>
      </c>
      <c r="G563" s="212"/>
      <c r="H563" s="216">
        <v>30.24</v>
      </c>
      <c r="I563" s="217"/>
      <c r="J563" s="212"/>
      <c r="K563" s="212"/>
      <c r="L563" s="218"/>
      <c r="M563" s="219"/>
      <c r="N563" s="220"/>
      <c r="O563" s="220"/>
      <c r="P563" s="220"/>
      <c r="Q563" s="220"/>
      <c r="R563" s="220"/>
      <c r="S563" s="220"/>
      <c r="T563" s="221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T563" s="222" t="s">
        <v>161</v>
      </c>
      <c r="AU563" s="222" t="s">
        <v>80</v>
      </c>
      <c r="AV563" s="12" t="s">
        <v>82</v>
      </c>
      <c r="AW563" s="12" t="s">
        <v>33</v>
      </c>
      <c r="AX563" s="12" t="s">
        <v>72</v>
      </c>
      <c r="AY563" s="222" t="s">
        <v>153</v>
      </c>
    </row>
    <row r="564" spans="1:51" s="13" customFormat="1" ht="12">
      <c r="A564" s="13"/>
      <c r="B564" s="223"/>
      <c r="C564" s="224"/>
      <c r="D564" s="213" t="s">
        <v>161</v>
      </c>
      <c r="E564" s="225" t="s">
        <v>19</v>
      </c>
      <c r="F564" s="226" t="s">
        <v>163</v>
      </c>
      <c r="G564" s="224"/>
      <c r="H564" s="227">
        <v>30.24</v>
      </c>
      <c r="I564" s="228"/>
      <c r="J564" s="224"/>
      <c r="K564" s="224"/>
      <c r="L564" s="229"/>
      <c r="M564" s="230"/>
      <c r="N564" s="231"/>
      <c r="O564" s="231"/>
      <c r="P564" s="231"/>
      <c r="Q564" s="231"/>
      <c r="R564" s="231"/>
      <c r="S564" s="231"/>
      <c r="T564" s="23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3" t="s">
        <v>161</v>
      </c>
      <c r="AU564" s="233" t="s">
        <v>80</v>
      </c>
      <c r="AV564" s="13" t="s">
        <v>160</v>
      </c>
      <c r="AW564" s="13" t="s">
        <v>33</v>
      </c>
      <c r="AX564" s="13" t="s">
        <v>80</v>
      </c>
      <c r="AY564" s="233" t="s">
        <v>153</v>
      </c>
    </row>
    <row r="565" spans="1:65" s="2" customFormat="1" ht="24.15" customHeight="1">
      <c r="A565" s="38"/>
      <c r="B565" s="39"/>
      <c r="C565" s="197" t="s">
        <v>834</v>
      </c>
      <c r="D565" s="197" t="s">
        <v>156</v>
      </c>
      <c r="E565" s="198" t="s">
        <v>835</v>
      </c>
      <c r="F565" s="199" t="s">
        <v>836</v>
      </c>
      <c r="G565" s="200" t="s">
        <v>379</v>
      </c>
      <c r="H565" s="201">
        <v>1</v>
      </c>
      <c r="I565" s="202"/>
      <c r="J565" s="203">
        <f>ROUND(I565*H565,2)</f>
        <v>0</v>
      </c>
      <c r="K565" s="204"/>
      <c r="L565" s="44"/>
      <c r="M565" s="205" t="s">
        <v>19</v>
      </c>
      <c r="N565" s="206" t="s">
        <v>43</v>
      </c>
      <c r="O565" s="84"/>
      <c r="P565" s="207">
        <f>O565*H565</f>
        <v>0</v>
      </c>
      <c r="Q565" s="207">
        <v>0.05</v>
      </c>
      <c r="R565" s="207">
        <f>Q565*H565</f>
        <v>0.05</v>
      </c>
      <c r="S565" s="207">
        <v>0</v>
      </c>
      <c r="T565" s="208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09" t="s">
        <v>230</v>
      </c>
      <c r="AT565" s="209" t="s">
        <v>156</v>
      </c>
      <c r="AU565" s="209" t="s">
        <v>80</v>
      </c>
      <c r="AY565" s="17" t="s">
        <v>153</v>
      </c>
      <c r="BE565" s="210">
        <f>IF(N565="základní",J565,0)</f>
        <v>0</v>
      </c>
      <c r="BF565" s="210">
        <f>IF(N565="snížená",J565,0)</f>
        <v>0</v>
      </c>
      <c r="BG565" s="210">
        <f>IF(N565="zákl. přenesená",J565,0)</f>
        <v>0</v>
      </c>
      <c r="BH565" s="210">
        <f>IF(N565="sníž. přenesená",J565,0)</f>
        <v>0</v>
      </c>
      <c r="BI565" s="210">
        <f>IF(N565="nulová",J565,0)</f>
        <v>0</v>
      </c>
      <c r="BJ565" s="17" t="s">
        <v>80</v>
      </c>
      <c r="BK565" s="210">
        <f>ROUND(I565*H565,2)</f>
        <v>0</v>
      </c>
      <c r="BL565" s="17" t="s">
        <v>230</v>
      </c>
      <c r="BM565" s="209" t="s">
        <v>837</v>
      </c>
    </row>
    <row r="566" spans="1:65" s="2" customFormat="1" ht="21.75" customHeight="1">
      <c r="A566" s="38"/>
      <c r="B566" s="39"/>
      <c r="C566" s="197" t="s">
        <v>487</v>
      </c>
      <c r="D566" s="197" t="s">
        <v>156</v>
      </c>
      <c r="E566" s="198" t="s">
        <v>838</v>
      </c>
      <c r="F566" s="199" t="s">
        <v>839</v>
      </c>
      <c r="G566" s="200" t="s">
        <v>222</v>
      </c>
      <c r="H566" s="201">
        <v>2.551</v>
      </c>
      <c r="I566" s="202"/>
      <c r="J566" s="203">
        <f>ROUND(I566*H566,2)</f>
        <v>0</v>
      </c>
      <c r="K566" s="204"/>
      <c r="L566" s="44"/>
      <c r="M566" s="205" t="s">
        <v>19</v>
      </c>
      <c r="N566" s="206" t="s">
        <v>43</v>
      </c>
      <c r="O566" s="84"/>
      <c r="P566" s="207">
        <f>O566*H566</f>
        <v>0</v>
      </c>
      <c r="Q566" s="207">
        <v>0</v>
      </c>
      <c r="R566" s="207">
        <f>Q566*H566</f>
        <v>0</v>
      </c>
      <c r="S566" s="207">
        <v>0</v>
      </c>
      <c r="T566" s="208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09" t="s">
        <v>230</v>
      </c>
      <c r="AT566" s="209" t="s">
        <v>156</v>
      </c>
      <c r="AU566" s="209" t="s">
        <v>80</v>
      </c>
      <c r="AY566" s="17" t="s">
        <v>153</v>
      </c>
      <c r="BE566" s="210">
        <f>IF(N566="základní",J566,0)</f>
        <v>0</v>
      </c>
      <c r="BF566" s="210">
        <f>IF(N566="snížená",J566,0)</f>
        <v>0</v>
      </c>
      <c r="BG566" s="210">
        <f>IF(N566="zákl. přenesená",J566,0)</f>
        <v>0</v>
      </c>
      <c r="BH566" s="210">
        <f>IF(N566="sníž. přenesená",J566,0)</f>
        <v>0</v>
      </c>
      <c r="BI566" s="210">
        <f>IF(N566="nulová",J566,0)</f>
        <v>0</v>
      </c>
      <c r="BJ566" s="17" t="s">
        <v>80</v>
      </c>
      <c r="BK566" s="210">
        <f>ROUND(I566*H566,2)</f>
        <v>0</v>
      </c>
      <c r="BL566" s="17" t="s">
        <v>230</v>
      </c>
      <c r="BM566" s="209" t="s">
        <v>840</v>
      </c>
    </row>
    <row r="567" spans="1:63" s="11" customFormat="1" ht="25.9" customHeight="1">
      <c r="A567" s="11"/>
      <c r="B567" s="183"/>
      <c r="C567" s="184"/>
      <c r="D567" s="185" t="s">
        <v>71</v>
      </c>
      <c r="E567" s="186" t="s">
        <v>841</v>
      </c>
      <c r="F567" s="186" t="s">
        <v>842</v>
      </c>
      <c r="G567" s="184"/>
      <c r="H567" s="184"/>
      <c r="I567" s="187"/>
      <c r="J567" s="188">
        <f>BK567</f>
        <v>0</v>
      </c>
      <c r="K567" s="184"/>
      <c r="L567" s="189"/>
      <c r="M567" s="190"/>
      <c r="N567" s="191"/>
      <c r="O567" s="191"/>
      <c r="P567" s="192">
        <f>SUM(P568:P617)</f>
        <v>0</v>
      </c>
      <c r="Q567" s="191"/>
      <c r="R567" s="192">
        <f>SUM(R568:R617)</f>
        <v>0</v>
      </c>
      <c r="S567" s="191"/>
      <c r="T567" s="193">
        <f>SUM(T568:T617)</f>
        <v>0</v>
      </c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R567" s="194" t="s">
        <v>82</v>
      </c>
      <c r="AT567" s="195" t="s">
        <v>71</v>
      </c>
      <c r="AU567" s="195" t="s">
        <v>72</v>
      </c>
      <c r="AY567" s="194" t="s">
        <v>153</v>
      </c>
      <c r="BK567" s="196">
        <f>SUM(BK568:BK617)</f>
        <v>0</v>
      </c>
    </row>
    <row r="568" spans="1:65" s="2" customFormat="1" ht="16.5" customHeight="1">
      <c r="A568" s="38"/>
      <c r="B568" s="39"/>
      <c r="C568" s="197" t="s">
        <v>843</v>
      </c>
      <c r="D568" s="197" t="s">
        <v>156</v>
      </c>
      <c r="E568" s="198" t="s">
        <v>844</v>
      </c>
      <c r="F568" s="199" t="s">
        <v>845</v>
      </c>
      <c r="G568" s="200" t="s">
        <v>213</v>
      </c>
      <c r="H568" s="201">
        <v>229.11</v>
      </c>
      <c r="I568" s="202"/>
      <c r="J568" s="203">
        <f>ROUND(I568*H568,2)</f>
        <v>0</v>
      </c>
      <c r="K568" s="204"/>
      <c r="L568" s="44"/>
      <c r="M568" s="205" t="s">
        <v>19</v>
      </c>
      <c r="N568" s="206" t="s">
        <v>43</v>
      </c>
      <c r="O568" s="84"/>
      <c r="P568" s="207">
        <f>O568*H568</f>
        <v>0</v>
      </c>
      <c r="Q568" s="207">
        <v>0</v>
      </c>
      <c r="R568" s="207">
        <f>Q568*H568</f>
        <v>0</v>
      </c>
      <c r="S568" s="207">
        <v>0</v>
      </c>
      <c r="T568" s="208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09" t="s">
        <v>230</v>
      </c>
      <c r="AT568" s="209" t="s">
        <v>156</v>
      </c>
      <c r="AU568" s="209" t="s">
        <v>80</v>
      </c>
      <c r="AY568" s="17" t="s">
        <v>153</v>
      </c>
      <c r="BE568" s="210">
        <f>IF(N568="základní",J568,0)</f>
        <v>0</v>
      </c>
      <c r="BF568" s="210">
        <f>IF(N568="snížená",J568,0)</f>
        <v>0</v>
      </c>
      <c r="BG568" s="210">
        <f>IF(N568="zákl. přenesená",J568,0)</f>
        <v>0</v>
      </c>
      <c r="BH568" s="210">
        <f>IF(N568="sníž. přenesená",J568,0)</f>
        <v>0</v>
      </c>
      <c r="BI568" s="210">
        <f>IF(N568="nulová",J568,0)</f>
        <v>0</v>
      </c>
      <c r="BJ568" s="17" t="s">
        <v>80</v>
      </c>
      <c r="BK568" s="210">
        <f>ROUND(I568*H568,2)</f>
        <v>0</v>
      </c>
      <c r="BL568" s="17" t="s">
        <v>230</v>
      </c>
      <c r="BM568" s="209" t="s">
        <v>846</v>
      </c>
    </row>
    <row r="569" spans="1:51" s="12" customFormat="1" ht="12">
      <c r="A569" s="12"/>
      <c r="B569" s="211"/>
      <c r="C569" s="212"/>
      <c r="D569" s="213" t="s">
        <v>161</v>
      </c>
      <c r="E569" s="214" t="s">
        <v>19</v>
      </c>
      <c r="F569" s="215" t="s">
        <v>433</v>
      </c>
      <c r="G569" s="212"/>
      <c r="H569" s="216">
        <v>207.18</v>
      </c>
      <c r="I569" s="217"/>
      <c r="J569" s="212"/>
      <c r="K569" s="212"/>
      <c r="L569" s="218"/>
      <c r="M569" s="219"/>
      <c r="N569" s="220"/>
      <c r="O569" s="220"/>
      <c r="P569" s="220"/>
      <c r="Q569" s="220"/>
      <c r="R569" s="220"/>
      <c r="S569" s="220"/>
      <c r="T569" s="221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T569" s="222" t="s">
        <v>161</v>
      </c>
      <c r="AU569" s="222" t="s">
        <v>80</v>
      </c>
      <c r="AV569" s="12" t="s">
        <v>82</v>
      </c>
      <c r="AW569" s="12" t="s">
        <v>33</v>
      </c>
      <c r="AX569" s="12" t="s">
        <v>72</v>
      </c>
      <c r="AY569" s="222" t="s">
        <v>153</v>
      </c>
    </row>
    <row r="570" spans="1:51" s="12" customFormat="1" ht="12">
      <c r="A570" s="12"/>
      <c r="B570" s="211"/>
      <c r="C570" s="212"/>
      <c r="D570" s="213" t="s">
        <v>161</v>
      </c>
      <c r="E570" s="214" t="s">
        <v>19</v>
      </c>
      <c r="F570" s="215" t="s">
        <v>434</v>
      </c>
      <c r="G570" s="212"/>
      <c r="H570" s="216">
        <v>13.515</v>
      </c>
      <c r="I570" s="217"/>
      <c r="J570" s="212"/>
      <c r="K570" s="212"/>
      <c r="L570" s="218"/>
      <c r="M570" s="219"/>
      <c r="N570" s="220"/>
      <c r="O570" s="220"/>
      <c r="P570" s="220"/>
      <c r="Q570" s="220"/>
      <c r="R570" s="220"/>
      <c r="S570" s="220"/>
      <c r="T570" s="221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T570" s="222" t="s">
        <v>161</v>
      </c>
      <c r="AU570" s="222" t="s">
        <v>80</v>
      </c>
      <c r="AV570" s="12" t="s">
        <v>82</v>
      </c>
      <c r="AW570" s="12" t="s">
        <v>33</v>
      </c>
      <c r="AX570" s="12" t="s">
        <v>72</v>
      </c>
      <c r="AY570" s="222" t="s">
        <v>153</v>
      </c>
    </row>
    <row r="571" spans="1:51" s="12" customFormat="1" ht="12">
      <c r="A571" s="12"/>
      <c r="B571" s="211"/>
      <c r="C571" s="212"/>
      <c r="D571" s="213" t="s">
        <v>161</v>
      </c>
      <c r="E571" s="214" t="s">
        <v>19</v>
      </c>
      <c r="F571" s="215" t="s">
        <v>435</v>
      </c>
      <c r="G571" s="212"/>
      <c r="H571" s="216">
        <v>8.415</v>
      </c>
      <c r="I571" s="217"/>
      <c r="J571" s="212"/>
      <c r="K571" s="212"/>
      <c r="L571" s="218"/>
      <c r="M571" s="219"/>
      <c r="N571" s="220"/>
      <c r="O571" s="220"/>
      <c r="P571" s="220"/>
      <c r="Q571" s="220"/>
      <c r="R571" s="220"/>
      <c r="S571" s="220"/>
      <c r="T571" s="221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T571" s="222" t="s">
        <v>161</v>
      </c>
      <c r="AU571" s="222" t="s">
        <v>80</v>
      </c>
      <c r="AV571" s="12" t="s">
        <v>82</v>
      </c>
      <c r="AW571" s="12" t="s">
        <v>33</v>
      </c>
      <c r="AX571" s="12" t="s">
        <v>72</v>
      </c>
      <c r="AY571" s="222" t="s">
        <v>153</v>
      </c>
    </row>
    <row r="572" spans="1:51" s="13" customFormat="1" ht="12">
      <c r="A572" s="13"/>
      <c r="B572" s="223"/>
      <c r="C572" s="224"/>
      <c r="D572" s="213" t="s">
        <v>161</v>
      </c>
      <c r="E572" s="225" t="s">
        <v>19</v>
      </c>
      <c r="F572" s="226" t="s">
        <v>163</v>
      </c>
      <c r="G572" s="224"/>
      <c r="H572" s="227">
        <v>229.10999999999999</v>
      </c>
      <c r="I572" s="228"/>
      <c r="J572" s="224"/>
      <c r="K572" s="224"/>
      <c r="L572" s="229"/>
      <c r="M572" s="230"/>
      <c r="N572" s="231"/>
      <c r="O572" s="231"/>
      <c r="P572" s="231"/>
      <c r="Q572" s="231"/>
      <c r="R572" s="231"/>
      <c r="S572" s="231"/>
      <c r="T572" s="23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3" t="s">
        <v>161</v>
      </c>
      <c r="AU572" s="233" t="s">
        <v>80</v>
      </c>
      <c r="AV572" s="13" t="s">
        <v>160</v>
      </c>
      <c r="AW572" s="13" t="s">
        <v>33</v>
      </c>
      <c r="AX572" s="13" t="s">
        <v>80</v>
      </c>
      <c r="AY572" s="233" t="s">
        <v>153</v>
      </c>
    </row>
    <row r="573" spans="1:65" s="2" customFormat="1" ht="21.75" customHeight="1">
      <c r="A573" s="38"/>
      <c r="B573" s="39"/>
      <c r="C573" s="197" t="s">
        <v>493</v>
      </c>
      <c r="D573" s="197" t="s">
        <v>156</v>
      </c>
      <c r="E573" s="198" t="s">
        <v>847</v>
      </c>
      <c r="F573" s="199" t="s">
        <v>848</v>
      </c>
      <c r="G573" s="200" t="s">
        <v>246</v>
      </c>
      <c r="H573" s="201">
        <v>51</v>
      </c>
      <c r="I573" s="202"/>
      <c r="J573" s="203">
        <f>ROUND(I573*H573,2)</f>
        <v>0</v>
      </c>
      <c r="K573" s="204"/>
      <c r="L573" s="44"/>
      <c r="M573" s="205" t="s">
        <v>19</v>
      </c>
      <c r="N573" s="206" t="s">
        <v>43</v>
      </c>
      <c r="O573" s="84"/>
      <c r="P573" s="207">
        <f>O573*H573</f>
        <v>0</v>
      </c>
      <c r="Q573" s="207">
        <v>0</v>
      </c>
      <c r="R573" s="207">
        <f>Q573*H573</f>
        <v>0</v>
      </c>
      <c r="S573" s="207">
        <v>0</v>
      </c>
      <c r="T573" s="208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09" t="s">
        <v>230</v>
      </c>
      <c r="AT573" s="209" t="s">
        <v>156</v>
      </c>
      <c r="AU573" s="209" t="s">
        <v>80</v>
      </c>
      <c r="AY573" s="17" t="s">
        <v>153</v>
      </c>
      <c r="BE573" s="210">
        <f>IF(N573="základní",J573,0)</f>
        <v>0</v>
      </c>
      <c r="BF573" s="210">
        <f>IF(N573="snížená",J573,0)</f>
        <v>0</v>
      </c>
      <c r="BG573" s="210">
        <f>IF(N573="zákl. přenesená",J573,0)</f>
        <v>0</v>
      </c>
      <c r="BH573" s="210">
        <f>IF(N573="sníž. přenesená",J573,0)</f>
        <v>0</v>
      </c>
      <c r="BI573" s="210">
        <f>IF(N573="nulová",J573,0)</f>
        <v>0</v>
      </c>
      <c r="BJ573" s="17" t="s">
        <v>80</v>
      </c>
      <c r="BK573" s="210">
        <f>ROUND(I573*H573,2)</f>
        <v>0</v>
      </c>
      <c r="BL573" s="17" t="s">
        <v>230</v>
      </c>
      <c r="BM573" s="209" t="s">
        <v>849</v>
      </c>
    </row>
    <row r="574" spans="1:51" s="12" customFormat="1" ht="12">
      <c r="A574" s="12"/>
      <c r="B574" s="211"/>
      <c r="C574" s="212"/>
      <c r="D574" s="213" t="s">
        <v>161</v>
      </c>
      <c r="E574" s="214" t="s">
        <v>19</v>
      </c>
      <c r="F574" s="215" t="s">
        <v>850</v>
      </c>
      <c r="G574" s="212"/>
      <c r="H574" s="216">
        <v>40</v>
      </c>
      <c r="I574" s="217"/>
      <c r="J574" s="212"/>
      <c r="K574" s="212"/>
      <c r="L574" s="218"/>
      <c r="M574" s="219"/>
      <c r="N574" s="220"/>
      <c r="O574" s="220"/>
      <c r="P574" s="220"/>
      <c r="Q574" s="220"/>
      <c r="R574" s="220"/>
      <c r="S574" s="220"/>
      <c r="T574" s="221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T574" s="222" t="s">
        <v>161</v>
      </c>
      <c r="AU574" s="222" t="s">
        <v>80</v>
      </c>
      <c r="AV574" s="12" t="s">
        <v>82</v>
      </c>
      <c r="AW574" s="12" t="s">
        <v>33</v>
      </c>
      <c r="AX574" s="12" t="s">
        <v>72</v>
      </c>
      <c r="AY574" s="222" t="s">
        <v>153</v>
      </c>
    </row>
    <row r="575" spans="1:51" s="12" customFormat="1" ht="12">
      <c r="A575" s="12"/>
      <c r="B575" s="211"/>
      <c r="C575" s="212"/>
      <c r="D575" s="213" t="s">
        <v>161</v>
      </c>
      <c r="E575" s="214" t="s">
        <v>19</v>
      </c>
      <c r="F575" s="215" t="s">
        <v>851</v>
      </c>
      <c r="G575" s="212"/>
      <c r="H575" s="216">
        <v>11</v>
      </c>
      <c r="I575" s="217"/>
      <c r="J575" s="212"/>
      <c r="K575" s="212"/>
      <c r="L575" s="218"/>
      <c r="M575" s="219"/>
      <c r="N575" s="220"/>
      <c r="O575" s="220"/>
      <c r="P575" s="220"/>
      <c r="Q575" s="220"/>
      <c r="R575" s="220"/>
      <c r="S575" s="220"/>
      <c r="T575" s="221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T575" s="222" t="s">
        <v>161</v>
      </c>
      <c r="AU575" s="222" t="s">
        <v>80</v>
      </c>
      <c r="AV575" s="12" t="s">
        <v>82</v>
      </c>
      <c r="AW575" s="12" t="s">
        <v>33</v>
      </c>
      <c r="AX575" s="12" t="s">
        <v>72</v>
      </c>
      <c r="AY575" s="222" t="s">
        <v>153</v>
      </c>
    </row>
    <row r="576" spans="1:51" s="13" customFormat="1" ht="12">
      <c r="A576" s="13"/>
      <c r="B576" s="223"/>
      <c r="C576" s="224"/>
      <c r="D576" s="213" t="s">
        <v>161</v>
      </c>
      <c r="E576" s="225" t="s">
        <v>19</v>
      </c>
      <c r="F576" s="226" t="s">
        <v>163</v>
      </c>
      <c r="G576" s="224"/>
      <c r="H576" s="227">
        <v>51</v>
      </c>
      <c r="I576" s="228"/>
      <c r="J576" s="224"/>
      <c r="K576" s="224"/>
      <c r="L576" s="229"/>
      <c r="M576" s="230"/>
      <c r="N576" s="231"/>
      <c r="O576" s="231"/>
      <c r="P576" s="231"/>
      <c r="Q576" s="231"/>
      <c r="R576" s="231"/>
      <c r="S576" s="231"/>
      <c r="T576" s="23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3" t="s">
        <v>161</v>
      </c>
      <c r="AU576" s="233" t="s">
        <v>80</v>
      </c>
      <c r="AV576" s="13" t="s">
        <v>160</v>
      </c>
      <c r="AW576" s="13" t="s">
        <v>33</v>
      </c>
      <c r="AX576" s="13" t="s">
        <v>80</v>
      </c>
      <c r="AY576" s="233" t="s">
        <v>153</v>
      </c>
    </row>
    <row r="577" spans="1:65" s="2" customFormat="1" ht="21.75" customHeight="1">
      <c r="A577" s="38"/>
      <c r="B577" s="39"/>
      <c r="C577" s="197" t="s">
        <v>852</v>
      </c>
      <c r="D577" s="197" t="s">
        <v>156</v>
      </c>
      <c r="E577" s="198" t="s">
        <v>853</v>
      </c>
      <c r="F577" s="199" t="s">
        <v>854</v>
      </c>
      <c r="G577" s="200" t="s">
        <v>246</v>
      </c>
      <c r="H577" s="201">
        <v>51</v>
      </c>
      <c r="I577" s="202"/>
      <c r="J577" s="203">
        <f>ROUND(I577*H577,2)</f>
        <v>0</v>
      </c>
      <c r="K577" s="204"/>
      <c r="L577" s="44"/>
      <c r="M577" s="205" t="s">
        <v>19</v>
      </c>
      <c r="N577" s="206" t="s">
        <v>43</v>
      </c>
      <c r="O577" s="84"/>
      <c r="P577" s="207">
        <f>O577*H577</f>
        <v>0</v>
      </c>
      <c r="Q577" s="207">
        <v>0</v>
      </c>
      <c r="R577" s="207">
        <f>Q577*H577</f>
        <v>0</v>
      </c>
      <c r="S577" s="207">
        <v>0</v>
      </c>
      <c r="T577" s="208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09" t="s">
        <v>230</v>
      </c>
      <c r="AT577" s="209" t="s">
        <v>156</v>
      </c>
      <c r="AU577" s="209" t="s">
        <v>80</v>
      </c>
      <c r="AY577" s="17" t="s">
        <v>153</v>
      </c>
      <c r="BE577" s="210">
        <f>IF(N577="základní",J577,0)</f>
        <v>0</v>
      </c>
      <c r="BF577" s="210">
        <f>IF(N577="snížená",J577,0)</f>
        <v>0</v>
      </c>
      <c r="BG577" s="210">
        <f>IF(N577="zákl. přenesená",J577,0)</f>
        <v>0</v>
      </c>
      <c r="BH577" s="210">
        <f>IF(N577="sníž. přenesená",J577,0)</f>
        <v>0</v>
      </c>
      <c r="BI577" s="210">
        <f>IF(N577="nulová",J577,0)</f>
        <v>0</v>
      </c>
      <c r="BJ577" s="17" t="s">
        <v>80</v>
      </c>
      <c r="BK577" s="210">
        <f>ROUND(I577*H577,2)</f>
        <v>0</v>
      </c>
      <c r="BL577" s="17" t="s">
        <v>230</v>
      </c>
      <c r="BM577" s="209" t="s">
        <v>855</v>
      </c>
    </row>
    <row r="578" spans="1:51" s="12" customFormat="1" ht="12">
      <c r="A578" s="12"/>
      <c r="B578" s="211"/>
      <c r="C578" s="212"/>
      <c r="D578" s="213" t="s">
        <v>161</v>
      </c>
      <c r="E578" s="214" t="s">
        <v>19</v>
      </c>
      <c r="F578" s="215" t="s">
        <v>850</v>
      </c>
      <c r="G578" s="212"/>
      <c r="H578" s="216">
        <v>40</v>
      </c>
      <c r="I578" s="217"/>
      <c r="J578" s="212"/>
      <c r="K578" s="212"/>
      <c r="L578" s="218"/>
      <c r="M578" s="219"/>
      <c r="N578" s="220"/>
      <c r="O578" s="220"/>
      <c r="P578" s="220"/>
      <c r="Q578" s="220"/>
      <c r="R578" s="220"/>
      <c r="S578" s="220"/>
      <c r="T578" s="221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T578" s="222" t="s">
        <v>161</v>
      </c>
      <c r="AU578" s="222" t="s">
        <v>80</v>
      </c>
      <c r="AV578" s="12" t="s">
        <v>82</v>
      </c>
      <c r="AW578" s="12" t="s">
        <v>33</v>
      </c>
      <c r="AX578" s="12" t="s">
        <v>72</v>
      </c>
      <c r="AY578" s="222" t="s">
        <v>153</v>
      </c>
    </row>
    <row r="579" spans="1:51" s="12" customFormat="1" ht="12">
      <c r="A579" s="12"/>
      <c r="B579" s="211"/>
      <c r="C579" s="212"/>
      <c r="D579" s="213" t="s">
        <v>161</v>
      </c>
      <c r="E579" s="214" t="s">
        <v>19</v>
      </c>
      <c r="F579" s="215" t="s">
        <v>851</v>
      </c>
      <c r="G579" s="212"/>
      <c r="H579" s="216">
        <v>11</v>
      </c>
      <c r="I579" s="217"/>
      <c r="J579" s="212"/>
      <c r="K579" s="212"/>
      <c r="L579" s="218"/>
      <c r="M579" s="219"/>
      <c r="N579" s="220"/>
      <c r="O579" s="220"/>
      <c r="P579" s="220"/>
      <c r="Q579" s="220"/>
      <c r="R579" s="220"/>
      <c r="S579" s="220"/>
      <c r="T579" s="221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T579" s="222" t="s">
        <v>161</v>
      </c>
      <c r="AU579" s="222" t="s">
        <v>80</v>
      </c>
      <c r="AV579" s="12" t="s">
        <v>82</v>
      </c>
      <c r="AW579" s="12" t="s">
        <v>33</v>
      </c>
      <c r="AX579" s="12" t="s">
        <v>72</v>
      </c>
      <c r="AY579" s="222" t="s">
        <v>153</v>
      </c>
    </row>
    <row r="580" spans="1:51" s="13" customFormat="1" ht="12">
      <c r="A580" s="13"/>
      <c r="B580" s="223"/>
      <c r="C580" s="224"/>
      <c r="D580" s="213" t="s">
        <v>161</v>
      </c>
      <c r="E580" s="225" t="s">
        <v>19</v>
      </c>
      <c r="F580" s="226" t="s">
        <v>163</v>
      </c>
      <c r="G580" s="224"/>
      <c r="H580" s="227">
        <v>51</v>
      </c>
      <c r="I580" s="228"/>
      <c r="J580" s="224"/>
      <c r="K580" s="224"/>
      <c r="L580" s="229"/>
      <c r="M580" s="230"/>
      <c r="N580" s="231"/>
      <c r="O580" s="231"/>
      <c r="P580" s="231"/>
      <c r="Q580" s="231"/>
      <c r="R580" s="231"/>
      <c r="S580" s="231"/>
      <c r="T580" s="23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3" t="s">
        <v>161</v>
      </c>
      <c r="AU580" s="233" t="s">
        <v>80</v>
      </c>
      <c r="AV580" s="13" t="s">
        <v>160</v>
      </c>
      <c r="AW580" s="13" t="s">
        <v>33</v>
      </c>
      <c r="AX580" s="13" t="s">
        <v>80</v>
      </c>
      <c r="AY580" s="233" t="s">
        <v>153</v>
      </c>
    </row>
    <row r="581" spans="1:65" s="2" customFormat="1" ht="16.5" customHeight="1">
      <c r="A581" s="38"/>
      <c r="B581" s="39"/>
      <c r="C581" s="197" t="s">
        <v>497</v>
      </c>
      <c r="D581" s="197" t="s">
        <v>156</v>
      </c>
      <c r="E581" s="198" t="s">
        <v>856</v>
      </c>
      <c r="F581" s="199" t="s">
        <v>857</v>
      </c>
      <c r="G581" s="200" t="s">
        <v>246</v>
      </c>
      <c r="H581" s="201">
        <v>146.388</v>
      </c>
      <c r="I581" s="202"/>
      <c r="J581" s="203">
        <f>ROUND(I581*H581,2)</f>
        <v>0</v>
      </c>
      <c r="K581" s="204"/>
      <c r="L581" s="44"/>
      <c r="M581" s="205" t="s">
        <v>19</v>
      </c>
      <c r="N581" s="206" t="s">
        <v>43</v>
      </c>
      <c r="O581" s="84"/>
      <c r="P581" s="207">
        <f>O581*H581</f>
        <v>0</v>
      </c>
      <c r="Q581" s="207">
        <v>0</v>
      </c>
      <c r="R581" s="207">
        <f>Q581*H581</f>
        <v>0</v>
      </c>
      <c r="S581" s="207">
        <v>0</v>
      </c>
      <c r="T581" s="208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09" t="s">
        <v>230</v>
      </c>
      <c r="AT581" s="209" t="s">
        <v>156</v>
      </c>
      <c r="AU581" s="209" t="s">
        <v>80</v>
      </c>
      <c r="AY581" s="17" t="s">
        <v>153</v>
      </c>
      <c r="BE581" s="210">
        <f>IF(N581="základní",J581,0)</f>
        <v>0</v>
      </c>
      <c r="BF581" s="210">
        <f>IF(N581="snížená",J581,0)</f>
        <v>0</v>
      </c>
      <c r="BG581" s="210">
        <f>IF(N581="zákl. přenesená",J581,0)</f>
        <v>0</v>
      </c>
      <c r="BH581" s="210">
        <f>IF(N581="sníž. přenesená",J581,0)</f>
        <v>0</v>
      </c>
      <c r="BI581" s="210">
        <f>IF(N581="nulová",J581,0)</f>
        <v>0</v>
      </c>
      <c r="BJ581" s="17" t="s">
        <v>80</v>
      </c>
      <c r="BK581" s="210">
        <f>ROUND(I581*H581,2)</f>
        <v>0</v>
      </c>
      <c r="BL581" s="17" t="s">
        <v>230</v>
      </c>
      <c r="BM581" s="209" t="s">
        <v>858</v>
      </c>
    </row>
    <row r="582" spans="1:65" s="2" customFormat="1" ht="21.75" customHeight="1">
      <c r="A582" s="38"/>
      <c r="B582" s="39"/>
      <c r="C582" s="197" t="s">
        <v>859</v>
      </c>
      <c r="D582" s="197" t="s">
        <v>156</v>
      </c>
      <c r="E582" s="198" t="s">
        <v>860</v>
      </c>
      <c r="F582" s="199" t="s">
        <v>861</v>
      </c>
      <c r="G582" s="200" t="s">
        <v>246</v>
      </c>
      <c r="H582" s="201">
        <v>21.5</v>
      </c>
      <c r="I582" s="202"/>
      <c r="J582" s="203">
        <f>ROUND(I582*H582,2)</f>
        <v>0</v>
      </c>
      <c r="K582" s="204"/>
      <c r="L582" s="44"/>
      <c r="M582" s="205" t="s">
        <v>19</v>
      </c>
      <c r="N582" s="206" t="s">
        <v>43</v>
      </c>
      <c r="O582" s="84"/>
      <c r="P582" s="207">
        <f>O582*H582</f>
        <v>0</v>
      </c>
      <c r="Q582" s="207">
        <v>0</v>
      </c>
      <c r="R582" s="207">
        <f>Q582*H582</f>
        <v>0</v>
      </c>
      <c r="S582" s="207">
        <v>0</v>
      </c>
      <c r="T582" s="208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09" t="s">
        <v>230</v>
      </c>
      <c r="AT582" s="209" t="s">
        <v>156</v>
      </c>
      <c r="AU582" s="209" t="s">
        <v>80</v>
      </c>
      <c r="AY582" s="17" t="s">
        <v>153</v>
      </c>
      <c r="BE582" s="210">
        <f>IF(N582="základní",J582,0)</f>
        <v>0</v>
      </c>
      <c r="BF582" s="210">
        <f>IF(N582="snížená",J582,0)</f>
        <v>0</v>
      </c>
      <c r="BG582" s="210">
        <f>IF(N582="zákl. přenesená",J582,0)</f>
        <v>0</v>
      </c>
      <c r="BH582" s="210">
        <f>IF(N582="sníž. přenesená",J582,0)</f>
        <v>0</v>
      </c>
      <c r="BI582" s="210">
        <f>IF(N582="nulová",J582,0)</f>
        <v>0</v>
      </c>
      <c r="BJ582" s="17" t="s">
        <v>80</v>
      </c>
      <c r="BK582" s="210">
        <f>ROUND(I582*H582,2)</f>
        <v>0</v>
      </c>
      <c r="BL582" s="17" t="s">
        <v>230</v>
      </c>
      <c r="BM582" s="209" t="s">
        <v>862</v>
      </c>
    </row>
    <row r="583" spans="1:51" s="12" customFormat="1" ht="12">
      <c r="A583" s="12"/>
      <c r="B583" s="211"/>
      <c r="C583" s="212"/>
      <c r="D583" s="213" t="s">
        <v>161</v>
      </c>
      <c r="E583" s="214" t="s">
        <v>19</v>
      </c>
      <c r="F583" s="215" t="s">
        <v>863</v>
      </c>
      <c r="G583" s="212"/>
      <c r="H583" s="216">
        <v>17.2</v>
      </c>
      <c r="I583" s="217"/>
      <c r="J583" s="212"/>
      <c r="K583" s="212"/>
      <c r="L583" s="218"/>
      <c r="M583" s="219"/>
      <c r="N583" s="220"/>
      <c r="O583" s="220"/>
      <c r="P583" s="220"/>
      <c r="Q583" s="220"/>
      <c r="R583" s="220"/>
      <c r="S583" s="220"/>
      <c r="T583" s="221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T583" s="222" t="s">
        <v>161</v>
      </c>
      <c r="AU583" s="222" t="s">
        <v>80</v>
      </c>
      <c r="AV583" s="12" t="s">
        <v>82</v>
      </c>
      <c r="AW583" s="12" t="s">
        <v>33</v>
      </c>
      <c r="AX583" s="12" t="s">
        <v>72</v>
      </c>
      <c r="AY583" s="222" t="s">
        <v>153</v>
      </c>
    </row>
    <row r="584" spans="1:51" s="12" customFormat="1" ht="12">
      <c r="A584" s="12"/>
      <c r="B584" s="211"/>
      <c r="C584" s="212"/>
      <c r="D584" s="213" t="s">
        <v>161</v>
      </c>
      <c r="E584" s="214" t="s">
        <v>19</v>
      </c>
      <c r="F584" s="215" t="s">
        <v>864</v>
      </c>
      <c r="G584" s="212"/>
      <c r="H584" s="216">
        <v>4.3</v>
      </c>
      <c r="I584" s="217"/>
      <c r="J584" s="212"/>
      <c r="K584" s="212"/>
      <c r="L584" s="218"/>
      <c r="M584" s="219"/>
      <c r="N584" s="220"/>
      <c r="O584" s="220"/>
      <c r="P584" s="220"/>
      <c r="Q584" s="220"/>
      <c r="R584" s="220"/>
      <c r="S584" s="220"/>
      <c r="T584" s="221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T584" s="222" t="s">
        <v>161</v>
      </c>
      <c r="AU584" s="222" t="s">
        <v>80</v>
      </c>
      <c r="AV584" s="12" t="s">
        <v>82</v>
      </c>
      <c r="AW584" s="12" t="s">
        <v>33</v>
      </c>
      <c r="AX584" s="12" t="s">
        <v>72</v>
      </c>
      <c r="AY584" s="222" t="s">
        <v>153</v>
      </c>
    </row>
    <row r="585" spans="1:51" s="13" customFormat="1" ht="12">
      <c r="A585" s="13"/>
      <c r="B585" s="223"/>
      <c r="C585" s="224"/>
      <c r="D585" s="213" t="s">
        <v>161</v>
      </c>
      <c r="E585" s="225" t="s">
        <v>19</v>
      </c>
      <c r="F585" s="226" t="s">
        <v>163</v>
      </c>
      <c r="G585" s="224"/>
      <c r="H585" s="227">
        <v>21.5</v>
      </c>
      <c r="I585" s="228"/>
      <c r="J585" s="224"/>
      <c r="K585" s="224"/>
      <c r="L585" s="229"/>
      <c r="M585" s="230"/>
      <c r="N585" s="231"/>
      <c r="O585" s="231"/>
      <c r="P585" s="231"/>
      <c r="Q585" s="231"/>
      <c r="R585" s="231"/>
      <c r="S585" s="231"/>
      <c r="T585" s="23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3" t="s">
        <v>161</v>
      </c>
      <c r="AU585" s="233" t="s">
        <v>80</v>
      </c>
      <c r="AV585" s="13" t="s">
        <v>160</v>
      </c>
      <c r="AW585" s="13" t="s">
        <v>33</v>
      </c>
      <c r="AX585" s="13" t="s">
        <v>80</v>
      </c>
      <c r="AY585" s="233" t="s">
        <v>153</v>
      </c>
    </row>
    <row r="586" spans="1:65" s="2" customFormat="1" ht="16.5" customHeight="1">
      <c r="A586" s="38"/>
      <c r="B586" s="39"/>
      <c r="C586" s="197" t="s">
        <v>502</v>
      </c>
      <c r="D586" s="197" t="s">
        <v>156</v>
      </c>
      <c r="E586" s="198" t="s">
        <v>865</v>
      </c>
      <c r="F586" s="199" t="s">
        <v>866</v>
      </c>
      <c r="G586" s="200" t="s">
        <v>246</v>
      </c>
      <c r="H586" s="201">
        <v>111.926</v>
      </c>
      <c r="I586" s="202"/>
      <c r="J586" s="203">
        <f>ROUND(I586*H586,2)</f>
        <v>0</v>
      </c>
      <c r="K586" s="204"/>
      <c r="L586" s="44"/>
      <c r="M586" s="205" t="s">
        <v>19</v>
      </c>
      <c r="N586" s="206" t="s">
        <v>43</v>
      </c>
      <c r="O586" s="84"/>
      <c r="P586" s="207">
        <f>O586*H586</f>
        <v>0</v>
      </c>
      <c r="Q586" s="207">
        <v>0</v>
      </c>
      <c r="R586" s="207">
        <f>Q586*H586</f>
        <v>0</v>
      </c>
      <c r="S586" s="207">
        <v>0</v>
      </c>
      <c r="T586" s="208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09" t="s">
        <v>230</v>
      </c>
      <c r="AT586" s="209" t="s">
        <v>156</v>
      </c>
      <c r="AU586" s="209" t="s">
        <v>80</v>
      </c>
      <c r="AY586" s="17" t="s">
        <v>153</v>
      </c>
      <c r="BE586" s="210">
        <f>IF(N586="základní",J586,0)</f>
        <v>0</v>
      </c>
      <c r="BF586" s="210">
        <f>IF(N586="snížená",J586,0)</f>
        <v>0</v>
      </c>
      <c r="BG586" s="210">
        <f>IF(N586="zákl. přenesená",J586,0)</f>
        <v>0</v>
      </c>
      <c r="BH586" s="210">
        <f>IF(N586="sníž. přenesená",J586,0)</f>
        <v>0</v>
      </c>
      <c r="BI586" s="210">
        <f>IF(N586="nulová",J586,0)</f>
        <v>0</v>
      </c>
      <c r="BJ586" s="17" t="s">
        <v>80</v>
      </c>
      <c r="BK586" s="210">
        <f>ROUND(I586*H586,2)</f>
        <v>0</v>
      </c>
      <c r="BL586" s="17" t="s">
        <v>230</v>
      </c>
      <c r="BM586" s="209" t="s">
        <v>867</v>
      </c>
    </row>
    <row r="587" spans="1:65" s="2" customFormat="1" ht="16.5" customHeight="1">
      <c r="A587" s="38"/>
      <c r="B587" s="39"/>
      <c r="C587" s="197" t="s">
        <v>868</v>
      </c>
      <c r="D587" s="197" t="s">
        <v>156</v>
      </c>
      <c r="E587" s="198" t="s">
        <v>869</v>
      </c>
      <c r="F587" s="199" t="s">
        <v>870</v>
      </c>
      <c r="G587" s="200" t="s">
        <v>168</v>
      </c>
      <c r="H587" s="201">
        <v>28</v>
      </c>
      <c r="I587" s="202"/>
      <c r="J587" s="203">
        <f>ROUND(I587*H587,2)</f>
        <v>0</v>
      </c>
      <c r="K587" s="204"/>
      <c r="L587" s="44"/>
      <c r="M587" s="205" t="s">
        <v>19</v>
      </c>
      <c r="N587" s="206" t="s">
        <v>43</v>
      </c>
      <c r="O587" s="84"/>
      <c r="P587" s="207">
        <f>O587*H587</f>
        <v>0</v>
      </c>
      <c r="Q587" s="207">
        <v>0</v>
      </c>
      <c r="R587" s="207">
        <f>Q587*H587</f>
        <v>0</v>
      </c>
      <c r="S587" s="207">
        <v>0</v>
      </c>
      <c r="T587" s="208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09" t="s">
        <v>230</v>
      </c>
      <c r="AT587" s="209" t="s">
        <v>156</v>
      </c>
      <c r="AU587" s="209" t="s">
        <v>80</v>
      </c>
      <c r="AY587" s="17" t="s">
        <v>153</v>
      </c>
      <c r="BE587" s="210">
        <f>IF(N587="základní",J587,0)</f>
        <v>0</v>
      </c>
      <c r="BF587" s="210">
        <f>IF(N587="snížená",J587,0)</f>
        <v>0</v>
      </c>
      <c r="BG587" s="210">
        <f>IF(N587="zákl. přenesená",J587,0)</f>
        <v>0</v>
      </c>
      <c r="BH587" s="210">
        <f>IF(N587="sníž. přenesená",J587,0)</f>
        <v>0</v>
      </c>
      <c r="BI587" s="210">
        <f>IF(N587="nulová",J587,0)</f>
        <v>0</v>
      </c>
      <c r="BJ587" s="17" t="s">
        <v>80</v>
      </c>
      <c r="BK587" s="210">
        <f>ROUND(I587*H587,2)</f>
        <v>0</v>
      </c>
      <c r="BL587" s="17" t="s">
        <v>230</v>
      </c>
      <c r="BM587" s="209" t="s">
        <v>871</v>
      </c>
    </row>
    <row r="588" spans="1:51" s="12" customFormat="1" ht="12">
      <c r="A588" s="12"/>
      <c r="B588" s="211"/>
      <c r="C588" s="212"/>
      <c r="D588" s="213" t="s">
        <v>161</v>
      </c>
      <c r="E588" s="214" t="s">
        <v>19</v>
      </c>
      <c r="F588" s="215" t="s">
        <v>192</v>
      </c>
      <c r="G588" s="212"/>
      <c r="H588" s="216">
        <v>4</v>
      </c>
      <c r="I588" s="217"/>
      <c r="J588" s="212"/>
      <c r="K588" s="212"/>
      <c r="L588" s="218"/>
      <c r="M588" s="219"/>
      <c r="N588" s="220"/>
      <c r="O588" s="220"/>
      <c r="P588" s="220"/>
      <c r="Q588" s="220"/>
      <c r="R588" s="220"/>
      <c r="S588" s="220"/>
      <c r="T588" s="221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T588" s="222" t="s">
        <v>161</v>
      </c>
      <c r="AU588" s="222" t="s">
        <v>80</v>
      </c>
      <c r="AV588" s="12" t="s">
        <v>82</v>
      </c>
      <c r="AW588" s="12" t="s">
        <v>33</v>
      </c>
      <c r="AX588" s="12" t="s">
        <v>72</v>
      </c>
      <c r="AY588" s="222" t="s">
        <v>153</v>
      </c>
    </row>
    <row r="589" spans="1:51" s="12" customFormat="1" ht="12">
      <c r="A589" s="12"/>
      <c r="B589" s="211"/>
      <c r="C589" s="212"/>
      <c r="D589" s="213" t="s">
        <v>161</v>
      </c>
      <c r="E589" s="214" t="s">
        <v>19</v>
      </c>
      <c r="F589" s="215" t="s">
        <v>872</v>
      </c>
      <c r="G589" s="212"/>
      <c r="H589" s="216">
        <v>24</v>
      </c>
      <c r="I589" s="217"/>
      <c r="J589" s="212"/>
      <c r="K589" s="212"/>
      <c r="L589" s="218"/>
      <c r="M589" s="219"/>
      <c r="N589" s="220"/>
      <c r="O589" s="220"/>
      <c r="P589" s="220"/>
      <c r="Q589" s="220"/>
      <c r="R589" s="220"/>
      <c r="S589" s="220"/>
      <c r="T589" s="221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T589" s="222" t="s">
        <v>161</v>
      </c>
      <c r="AU589" s="222" t="s">
        <v>80</v>
      </c>
      <c r="AV589" s="12" t="s">
        <v>82</v>
      </c>
      <c r="AW589" s="12" t="s">
        <v>33</v>
      </c>
      <c r="AX589" s="12" t="s">
        <v>72</v>
      </c>
      <c r="AY589" s="222" t="s">
        <v>153</v>
      </c>
    </row>
    <row r="590" spans="1:51" s="13" customFormat="1" ht="12">
      <c r="A590" s="13"/>
      <c r="B590" s="223"/>
      <c r="C590" s="224"/>
      <c r="D590" s="213" t="s">
        <v>161</v>
      </c>
      <c r="E590" s="225" t="s">
        <v>19</v>
      </c>
      <c r="F590" s="226" t="s">
        <v>163</v>
      </c>
      <c r="G590" s="224"/>
      <c r="H590" s="227">
        <v>28</v>
      </c>
      <c r="I590" s="228"/>
      <c r="J590" s="224"/>
      <c r="K590" s="224"/>
      <c r="L590" s="229"/>
      <c r="M590" s="230"/>
      <c r="N590" s="231"/>
      <c r="O590" s="231"/>
      <c r="P590" s="231"/>
      <c r="Q590" s="231"/>
      <c r="R590" s="231"/>
      <c r="S590" s="231"/>
      <c r="T590" s="23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3" t="s">
        <v>161</v>
      </c>
      <c r="AU590" s="233" t="s">
        <v>80</v>
      </c>
      <c r="AV590" s="13" t="s">
        <v>160</v>
      </c>
      <c r="AW590" s="13" t="s">
        <v>33</v>
      </c>
      <c r="AX590" s="13" t="s">
        <v>80</v>
      </c>
      <c r="AY590" s="233" t="s">
        <v>153</v>
      </c>
    </row>
    <row r="591" spans="1:65" s="2" customFormat="1" ht="16.5" customHeight="1">
      <c r="A591" s="38"/>
      <c r="B591" s="39"/>
      <c r="C591" s="197" t="s">
        <v>505</v>
      </c>
      <c r="D591" s="197" t="s">
        <v>156</v>
      </c>
      <c r="E591" s="198" t="s">
        <v>873</v>
      </c>
      <c r="F591" s="199" t="s">
        <v>874</v>
      </c>
      <c r="G591" s="200" t="s">
        <v>213</v>
      </c>
      <c r="H591" s="201">
        <v>207.18</v>
      </c>
      <c r="I591" s="202"/>
      <c r="J591" s="203">
        <f>ROUND(I591*H591,2)</f>
        <v>0</v>
      </c>
      <c r="K591" s="204"/>
      <c r="L591" s="44"/>
      <c r="M591" s="205" t="s">
        <v>19</v>
      </c>
      <c r="N591" s="206" t="s">
        <v>43</v>
      </c>
      <c r="O591" s="84"/>
      <c r="P591" s="207">
        <f>O591*H591</f>
        <v>0</v>
      </c>
      <c r="Q591" s="207">
        <v>0</v>
      </c>
      <c r="R591" s="207">
        <f>Q591*H591</f>
        <v>0</v>
      </c>
      <c r="S591" s="207">
        <v>0</v>
      </c>
      <c r="T591" s="208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09" t="s">
        <v>230</v>
      </c>
      <c r="AT591" s="209" t="s">
        <v>156</v>
      </c>
      <c r="AU591" s="209" t="s">
        <v>80</v>
      </c>
      <c r="AY591" s="17" t="s">
        <v>153</v>
      </c>
      <c r="BE591" s="210">
        <f>IF(N591="základní",J591,0)</f>
        <v>0</v>
      </c>
      <c r="BF591" s="210">
        <f>IF(N591="snížená",J591,0)</f>
        <v>0</v>
      </c>
      <c r="BG591" s="210">
        <f>IF(N591="zákl. přenesená",J591,0)</f>
        <v>0</v>
      </c>
      <c r="BH591" s="210">
        <f>IF(N591="sníž. přenesená",J591,0)</f>
        <v>0</v>
      </c>
      <c r="BI591" s="210">
        <f>IF(N591="nulová",J591,0)</f>
        <v>0</v>
      </c>
      <c r="BJ591" s="17" t="s">
        <v>80</v>
      </c>
      <c r="BK591" s="210">
        <f>ROUND(I591*H591,2)</f>
        <v>0</v>
      </c>
      <c r="BL591" s="17" t="s">
        <v>230</v>
      </c>
      <c r="BM591" s="209" t="s">
        <v>875</v>
      </c>
    </row>
    <row r="592" spans="1:51" s="12" customFormat="1" ht="12">
      <c r="A592" s="12"/>
      <c r="B592" s="211"/>
      <c r="C592" s="212"/>
      <c r="D592" s="213" t="s">
        <v>161</v>
      </c>
      <c r="E592" s="214" t="s">
        <v>19</v>
      </c>
      <c r="F592" s="215" t="s">
        <v>876</v>
      </c>
      <c r="G592" s="212"/>
      <c r="H592" s="216">
        <v>97.93</v>
      </c>
      <c r="I592" s="217"/>
      <c r="J592" s="212"/>
      <c r="K592" s="212"/>
      <c r="L592" s="218"/>
      <c r="M592" s="219"/>
      <c r="N592" s="220"/>
      <c r="O592" s="220"/>
      <c r="P592" s="220"/>
      <c r="Q592" s="220"/>
      <c r="R592" s="220"/>
      <c r="S592" s="220"/>
      <c r="T592" s="221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T592" s="222" t="s">
        <v>161</v>
      </c>
      <c r="AU592" s="222" t="s">
        <v>80</v>
      </c>
      <c r="AV592" s="12" t="s">
        <v>82</v>
      </c>
      <c r="AW592" s="12" t="s">
        <v>33</v>
      </c>
      <c r="AX592" s="12" t="s">
        <v>72</v>
      </c>
      <c r="AY592" s="222" t="s">
        <v>153</v>
      </c>
    </row>
    <row r="593" spans="1:51" s="12" customFormat="1" ht="12">
      <c r="A593" s="12"/>
      <c r="B593" s="211"/>
      <c r="C593" s="212"/>
      <c r="D593" s="213" t="s">
        <v>161</v>
      </c>
      <c r="E593" s="214" t="s">
        <v>19</v>
      </c>
      <c r="F593" s="215" t="s">
        <v>877</v>
      </c>
      <c r="G593" s="212"/>
      <c r="H593" s="216">
        <v>44.19</v>
      </c>
      <c r="I593" s="217"/>
      <c r="J593" s="212"/>
      <c r="K593" s="212"/>
      <c r="L593" s="218"/>
      <c r="M593" s="219"/>
      <c r="N593" s="220"/>
      <c r="O593" s="220"/>
      <c r="P593" s="220"/>
      <c r="Q593" s="220"/>
      <c r="R593" s="220"/>
      <c r="S593" s="220"/>
      <c r="T593" s="221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T593" s="222" t="s">
        <v>161</v>
      </c>
      <c r="AU593" s="222" t="s">
        <v>80</v>
      </c>
      <c r="AV593" s="12" t="s">
        <v>82</v>
      </c>
      <c r="AW593" s="12" t="s">
        <v>33</v>
      </c>
      <c r="AX593" s="12" t="s">
        <v>72</v>
      </c>
      <c r="AY593" s="222" t="s">
        <v>153</v>
      </c>
    </row>
    <row r="594" spans="1:51" s="12" customFormat="1" ht="12">
      <c r="A594" s="12"/>
      <c r="B594" s="211"/>
      <c r="C594" s="212"/>
      <c r="D594" s="213" t="s">
        <v>161</v>
      </c>
      <c r="E594" s="214" t="s">
        <v>19</v>
      </c>
      <c r="F594" s="215" t="s">
        <v>878</v>
      </c>
      <c r="G594" s="212"/>
      <c r="H594" s="216">
        <v>65.06</v>
      </c>
      <c r="I594" s="217"/>
      <c r="J594" s="212"/>
      <c r="K594" s="212"/>
      <c r="L594" s="218"/>
      <c r="M594" s="219"/>
      <c r="N594" s="220"/>
      <c r="O594" s="220"/>
      <c r="P594" s="220"/>
      <c r="Q594" s="220"/>
      <c r="R594" s="220"/>
      <c r="S594" s="220"/>
      <c r="T594" s="221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T594" s="222" t="s">
        <v>161</v>
      </c>
      <c r="AU594" s="222" t="s">
        <v>80</v>
      </c>
      <c r="AV594" s="12" t="s">
        <v>82</v>
      </c>
      <c r="AW594" s="12" t="s">
        <v>33</v>
      </c>
      <c r="AX594" s="12" t="s">
        <v>72</v>
      </c>
      <c r="AY594" s="222" t="s">
        <v>153</v>
      </c>
    </row>
    <row r="595" spans="1:51" s="13" customFormat="1" ht="12">
      <c r="A595" s="13"/>
      <c r="B595" s="223"/>
      <c r="C595" s="224"/>
      <c r="D595" s="213" t="s">
        <v>161</v>
      </c>
      <c r="E595" s="225" t="s">
        <v>19</v>
      </c>
      <c r="F595" s="226" t="s">
        <v>163</v>
      </c>
      <c r="G595" s="224"/>
      <c r="H595" s="227">
        <v>207.18</v>
      </c>
      <c r="I595" s="228"/>
      <c r="J595" s="224"/>
      <c r="K595" s="224"/>
      <c r="L595" s="229"/>
      <c r="M595" s="230"/>
      <c r="N595" s="231"/>
      <c r="O595" s="231"/>
      <c r="P595" s="231"/>
      <c r="Q595" s="231"/>
      <c r="R595" s="231"/>
      <c r="S595" s="231"/>
      <c r="T595" s="23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3" t="s">
        <v>161</v>
      </c>
      <c r="AU595" s="233" t="s">
        <v>80</v>
      </c>
      <c r="AV595" s="13" t="s">
        <v>160</v>
      </c>
      <c r="AW595" s="13" t="s">
        <v>33</v>
      </c>
      <c r="AX595" s="13" t="s">
        <v>80</v>
      </c>
      <c r="AY595" s="233" t="s">
        <v>153</v>
      </c>
    </row>
    <row r="596" spans="1:65" s="2" customFormat="1" ht="16.5" customHeight="1">
      <c r="A596" s="38"/>
      <c r="B596" s="39"/>
      <c r="C596" s="197" t="s">
        <v>879</v>
      </c>
      <c r="D596" s="197" t="s">
        <v>156</v>
      </c>
      <c r="E596" s="198" t="s">
        <v>880</v>
      </c>
      <c r="F596" s="199" t="s">
        <v>881</v>
      </c>
      <c r="G596" s="200" t="s">
        <v>246</v>
      </c>
      <c r="H596" s="201">
        <v>454.504</v>
      </c>
      <c r="I596" s="202"/>
      <c r="J596" s="203">
        <f>ROUND(I596*H596,2)</f>
        <v>0</v>
      </c>
      <c r="K596" s="204"/>
      <c r="L596" s="44"/>
      <c r="M596" s="205" t="s">
        <v>19</v>
      </c>
      <c r="N596" s="206" t="s">
        <v>43</v>
      </c>
      <c r="O596" s="84"/>
      <c r="P596" s="207">
        <f>O596*H596</f>
        <v>0</v>
      </c>
      <c r="Q596" s="207">
        <v>0</v>
      </c>
      <c r="R596" s="207">
        <f>Q596*H596</f>
        <v>0</v>
      </c>
      <c r="S596" s="207">
        <v>0</v>
      </c>
      <c r="T596" s="208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09" t="s">
        <v>230</v>
      </c>
      <c r="AT596" s="209" t="s">
        <v>156</v>
      </c>
      <c r="AU596" s="209" t="s">
        <v>80</v>
      </c>
      <c r="AY596" s="17" t="s">
        <v>153</v>
      </c>
      <c r="BE596" s="210">
        <f>IF(N596="základní",J596,0)</f>
        <v>0</v>
      </c>
      <c r="BF596" s="210">
        <f>IF(N596="snížená",J596,0)</f>
        <v>0</v>
      </c>
      <c r="BG596" s="210">
        <f>IF(N596="zákl. přenesená",J596,0)</f>
        <v>0</v>
      </c>
      <c r="BH596" s="210">
        <f>IF(N596="sníž. přenesená",J596,0)</f>
        <v>0</v>
      </c>
      <c r="BI596" s="210">
        <f>IF(N596="nulová",J596,0)</f>
        <v>0</v>
      </c>
      <c r="BJ596" s="17" t="s">
        <v>80</v>
      </c>
      <c r="BK596" s="210">
        <f>ROUND(I596*H596,2)</f>
        <v>0</v>
      </c>
      <c r="BL596" s="17" t="s">
        <v>230</v>
      </c>
      <c r="BM596" s="209" t="s">
        <v>882</v>
      </c>
    </row>
    <row r="597" spans="1:65" s="2" customFormat="1" ht="21.75" customHeight="1">
      <c r="A597" s="38"/>
      <c r="B597" s="39"/>
      <c r="C597" s="197" t="s">
        <v>510</v>
      </c>
      <c r="D597" s="197" t="s">
        <v>156</v>
      </c>
      <c r="E597" s="198" t="s">
        <v>883</v>
      </c>
      <c r="F597" s="199" t="s">
        <v>884</v>
      </c>
      <c r="G597" s="200" t="s">
        <v>213</v>
      </c>
      <c r="H597" s="201">
        <v>12.8</v>
      </c>
      <c r="I597" s="202"/>
      <c r="J597" s="203">
        <f>ROUND(I597*H597,2)</f>
        <v>0</v>
      </c>
      <c r="K597" s="204"/>
      <c r="L597" s="44"/>
      <c r="M597" s="205" t="s">
        <v>19</v>
      </c>
      <c r="N597" s="206" t="s">
        <v>43</v>
      </c>
      <c r="O597" s="84"/>
      <c r="P597" s="207">
        <f>O597*H597</f>
        <v>0</v>
      </c>
      <c r="Q597" s="207">
        <v>0</v>
      </c>
      <c r="R597" s="207">
        <f>Q597*H597</f>
        <v>0</v>
      </c>
      <c r="S597" s="207">
        <v>0</v>
      </c>
      <c r="T597" s="208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09" t="s">
        <v>230</v>
      </c>
      <c r="AT597" s="209" t="s">
        <v>156</v>
      </c>
      <c r="AU597" s="209" t="s">
        <v>80</v>
      </c>
      <c r="AY597" s="17" t="s">
        <v>153</v>
      </c>
      <c r="BE597" s="210">
        <f>IF(N597="základní",J597,0)</f>
        <v>0</v>
      </c>
      <c r="BF597" s="210">
        <f>IF(N597="snížená",J597,0)</f>
        <v>0</v>
      </c>
      <c r="BG597" s="210">
        <f>IF(N597="zákl. přenesená",J597,0)</f>
        <v>0</v>
      </c>
      <c r="BH597" s="210">
        <f>IF(N597="sníž. přenesená",J597,0)</f>
        <v>0</v>
      </c>
      <c r="BI597" s="210">
        <f>IF(N597="nulová",J597,0)</f>
        <v>0</v>
      </c>
      <c r="BJ597" s="17" t="s">
        <v>80</v>
      </c>
      <c r="BK597" s="210">
        <f>ROUND(I597*H597,2)</f>
        <v>0</v>
      </c>
      <c r="BL597" s="17" t="s">
        <v>230</v>
      </c>
      <c r="BM597" s="209" t="s">
        <v>885</v>
      </c>
    </row>
    <row r="598" spans="1:51" s="12" customFormat="1" ht="12">
      <c r="A598" s="12"/>
      <c r="B598" s="211"/>
      <c r="C598" s="212"/>
      <c r="D598" s="213" t="s">
        <v>161</v>
      </c>
      <c r="E598" s="214" t="s">
        <v>19</v>
      </c>
      <c r="F598" s="215" t="s">
        <v>886</v>
      </c>
      <c r="G598" s="212"/>
      <c r="H598" s="216">
        <v>2.29</v>
      </c>
      <c r="I598" s="217"/>
      <c r="J598" s="212"/>
      <c r="K598" s="212"/>
      <c r="L598" s="218"/>
      <c r="M598" s="219"/>
      <c r="N598" s="220"/>
      <c r="O598" s="220"/>
      <c r="P598" s="220"/>
      <c r="Q598" s="220"/>
      <c r="R598" s="220"/>
      <c r="S598" s="220"/>
      <c r="T598" s="221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T598" s="222" t="s">
        <v>161</v>
      </c>
      <c r="AU598" s="222" t="s">
        <v>80</v>
      </c>
      <c r="AV598" s="12" t="s">
        <v>82</v>
      </c>
      <c r="AW598" s="12" t="s">
        <v>33</v>
      </c>
      <c r="AX598" s="12" t="s">
        <v>72</v>
      </c>
      <c r="AY598" s="222" t="s">
        <v>153</v>
      </c>
    </row>
    <row r="599" spans="1:51" s="12" customFormat="1" ht="12">
      <c r="A599" s="12"/>
      <c r="B599" s="211"/>
      <c r="C599" s="212"/>
      <c r="D599" s="213" t="s">
        <v>161</v>
      </c>
      <c r="E599" s="214" t="s">
        <v>19</v>
      </c>
      <c r="F599" s="215" t="s">
        <v>282</v>
      </c>
      <c r="G599" s="212"/>
      <c r="H599" s="216">
        <v>2.29</v>
      </c>
      <c r="I599" s="217"/>
      <c r="J599" s="212"/>
      <c r="K599" s="212"/>
      <c r="L599" s="218"/>
      <c r="M599" s="219"/>
      <c r="N599" s="220"/>
      <c r="O599" s="220"/>
      <c r="P599" s="220"/>
      <c r="Q599" s="220"/>
      <c r="R599" s="220"/>
      <c r="S599" s="220"/>
      <c r="T599" s="221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T599" s="222" t="s">
        <v>161</v>
      </c>
      <c r="AU599" s="222" t="s">
        <v>80</v>
      </c>
      <c r="AV599" s="12" t="s">
        <v>82</v>
      </c>
      <c r="AW599" s="12" t="s">
        <v>33</v>
      </c>
      <c r="AX599" s="12" t="s">
        <v>72</v>
      </c>
      <c r="AY599" s="222" t="s">
        <v>153</v>
      </c>
    </row>
    <row r="600" spans="1:51" s="12" customFormat="1" ht="12">
      <c r="A600" s="12"/>
      <c r="B600" s="211"/>
      <c r="C600" s="212"/>
      <c r="D600" s="213" t="s">
        <v>161</v>
      </c>
      <c r="E600" s="214" t="s">
        <v>19</v>
      </c>
      <c r="F600" s="215" t="s">
        <v>887</v>
      </c>
      <c r="G600" s="212"/>
      <c r="H600" s="216">
        <v>8.22</v>
      </c>
      <c r="I600" s="217"/>
      <c r="J600" s="212"/>
      <c r="K600" s="212"/>
      <c r="L600" s="218"/>
      <c r="M600" s="219"/>
      <c r="N600" s="220"/>
      <c r="O600" s="220"/>
      <c r="P600" s="220"/>
      <c r="Q600" s="220"/>
      <c r="R600" s="220"/>
      <c r="S600" s="220"/>
      <c r="T600" s="221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T600" s="222" t="s">
        <v>161</v>
      </c>
      <c r="AU600" s="222" t="s">
        <v>80</v>
      </c>
      <c r="AV600" s="12" t="s">
        <v>82</v>
      </c>
      <c r="AW600" s="12" t="s">
        <v>33</v>
      </c>
      <c r="AX600" s="12" t="s">
        <v>72</v>
      </c>
      <c r="AY600" s="222" t="s">
        <v>153</v>
      </c>
    </row>
    <row r="601" spans="1:51" s="13" customFormat="1" ht="12">
      <c r="A601" s="13"/>
      <c r="B601" s="223"/>
      <c r="C601" s="224"/>
      <c r="D601" s="213" t="s">
        <v>161</v>
      </c>
      <c r="E601" s="225" t="s">
        <v>19</v>
      </c>
      <c r="F601" s="226" t="s">
        <v>163</v>
      </c>
      <c r="G601" s="224"/>
      <c r="H601" s="227">
        <v>12.8</v>
      </c>
      <c r="I601" s="228"/>
      <c r="J601" s="224"/>
      <c r="K601" s="224"/>
      <c r="L601" s="229"/>
      <c r="M601" s="230"/>
      <c r="N601" s="231"/>
      <c r="O601" s="231"/>
      <c r="P601" s="231"/>
      <c r="Q601" s="231"/>
      <c r="R601" s="231"/>
      <c r="S601" s="231"/>
      <c r="T601" s="23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3" t="s">
        <v>161</v>
      </c>
      <c r="AU601" s="233" t="s">
        <v>80</v>
      </c>
      <c r="AV601" s="13" t="s">
        <v>160</v>
      </c>
      <c r="AW601" s="13" t="s">
        <v>33</v>
      </c>
      <c r="AX601" s="13" t="s">
        <v>80</v>
      </c>
      <c r="AY601" s="233" t="s">
        <v>153</v>
      </c>
    </row>
    <row r="602" spans="1:65" s="2" customFormat="1" ht="24.15" customHeight="1">
      <c r="A602" s="38"/>
      <c r="B602" s="39"/>
      <c r="C602" s="238" t="s">
        <v>888</v>
      </c>
      <c r="D602" s="238" t="s">
        <v>187</v>
      </c>
      <c r="E602" s="239" t="s">
        <v>889</v>
      </c>
      <c r="F602" s="240" t="s">
        <v>890</v>
      </c>
      <c r="G602" s="241" t="s">
        <v>213</v>
      </c>
      <c r="H602" s="242">
        <v>15.461</v>
      </c>
      <c r="I602" s="243"/>
      <c r="J602" s="244">
        <f>ROUND(I602*H602,2)</f>
        <v>0</v>
      </c>
      <c r="K602" s="245"/>
      <c r="L602" s="246"/>
      <c r="M602" s="247" t="s">
        <v>19</v>
      </c>
      <c r="N602" s="248" t="s">
        <v>43</v>
      </c>
      <c r="O602" s="84"/>
      <c r="P602" s="207">
        <f>O602*H602</f>
        <v>0</v>
      </c>
      <c r="Q602" s="207">
        <v>0</v>
      </c>
      <c r="R602" s="207">
        <f>Q602*H602</f>
        <v>0</v>
      </c>
      <c r="S602" s="207">
        <v>0</v>
      </c>
      <c r="T602" s="208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09" t="s">
        <v>233</v>
      </c>
      <c r="AT602" s="209" t="s">
        <v>187</v>
      </c>
      <c r="AU602" s="209" t="s">
        <v>80</v>
      </c>
      <c r="AY602" s="17" t="s">
        <v>153</v>
      </c>
      <c r="BE602" s="210">
        <f>IF(N602="základní",J602,0)</f>
        <v>0</v>
      </c>
      <c r="BF602" s="210">
        <f>IF(N602="snížená",J602,0)</f>
        <v>0</v>
      </c>
      <c r="BG602" s="210">
        <f>IF(N602="zákl. přenesená",J602,0)</f>
        <v>0</v>
      </c>
      <c r="BH602" s="210">
        <f>IF(N602="sníž. přenesená",J602,0)</f>
        <v>0</v>
      </c>
      <c r="BI602" s="210">
        <f>IF(N602="nulová",J602,0)</f>
        <v>0</v>
      </c>
      <c r="BJ602" s="17" t="s">
        <v>80</v>
      </c>
      <c r="BK602" s="210">
        <f>ROUND(I602*H602,2)</f>
        <v>0</v>
      </c>
      <c r="BL602" s="17" t="s">
        <v>230</v>
      </c>
      <c r="BM602" s="209" t="s">
        <v>891</v>
      </c>
    </row>
    <row r="603" spans="1:51" s="12" customFormat="1" ht="12">
      <c r="A603" s="12"/>
      <c r="B603" s="211"/>
      <c r="C603" s="212"/>
      <c r="D603" s="213" t="s">
        <v>161</v>
      </c>
      <c r="E603" s="214" t="s">
        <v>19</v>
      </c>
      <c r="F603" s="215" t="s">
        <v>892</v>
      </c>
      <c r="G603" s="212"/>
      <c r="H603" s="216">
        <v>13.75</v>
      </c>
      <c r="I603" s="217"/>
      <c r="J603" s="212"/>
      <c r="K603" s="212"/>
      <c r="L603" s="218"/>
      <c r="M603" s="219"/>
      <c r="N603" s="220"/>
      <c r="O603" s="220"/>
      <c r="P603" s="220"/>
      <c r="Q603" s="220"/>
      <c r="R603" s="220"/>
      <c r="S603" s="220"/>
      <c r="T603" s="221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T603" s="222" t="s">
        <v>161</v>
      </c>
      <c r="AU603" s="222" t="s">
        <v>80</v>
      </c>
      <c r="AV603" s="12" t="s">
        <v>82</v>
      </c>
      <c r="AW603" s="12" t="s">
        <v>33</v>
      </c>
      <c r="AX603" s="12" t="s">
        <v>72</v>
      </c>
      <c r="AY603" s="222" t="s">
        <v>153</v>
      </c>
    </row>
    <row r="604" spans="1:51" s="12" customFormat="1" ht="12">
      <c r="A604" s="12"/>
      <c r="B604" s="211"/>
      <c r="C604" s="212"/>
      <c r="D604" s="213" t="s">
        <v>161</v>
      </c>
      <c r="E604" s="214" t="s">
        <v>19</v>
      </c>
      <c r="F604" s="215" t="s">
        <v>893</v>
      </c>
      <c r="G604" s="212"/>
      <c r="H604" s="216">
        <v>1.535</v>
      </c>
      <c r="I604" s="217"/>
      <c r="J604" s="212"/>
      <c r="K604" s="212"/>
      <c r="L604" s="218"/>
      <c r="M604" s="219"/>
      <c r="N604" s="220"/>
      <c r="O604" s="220"/>
      <c r="P604" s="220"/>
      <c r="Q604" s="220"/>
      <c r="R604" s="220"/>
      <c r="S604" s="220"/>
      <c r="T604" s="221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T604" s="222" t="s">
        <v>161</v>
      </c>
      <c r="AU604" s="222" t="s">
        <v>80</v>
      </c>
      <c r="AV604" s="12" t="s">
        <v>82</v>
      </c>
      <c r="AW604" s="12" t="s">
        <v>33</v>
      </c>
      <c r="AX604" s="12" t="s">
        <v>72</v>
      </c>
      <c r="AY604" s="222" t="s">
        <v>153</v>
      </c>
    </row>
    <row r="605" spans="1:51" s="12" customFormat="1" ht="12">
      <c r="A605" s="12"/>
      <c r="B605" s="211"/>
      <c r="C605" s="212"/>
      <c r="D605" s="213" t="s">
        <v>161</v>
      </c>
      <c r="E605" s="214" t="s">
        <v>19</v>
      </c>
      <c r="F605" s="215" t="s">
        <v>894</v>
      </c>
      <c r="G605" s="212"/>
      <c r="H605" s="216">
        <v>0.176</v>
      </c>
      <c r="I605" s="217"/>
      <c r="J605" s="212"/>
      <c r="K605" s="212"/>
      <c r="L605" s="218"/>
      <c r="M605" s="219"/>
      <c r="N605" s="220"/>
      <c r="O605" s="220"/>
      <c r="P605" s="220"/>
      <c r="Q605" s="220"/>
      <c r="R605" s="220"/>
      <c r="S605" s="220"/>
      <c r="T605" s="221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T605" s="222" t="s">
        <v>161</v>
      </c>
      <c r="AU605" s="222" t="s">
        <v>80</v>
      </c>
      <c r="AV605" s="12" t="s">
        <v>82</v>
      </c>
      <c r="AW605" s="12" t="s">
        <v>33</v>
      </c>
      <c r="AX605" s="12" t="s">
        <v>72</v>
      </c>
      <c r="AY605" s="222" t="s">
        <v>153</v>
      </c>
    </row>
    <row r="606" spans="1:51" s="13" customFormat="1" ht="12">
      <c r="A606" s="13"/>
      <c r="B606" s="223"/>
      <c r="C606" s="224"/>
      <c r="D606" s="213" t="s">
        <v>161</v>
      </c>
      <c r="E606" s="225" t="s">
        <v>19</v>
      </c>
      <c r="F606" s="226" t="s">
        <v>163</v>
      </c>
      <c r="G606" s="224"/>
      <c r="H606" s="227">
        <v>15.461</v>
      </c>
      <c r="I606" s="228"/>
      <c r="J606" s="224"/>
      <c r="K606" s="224"/>
      <c r="L606" s="229"/>
      <c r="M606" s="230"/>
      <c r="N606" s="231"/>
      <c r="O606" s="231"/>
      <c r="P606" s="231"/>
      <c r="Q606" s="231"/>
      <c r="R606" s="231"/>
      <c r="S606" s="231"/>
      <c r="T606" s="23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3" t="s">
        <v>161</v>
      </c>
      <c r="AU606" s="233" t="s">
        <v>80</v>
      </c>
      <c r="AV606" s="13" t="s">
        <v>160</v>
      </c>
      <c r="AW606" s="13" t="s">
        <v>33</v>
      </c>
      <c r="AX606" s="13" t="s">
        <v>80</v>
      </c>
      <c r="AY606" s="233" t="s">
        <v>153</v>
      </c>
    </row>
    <row r="607" spans="1:65" s="2" customFormat="1" ht="21.75" customHeight="1">
      <c r="A607" s="38"/>
      <c r="B607" s="39"/>
      <c r="C607" s="238" t="s">
        <v>514</v>
      </c>
      <c r="D607" s="238" t="s">
        <v>187</v>
      </c>
      <c r="E607" s="239" t="s">
        <v>895</v>
      </c>
      <c r="F607" s="240" t="s">
        <v>896</v>
      </c>
      <c r="G607" s="241" t="s">
        <v>213</v>
      </c>
      <c r="H607" s="242">
        <v>226.56</v>
      </c>
      <c r="I607" s="243"/>
      <c r="J607" s="244">
        <f>ROUND(I607*H607,2)</f>
        <v>0</v>
      </c>
      <c r="K607" s="245"/>
      <c r="L607" s="246"/>
      <c r="M607" s="247" t="s">
        <v>19</v>
      </c>
      <c r="N607" s="248" t="s">
        <v>43</v>
      </c>
      <c r="O607" s="84"/>
      <c r="P607" s="207">
        <f>O607*H607</f>
        <v>0</v>
      </c>
      <c r="Q607" s="207">
        <v>0</v>
      </c>
      <c r="R607" s="207">
        <f>Q607*H607</f>
        <v>0</v>
      </c>
      <c r="S607" s="207">
        <v>0</v>
      </c>
      <c r="T607" s="208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09" t="s">
        <v>233</v>
      </c>
      <c r="AT607" s="209" t="s">
        <v>187</v>
      </c>
      <c r="AU607" s="209" t="s">
        <v>80</v>
      </c>
      <c r="AY607" s="17" t="s">
        <v>153</v>
      </c>
      <c r="BE607" s="210">
        <f>IF(N607="základní",J607,0)</f>
        <v>0</v>
      </c>
      <c r="BF607" s="210">
        <f>IF(N607="snížená",J607,0)</f>
        <v>0</v>
      </c>
      <c r="BG607" s="210">
        <f>IF(N607="zákl. přenesená",J607,0)</f>
        <v>0</v>
      </c>
      <c r="BH607" s="210">
        <f>IF(N607="sníž. přenesená",J607,0)</f>
        <v>0</v>
      </c>
      <c r="BI607" s="210">
        <f>IF(N607="nulová",J607,0)</f>
        <v>0</v>
      </c>
      <c r="BJ607" s="17" t="s">
        <v>80</v>
      </c>
      <c r="BK607" s="210">
        <f>ROUND(I607*H607,2)</f>
        <v>0</v>
      </c>
      <c r="BL607" s="17" t="s">
        <v>230</v>
      </c>
      <c r="BM607" s="209" t="s">
        <v>897</v>
      </c>
    </row>
    <row r="608" spans="1:51" s="12" customFormat="1" ht="12">
      <c r="A608" s="12"/>
      <c r="B608" s="211"/>
      <c r="C608" s="212"/>
      <c r="D608" s="213" t="s">
        <v>161</v>
      </c>
      <c r="E608" s="214" t="s">
        <v>19</v>
      </c>
      <c r="F608" s="215" t="s">
        <v>898</v>
      </c>
      <c r="G608" s="212"/>
      <c r="H608" s="216">
        <v>226.56</v>
      </c>
      <c r="I608" s="217"/>
      <c r="J608" s="212"/>
      <c r="K608" s="212"/>
      <c r="L608" s="218"/>
      <c r="M608" s="219"/>
      <c r="N608" s="220"/>
      <c r="O608" s="220"/>
      <c r="P608" s="220"/>
      <c r="Q608" s="220"/>
      <c r="R608" s="220"/>
      <c r="S608" s="220"/>
      <c r="T608" s="221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T608" s="222" t="s">
        <v>161</v>
      </c>
      <c r="AU608" s="222" t="s">
        <v>80</v>
      </c>
      <c r="AV608" s="12" t="s">
        <v>82</v>
      </c>
      <c r="AW608" s="12" t="s">
        <v>33</v>
      </c>
      <c r="AX608" s="12" t="s">
        <v>72</v>
      </c>
      <c r="AY608" s="222" t="s">
        <v>153</v>
      </c>
    </row>
    <row r="609" spans="1:51" s="13" customFormat="1" ht="12">
      <c r="A609" s="13"/>
      <c r="B609" s="223"/>
      <c r="C609" s="224"/>
      <c r="D609" s="213" t="s">
        <v>161</v>
      </c>
      <c r="E609" s="225" t="s">
        <v>19</v>
      </c>
      <c r="F609" s="226" t="s">
        <v>163</v>
      </c>
      <c r="G609" s="224"/>
      <c r="H609" s="227">
        <v>226.56</v>
      </c>
      <c r="I609" s="228"/>
      <c r="J609" s="224"/>
      <c r="K609" s="224"/>
      <c r="L609" s="229"/>
      <c r="M609" s="230"/>
      <c r="N609" s="231"/>
      <c r="O609" s="231"/>
      <c r="P609" s="231"/>
      <c r="Q609" s="231"/>
      <c r="R609" s="231"/>
      <c r="S609" s="231"/>
      <c r="T609" s="23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3" t="s">
        <v>161</v>
      </c>
      <c r="AU609" s="233" t="s">
        <v>80</v>
      </c>
      <c r="AV609" s="13" t="s">
        <v>160</v>
      </c>
      <c r="AW609" s="13" t="s">
        <v>33</v>
      </c>
      <c r="AX609" s="13" t="s">
        <v>80</v>
      </c>
      <c r="AY609" s="233" t="s">
        <v>153</v>
      </c>
    </row>
    <row r="610" spans="1:65" s="2" customFormat="1" ht="16.5" customHeight="1">
      <c r="A610" s="38"/>
      <c r="B610" s="39"/>
      <c r="C610" s="238" t="s">
        <v>899</v>
      </c>
      <c r="D610" s="238" t="s">
        <v>187</v>
      </c>
      <c r="E610" s="239" t="s">
        <v>900</v>
      </c>
      <c r="F610" s="240" t="s">
        <v>901</v>
      </c>
      <c r="G610" s="241" t="s">
        <v>213</v>
      </c>
      <c r="H610" s="242">
        <v>19.195</v>
      </c>
      <c r="I610" s="243"/>
      <c r="J610" s="244">
        <f>ROUND(I610*H610,2)</f>
        <v>0</v>
      </c>
      <c r="K610" s="245"/>
      <c r="L610" s="246"/>
      <c r="M610" s="247" t="s">
        <v>19</v>
      </c>
      <c r="N610" s="248" t="s">
        <v>43</v>
      </c>
      <c r="O610" s="84"/>
      <c r="P610" s="207">
        <f>O610*H610</f>
        <v>0</v>
      </c>
      <c r="Q610" s="207">
        <v>0</v>
      </c>
      <c r="R610" s="207">
        <f>Q610*H610</f>
        <v>0</v>
      </c>
      <c r="S610" s="207">
        <v>0</v>
      </c>
      <c r="T610" s="208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09" t="s">
        <v>233</v>
      </c>
      <c r="AT610" s="209" t="s">
        <v>187</v>
      </c>
      <c r="AU610" s="209" t="s">
        <v>80</v>
      </c>
      <c r="AY610" s="17" t="s">
        <v>153</v>
      </c>
      <c r="BE610" s="210">
        <f>IF(N610="základní",J610,0)</f>
        <v>0</v>
      </c>
      <c r="BF610" s="210">
        <f>IF(N610="snížená",J610,0)</f>
        <v>0</v>
      </c>
      <c r="BG610" s="210">
        <f>IF(N610="zákl. přenesená",J610,0)</f>
        <v>0</v>
      </c>
      <c r="BH610" s="210">
        <f>IF(N610="sníž. přenesená",J610,0)</f>
        <v>0</v>
      </c>
      <c r="BI610" s="210">
        <f>IF(N610="nulová",J610,0)</f>
        <v>0</v>
      </c>
      <c r="BJ610" s="17" t="s">
        <v>80</v>
      </c>
      <c r="BK610" s="210">
        <f>ROUND(I610*H610,2)</f>
        <v>0</v>
      </c>
      <c r="BL610" s="17" t="s">
        <v>230</v>
      </c>
      <c r="BM610" s="209" t="s">
        <v>902</v>
      </c>
    </row>
    <row r="611" spans="1:51" s="12" customFormat="1" ht="12">
      <c r="A611" s="12"/>
      <c r="B611" s="211"/>
      <c r="C611" s="212"/>
      <c r="D611" s="213" t="s">
        <v>161</v>
      </c>
      <c r="E611" s="214" t="s">
        <v>19</v>
      </c>
      <c r="F611" s="215" t="s">
        <v>903</v>
      </c>
      <c r="G611" s="212"/>
      <c r="H611" s="216">
        <v>16.83</v>
      </c>
      <c r="I611" s="217"/>
      <c r="J611" s="212"/>
      <c r="K611" s="212"/>
      <c r="L611" s="218"/>
      <c r="M611" s="219"/>
      <c r="N611" s="220"/>
      <c r="O611" s="220"/>
      <c r="P611" s="220"/>
      <c r="Q611" s="220"/>
      <c r="R611" s="220"/>
      <c r="S611" s="220"/>
      <c r="T611" s="221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T611" s="222" t="s">
        <v>161</v>
      </c>
      <c r="AU611" s="222" t="s">
        <v>80</v>
      </c>
      <c r="AV611" s="12" t="s">
        <v>82</v>
      </c>
      <c r="AW611" s="12" t="s">
        <v>33</v>
      </c>
      <c r="AX611" s="12" t="s">
        <v>72</v>
      </c>
      <c r="AY611" s="222" t="s">
        <v>153</v>
      </c>
    </row>
    <row r="612" spans="1:51" s="12" customFormat="1" ht="12">
      <c r="A612" s="12"/>
      <c r="B612" s="211"/>
      <c r="C612" s="212"/>
      <c r="D612" s="213" t="s">
        <v>161</v>
      </c>
      <c r="E612" s="214" t="s">
        <v>19</v>
      </c>
      <c r="F612" s="215" t="s">
        <v>904</v>
      </c>
      <c r="G612" s="212"/>
      <c r="H612" s="216">
        <v>2.365</v>
      </c>
      <c r="I612" s="217"/>
      <c r="J612" s="212"/>
      <c r="K612" s="212"/>
      <c r="L612" s="218"/>
      <c r="M612" s="219"/>
      <c r="N612" s="220"/>
      <c r="O612" s="220"/>
      <c r="P612" s="220"/>
      <c r="Q612" s="220"/>
      <c r="R612" s="220"/>
      <c r="S612" s="220"/>
      <c r="T612" s="221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T612" s="222" t="s">
        <v>161</v>
      </c>
      <c r="AU612" s="222" t="s">
        <v>80</v>
      </c>
      <c r="AV612" s="12" t="s">
        <v>82</v>
      </c>
      <c r="AW612" s="12" t="s">
        <v>33</v>
      </c>
      <c r="AX612" s="12" t="s">
        <v>72</v>
      </c>
      <c r="AY612" s="222" t="s">
        <v>153</v>
      </c>
    </row>
    <row r="613" spans="1:51" s="13" customFormat="1" ht="12">
      <c r="A613" s="13"/>
      <c r="B613" s="223"/>
      <c r="C613" s="224"/>
      <c r="D613" s="213" t="s">
        <v>161</v>
      </c>
      <c r="E613" s="225" t="s">
        <v>19</v>
      </c>
      <c r="F613" s="226" t="s">
        <v>163</v>
      </c>
      <c r="G613" s="224"/>
      <c r="H613" s="227">
        <v>19.195</v>
      </c>
      <c r="I613" s="228"/>
      <c r="J613" s="224"/>
      <c r="K613" s="224"/>
      <c r="L613" s="229"/>
      <c r="M613" s="230"/>
      <c r="N613" s="231"/>
      <c r="O613" s="231"/>
      <c r="P613" s="231"/>
      <c r="Q613" s="231"/>
      <c r="R613" s="231"/>
      <c r="S613" s="231"/>
      <c r="T613" s="23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3" t="s">
        <v>161</v>
      </c>
      <c r="AU613" s="233" t="s">
        <v>80</v>
      </c>
      <c r="AV613" s="13" t="s">
        <v>160</v>
      </c>
      <c r="AW613" s="13" t="s">
        <v>33</v>
      </c>
      <c r="AX613" s="13" t="s">
        <v>80</v>
      </c>
      <c r="AY613" s="233" t="s">
        <v>153</v>
      </c>
    </row>
    <row r="614" spans="1:65" s="2" customFormat="1" ht="24.15" customHeight="1">
      <c r="A614" s="38"/>
      <c r="B614" s="39"/>
      <c r="C614" s="238" t="s">
        <v>524</v>
      </c>
      <c r="D614" s="238" t="s">
        <v>187</v>
      </c>
      <c r="E614" s="239" t="s">
        <v>905</v>
      </c>
      <c r="F614" s="240" t="s">
        <v>906</v>
      </c>
      <c r="G614" s="241" t="s">
        <v>213</v>
      </c>
      <c r="H614" s="242">
        <v>16.83</v>
      </c>
      <c r="I614" s="243"/>
      <c r="J614" s="244">
        <f>ROUND(I614*H614,2)</f>
        <v>0</v>
      </c>
      <c r="K614" s="245"/>
      <c r="L614" s="246"/>
      <c r="M614" s="247" t="s">
        <v>19</v>
      </c>
      <c r="N614" s="248" t="s">
        <v>43</v>
      </c>
      <c r="O614" s="84"/>
      <c r="P614" s="207">
        <f>O614*H614</f>
        <v>0</v>
      </c>
      <c r="Q614" s="207">
        <v>0</v>
      </c>
      <c r="R614" s="207">
        <f>Q614*H614</f>
        <v>0</v>
      </c>
      <c r="S614" s="207">
        <v>0</v>
      </c>
      <c r="T614" s="208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09" t="s">
        <v>233</v>
      </c>
      <c r="AT614" s="209" t="s">
        <v>187</v>
      </c>
      <c r="AU614" s="209" t="s">
        <v>80</v>
      </c>
      <c r="AY614" s="17" t="s">
        <v>153</v>
      </c>
      <c r="BE614" s="210">
        <f>IF(N614="základní",J614,0)</f>
        <v>0</v>
      </c>
      <c r="BF614" s="210">
        <f>IF(N614="snížená",J614,0)</f>
        <v>0</v>
      </c>
      <c r="BG614" s="210">
        <f>IF(N614="zákl. přenesená",J614,0)</f>
        <v>0</v>
      </c>
      <c r="BH614" s="210">
        <f>IF(N614="sníž. přenesená",J614,0)</f>
        <v>0</v>
      </c>
      <c r="BI614" s="210">
        <f>IF(N614="nulová",J614,0)</f>
        <v>0</v>
      </c>
      <c r="BJ614" s="17" t="s">
        <v>80</v>
      </c>
      <c r="BK614" s="210">
        <f>ROUND(I614*H614,2)</f>
        <v>0</v>
      </c>
      <c r="BL614" s="17" t="s">
        <v>230</v>
      </c>
      <c r="BM614" s="209" t="s">
        <v>907</v>
      </c>
    </row>
    <row r="615" spans="1:51" s="12" customFormat="1" ht="12">
      <c r="A615" s="12"/>
      <c r="B615" s="211"/>
      <c r="C615" s="212"/>
      <c r="D615" s="213" t="s">
        <v>161</v>
      </c>
      <c r="E615" s="214" t="s">
        <v>19</v>
      </c>
      <c r="F615" s="215" t="s">
        <v>903</v>
      </c>
      <c r="G615" s="212"/>
      <c r="H615" s="216">
        <v>16.83</v>
      </c>
      <c r="I615" s="217"/>
      <c r="J615" s="212"/>
      <c r="K615" s="212"/>
      <c r="L615" s="218"/>
      <c r="M615" s="219"/>
      <c r="N615" s="220"/>
      <c r="O615" s="220"/>
      <c r="P615" s="220"/>
      <c r="Q615" s="220"/>
      <c r="R615" s="220"/>
      <c r="S615" s="220"/>
      <c r="T615" s="221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T615" s="222" t="s">
        <v>161</v>
      </c>
      <c r="AU615" s="222" t="s">
        <v>80</v>
      </c>
      <c r="AV615" s="12" t="s">
        <v>82</v>
      </c>
      <c r="AW615" s="12" t="s">
        <v>33</v>
      </c>
      <c r="AX615" s="12" t="s">
        <v>72</v>
      </c>
      <c r="AY615" s="222" t="s">
        <v>153</v>
      </c>
    </row>
    <row r="616" spans="1:51" s="13" customFormat="1" ht="12">
      <c r="A616" s="13"/>
      <c r="B616" s="223"/>
      <c r="C616" s="224"/>
      <c r="D616" s="213" t="s">
        <v>161</v>
      </c>
      <c r="E616" s="225" t="s">
        <v>19</v>
      </c>
      <c r="F616" s="226" t="s">
        <v>163</v>
      </c>
      <c r="G616" s="224"/>
      <c r="H616" s="227">
        <v>16.83</v>
      </c>
      <c r="I616" s="228"/>
      <c r="J616" s="224"/>
      <c r="K616" s="224"/>
      <c r="L616" s="229"/>
      <c r="M616" s="230"/>
      <c r="N616" s="231"/>
      <c r="O616" s="231"/>
      <c r="P616" s="231"/>
      <c r="Q616" s="231"/>
      <c r="R616" s="231"/>
      <c r="S616" s="231"/>
      <c r="T616" s="23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3" t="s">
        <v>161</v>
      </c>
      <c r="AU616" s="233" t="s">
        <v>80</v>
      </c>
      <c r="AV616" s="13" t="s">
        <v>160</v>
      </c>
      <c r="AW616" s="13" t="s">
        <v>33</v>
      </c>
      <c r="AX616" s="13" t="s">
        <v>80</v>
      </c>
      <c r="AY616" s="233" t="s">
        <v>153</v>
      </c>
    </row>
    <row r="617" spans="1:65" s="2" customFormat="1" ht="21.75" customHeight="1">
      <c r="A617" s="38"/>
      <c r="B617" s="39"/>
      <c r="C617" s="197" t="s">
        <v>908</v>
      </c>
      <c r="D617" s="197" t="s">
        <v>156</v>
      </c>
      <c r="E617" s="198" t="s">
        <v>909</v>
      </c>
      <c r="F617" s="199" t="s">
        <v>910</v>
      </c>
      <c r="G617" s="200" t="s">
        <v>222</v>
      </c>
      <c r="H617" s="201">
        <v>6.379</v>
      </c>
      <c r="I617" s="202"/>
      <c r="J617" s="203">
        <f>ROUND(I617*H617,2)</f>
        <v>0</v>
      </c>
      <c r="K617" s="204"/>
      <c r="L617" s="44"/>
      <c r="M617" s="205" t="s">
        <v>19</v>
      </c>
      <c r="N617" s="206" t="s">
        <v>43</v>
      </c>
      <c r="O617" s="84"/>
      <c r="P617" s="207">
        <f>O617*H617</f>
        <v>0</v>
      </c>
      <c r="Q617" s="207">
        <v>0</v>
      </c>
      <c r="R617" s="207">
        <f>Q617*H617</f>
        <v>0</v>
      </c>
      <c r="S617" s="207">
        <v>0</v>
      </c>
      <c r="T617" s="208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09" t="s">
        <v>230</v>
      </c>
      <c r="AT617" s="209" t="s">
        <v>156</v>
      </c>
      <c r="AU617" s="209" t="s">
        <v>80</v>
      </c>
      <c r="AY617" s="17" t="s">
        <v>153</v>
      </c>
      <c r="BE617" s="210">
        <f>IF(N617="základní",J617,0)</f>
        <v>0</v>
      </c>
      <c r="BF617" s="210">
        <f>IF(N617="snížená",J617,0)</f>
        <v>0</v>
      </c>
      <c r="BG617" s="210">
        <f>IF(N617="zákl. přenesená",J617,0)</f>
        <v>0</v>
      </c>
      <c r="BH617" s="210">
        <f>IF(N617="sníž. přenesená",J617,0)</f>
        <v>0</v>
      </c>
      <c r="BI617" s="210">
        <f>IF(N617="nulová",J617,0)</f>
        <v>0</v>
      </c>
      <c r="BJ617" s="17" t="s">
        <v>80</v>
      </c>
      <c r="BK617" s="210">
        <f>ROUND(I617*H617,2)</f>
        <v>0</v>
      </c>
      <c r="BL617" s="17" t="s">
        <v>230</v>
      </c>
      <c r="BM617" s="209" t="s">
        <v>911</v>
      </c>
    </row>
    <row r="618" spans="1:63" s="11" customFormat="1" ht="25.9" customHeight="1">
      <c r="A618" s="11"/>
      <c r="B618" s="183"/>
      <c r="C618" s="184"/>
      <c r="D618" s="185" t="s">
        <v>71</v>
      </c>
      <c r="E618" s="186" t="s">
        <v>912</v>
      </c>
      <c r="F618" s="186" t="s">
        <v>913</v>
      </c>
      <c r="G618" s="184"/>
      <c r="H618" s="184"/>
      <c r="I618" s="187"/>
      <c r="J618" s="188">
        <f>BK618</f>
        <v>0</v>
      </c>
      <c r="K618" s="184"/>
      <c r="L618" s="189"/>
      <c r="M618" s="190"/>
      <c r="N618" s="191"/>
      <c r="O618" s="191"/>
      <c r="P618" s="192">
        <f>SUM(P619:P646)</f>
        <v>0</v>
      </c>
      <c r="Q618" s="191"/>
      <c r="R618" s="192">
        <f>SUM(R619:R646)</f>
        <v>0</v>
      </c>
      <c r="S618" s="191"/>
      <c r="T618" s="193">
        <f>SUM(T619:T646)</f>
        <v>0</v>
      </c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R618" s="194" t="s">
        <v>82</v>
      </c>
      <c r="AT618" s="195" t="s">
        <v>71</v>
      </c>
      <c r="AU618" s="195" t="s">
        <v>72</v>
      </c>
      <c r="AY618" s="194" t="s">
        <v>153</v>
      </c>
      <c r="BK618" s="196">
        <f>SUM(BK619:BK646)</f>
        <v>0</v>
      </c>
    </row>
    <row r="619" spans="1:65" s="2" customFormat="1" ht="21.75" customHeight="1">
      <c r="A619" s="38"/>
      <c r="B619" s="39"/>
      <c r="C619" s="197" t="s">
        <v>541</v>
      </c>
      <c r="D619" s="197" t="s">
        <v>156</v>
      </c>
      <c r="E619" s="198" t="s">
        <v>914</v>
      </c>
      <c r="F619" s="199" t="s">
        <v>915</v>
      </c>
      <c r="G619" s="200" t="s">
        <v>246</v>
      </c>
      <c r="H619" s="201">
        <v>26.33</v>
      </c>
      <c r="I619" s="202"/>
      <c r="J619" s="203">
        <f>ROUND(I619*H619,2)</f>
        <v>0</v>
      </c>
      <c r="K619" s="204"/>
      <c r="L619" s="44"/>
      <c r="M619" s="205" t="s">
        <v>19</v>
      </c>
      <c r="N619" s="206" t="s">
        <v>43</v>
      </c>
      <c r="O619" s="84"/>
      <c r="P619" s="207">
        <f>O619*H619</f>
        <v>0</v>
      </c>
      <c r="Q619" s="207">
        <v>0</v>
      </c>
      <c r="R619" s="207">
        <f>Q619*H619</f>
        <v>0</v>
      </c>
      <c r="S619" s="207">
        <v>0</v>
      </c>
      <c r="T619" s="208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09" t="s">
        <v>230</v>
      </c>
      <c r="AT619" s="209" t="s">
        <v>156</v>
      </c>
      <c r="AU619" s="209" t="s">
        <v>80</v>
      </c>
      <c r="AY619" s="17" t="s">
        <v>153</v>
      </c>
      <c r="BE619" s="210">
        <f>IF(N619="základní",J619,0)</f>
        <v>0</v>
      </c>
      <c r="BF619" s="210">
        <f>IF(N619="snížená",J619,0)</f>
        <v>0</v>
      </c>
      <c r="BG619" s="210">
        <f>IF(N619="zákl. přenesená",J619,0)</f>
        <v>0</v>
      </c>
      <c r="BH619" s="210">
        <f>IF(N619="sníž. přenesená",J619,0)</f>
        <v>0</v>
      </c>
      <c r="BI619" s="210">
        <f>IF(N619="nulová",J619,0)</f>
        <v>0</v>
      </c>
      <c r="BJ619" s="17" t="s">
        <v>80</v>
      </c>
      <c r="BK619" s="210">
        <f>ROUND(I619*H619,2)</f>
        <v>0</v>
      </c>
      <c r="BL619" s="17" t="s">
        <v>230</v>
      </c>
      <c r="BM619" s="209" t="s">
        <v>916</v>
      </c>
    </row>
    <row r="620" spans="1:65" s="2" customFormat="1" ht="16.5" customHeight="1">
      <c r="A620" s="38"/>
      <c r="B620" s="39"/>
      <c r="C620" s="197" t="s">
        <v>917</v>
      </c>
      <c r="D620" s="197" t="s">
        <v>156</v>
      </c>
      <c r="E620" s="198" t="s">
        <v>918</v>
      </c>
      <c r="F620" s="199" t="s">
        <v>919</v>
      </c>
      <c r="G620" s="200" t="s">
        <v>246</v>
      </c>
      <c r="H620" s="201">
        <v>45</v>
      </c>
      <c r="I620" s="202"/>
      <c r="J620" s="203">
        <f>ROUND(I620*H620,2)</f>
        <v>0</v>
      </c>
      <c r="K620" s="204"/>
      <c r="L620" s="44"/>
      <c r="M620" s="205" t="s">
        <v>19</v>
      </c>
      <c r="N620" s="206" t="s">
        <v>43</v>
      </c>
      <c r="O620" s="84"/>
      <c r="P620" s="207">
        <f>O620*H620</f>
        <v>0</v>
      </c>
      <c r="Q620" s="207">
        <v>0</v>
      </c>
      <c r="R620" s="207">
        <f>Q620*H620</f>
        <v>0</v>
      </c>
      <c r="S620" s="207">
        <v>0</v>
      </c>
      <c r="T620" s="208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09" t="s">
        <v>230</v>
      </c>
      <c r="AT620" s="209" t="s">
        <v>156</v>
      </c>
      <c r="AU620" s="209" t="s">
        <v>80</v>
      </c>
      <c r="AY620" s="17" t="s">
        <v>153</v>
      </c>
      <c r="BE620" s="210">
        <f>IF(N620="základní",J620,0)</f>
        <v>0</v>
      </c>
      <c r="BF620" s="210">
        <f>IF(N620="snížená",J620,0)</f>
        <v>0</v>
      </c>
      <c r="BG620" s="210">
        <f>IF(N620="zákl. přenesená",J620,0)</f>
        <v>0</v>
      </c>
      <c r="BH620" s="210">
        <f>IF(N620="sníž. přenesená",J620,0)</f>
        <v>0</v>
      </c>
      <c r="BI620" s="210">
        <f>IF(N620="nulová",J620,0)</f>
        <v>0</v>
      </c>
      <c r="BJ620" s="17" t="s">
        <v>80</v>
      </c>
      <c r="BK620" s="210">
        <f>ROUND(I620*H620,2)</f>
        <v>0</v>
      </c>
      <c r="BL620" s="17" t="s">
        <v>230</v>
      </c>
      <c r="BM620" s="209" t="s">
        <v>920</v>
      </c>
    </row>
    <row r="621" spans="1:51" s="12" customFormat="1" ht="12">
      <c r="A621" s="12"/>
      <c r="B621" s="211"/>
      <c r="C621" s="212"/>
      <c r="D621" s="213" t="s">
        <v>161</v>
      </c>
      <c r="E621" s="214" t="s">
        <v>19</v>
      </c>
      <c r="F621" s="215" t="s">
        <v>921</v>
      </c>
      <c r="G621" s="212"/>
      <c r="H621" s="216">
        <v>25</v>
      </c>
      <c r="I621" s="217"/>
      <c r="J621" s="212"/>
      <c r="K621" s="212"/>
      <c r="L621" s="218"/>
      <c r="M621" s="219"/>
      <c r="N621" s="220"/>
      <c r="O621" s="220"/>
      <c r="P621" s="220"/>
      <c r="Q621" s="220"/>
      <c r="R621" s="220"/>
      <c r="S621" s="220"/>
      <c r="T621" s="221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T621" s="222" t="s">
        <v>161</v>
      </c>
      <c r="AU621" s="222" t="s">
        <v>80</v>
      </c>
      <c r="AV621" s="12" t="s">
        <v>82</v>
      </c>
      <c r="AW621" s="12" t="s">
        <v>33</v>
      </c>
      <c r="AX621" s="12" t="s">
        <v>72</v>
      </c>
      <c r="AY621" s="222" t="s">
        <v>153</v>
      </c>
    </row>
    <row r="622" spans="1:51" s="12" customFormat="1" ht="12">
      <c r="A622" s="12"/>
      <c r="B622" s="211"/>
      <c r="C622" s="212"/>
      <c r="D622" s="213" t="s">
        <v>161</v>
      </c>
      <c r="E622" s="214" t="s">
        <v>19</v>
      </c>
      <c r="F622" s="215" t="s">
        <v>248</v>
      </c>
      <c r="G622" s="212"/>
      <c r="H622" s="216">
        <v>20</v>
      </c>
      <c r="I622" s="217"/>
      <c r="J622" s="212"/>
      <c r="K622" s="212"/>
      <c r="L622" s="218"/>
      <c r="M622" s="219"/>
      <c r="N622" s="220"/>
      <c r="O622" s="220"/>
      <c r="P622" s="220"/>
      <c r="Q622" s="220"/>
      <c r="R622" s="220"/>
      <c r="S622" s="220"/>
      <c r="T622" s="221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T622" s="222" t="s">
        <v>161</v>
      </c>
      <c r="AU622" s="222" t="s">
        <v>80</v>
      </c>
      <c r="AV622" s="12" t="s">
        <v>82</v>
      </c>
      <c r="AW622" s="12" t="s">
        <v>33</v>
      </c>
      <c r="AX622" s="12" t="s">
        <v>72</v>
      </c>
      <c r="AY622" s="222" t="s">
        <v>153</v>
      </c>
    </row>
    <row r="623" spans="1:51" s="13" customFormat="1" ht="12">
      <c r="A623" s="13"/>
      <c r="B623" s="223"/>
      <c r="C623" s="224"/>
      <c r="D623" s="213" t="s">
        <v>161</v>
      </c>
      <c r="E623" s="225" t="s">
        <v>19</v>
      </c>
      <c r="F623" s="226" t="s">
        <v>163</v>
      </c>
      <c r="G623" s="224"/>
      <c r="H623" s="227">
        <v>45</v>
      </c>
      <c r="I623" s="228"/>
      <c r="J623" s="224"/>
      <c r="K623" s="224"/>
      <c r="L623" s="229"/>
      <c r="M623" s="230"/>
      <c r="N623" s="231"/>
      <c r="O623" s="231"/>
      <c r="P623" s="231"/>
      <c r="Q623" s="231"/>
      <c r="R623" s="231"/>
      <c r="S623" s="231"/>
      <c r="T623" s="23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3" t="s">
        <v>161</v>
      </c>
      <c r="AU623" s="233" t="s">
        <v>80</v>
      </c>
      <c r="AV623" s="13" t="s">
        <v>160</v>
      </c>
      <c r="AW623" s="13" t="s">
        <v>33</v>
      </c>
      <c r="AX623" s="13" t="s">
        <v>80</v>
      </c>
      <c r="AY623" s="233" t="s">
        <v>153</v>
      </c>
    </row>
    <row r="624" spans="1:65" s="2" customFormat="1" ht="16.5" customHeight="1">
      <c r="A624" s="38"/>
      <c r="B624" s="39"/>
      <c r="C624" s="197" t="s">
        <v>556</v>
      </c>
      <c r="D624" s="197" t="s">
        <v>156</v>
      </c>
      <c r="E624" s="198" t="s">
        <v>922</v>
      </c>
      <c r="F624" s="199" t="s">
        <v>923</v>
      </c>
      <c r="G624" s="200" t="s">
        <v>246</v>
      </c>
      <c r="H624" s="201">
        <v>40.534</v>
      </c>
      <c r="I624" s="202"/>
      <c r="J624" s="203">
        <f>ROUND(I624*H624,2)</f>
        <v>0</v>
      </c>
      <c r="K624" s="204"/>
      <c r="L624" s="44"/>
      <c r="M624" s="205" t="s">
        <v>19</v>
      </c>
      <c r="N624" s="206" t="s">
        <v>43</v>
      </c>
      <c r="O624" s="84"/>
      <c r="P624" s="207">
        <f>O624*H624</f>
        <v>0</v>
      </c>
      <c r="Q624" s="207">
        <v>0</v>
      </c>
      <c r="R624" s="207">
        <f>Q624*H624</f>
        <v>0</v>
      </c>
      <c r="S624" s="207">
        <v>0</v>
      </c>
      <c r="T624" s="208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09" t="s">
        <v>230</v>
      </c>
      <c r="AT624" s="209" t="s">
        <v>156</v>
      </c>
      <c r="AU624" s="209" t="s">
        <v>80</v>
      </c>
      <c r="AY624" s="17" t="s">
        <v>153</v>
      </c>
      <c r="BE624" s="210">
        <f>IF(N624="základní",J624,0)</f>
        <v>0</v>
      </c>
      <c r="BF624" s="210">
        <f>IF(N624="snížená",J624,0)</f>
        <v>0</v>
      </c>
      <c r="BG624" s="210">
        <f>IF(N624="zákl. přenesená",J624,0)</f>
        <v>0</v>
      </c>
      <c r="BH624" s="210">
        <f>IF(N624="sníž. přenesená",J624,0)</f>
        <v>0</v>
      </c>
      <c r="BI624" s="210">
        <f>IF(N624="nulová",J624,0)</f>
        <v>0</v>
      </c>
      <c r="BJ624" s="17" t="s">
        <v>80</v>
      </c>
      <c r="BK624" s="210">
        <f>ROUND(I624*H624,2)</f>
        <v>0</v>
      </c>
      <c r="BL624" s="17" t="s">
        <v>230</v>
      </c>
      <c r="BM624" s="209" t="s">
        <v>924</v>
      </c>
    </row>
    <row r="625" spans="1:47" s="2" customFormat="1" ht="12">
      <c r="A625" s="38"/>
      <c r="B625" s="39"/>
      <c r="C625" s="40"/>
      <c r="D625" s="213" t="s">
        <v>169</v>
      </c>
      <c r="E625" s="40"/>
      <c r="F625" s="234" t="s">
        <v>925</v>
      </c>
      <c r="G625" s="40"/>
      <c r="H625" s="40"/>
      <c r="I625" s="235"/>
      <c r="J625" s="40"/>
      <c r="K625" s="40"/>
      <c r="L625" s="44"/>
      <c r="M625" s="236"/>
      <c r="N625" s="237"/>
      <c r="O625" s="84"/>
      <c r="P625" s="84"/>
      <c r="Q625" s="84"/>
      <c r="R625" s="84"/>
      <c r="S625" s="84"/>
      <c r="T625" s="85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169</v>
      </c>
      <c r="AU625" s="17" t="s">
        <v>80</v>
      </c>
    </row>
    <row r="626" spans="1:51" s="12" customFormat="1" ht="12">
      <c r="A626" s="12"/>
      <c r="B626" s="211"/>
      <c r="C626" s="212"/>
      <c r="D626" s="213" t="s">
        <v>161</v>
      </c>
      <c r="E626" s="214" t="s">
        <v>19</v>
      </c>
      <c r="F626" s="215" t="s">
        <v>926</v>
      </c>
      <c r="G626" s="212"/>
      <c r="H626" s="216">
        <v>18.64</v>
      </c>
      <c r="I626" s="217"/>
      <c r="J626" s="212"/>
      <c r="K626" s="212"/>
      <c r="L626" s="218"/>
      <c r="M626" s="219"/>
      <c r="N626" s="220"/>
      <c r="O626" s="220"/>
      <c r="P626" s="220"/>
      <c r="Q626" s="220"/>
      <c r="R626" s="220"/>
      <c r="S626" s="220"/>
      <c r="T626" s="221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T626" s="222" t="s">
        <v>161</v>
      </c>
      <c r="AU626" s="222" t="s">
        <v>80</v>
      </c>
      <c r="AV626" s="12" t="s">
        <v>82</v>
      </c>
      <c r="AW626" s="12" t="s">
        <v>33</v>
      </c>
      <c r="AX626" s="12" t="s">
        <v>72</v>
      </c>
      <c r="AY626" s="222" t="s">
        <v>153</v>
      </c>
    </row>
    <row r="627" spans="1:51" s="12" customFormat="1" ht="12">
      <c r="A627" s="12"/>
      <c r="B627" s="211"/>
      <c r="C627" s="212"/>
      <c r="D627" s="213" t="s">
        <v>161</v>
      </c>
      <c r="E627" s="214" t="s">
        <v>19</v>
      </c>
      <c r="F627" s="215" t="s">
        <v>927</v>
      </c>
      <c r="G627" s="212"/>
      <c r="H627" s="216">
        <v>14.34</v>
      </c>
      <c r="I627" s="217"/>
      <c r="J627" s="212"/>
      <c r="K627" s="212"/>
      <c r="L627" s="218"/>
      <c r="M627" s="219"/>
      <c r="N627" s="220"/>
      <c r="O627" s="220"/>
      <c r="P627" s="220"/>
      <c r="Q627" s="220"/>
      <c r="R627" s="220"/>
      <c r="S627" s="220"/>
      <c r="T627" s="221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T627" s="222" t="s">
        <v>161</v>
      </c>
      <c r="AU627" s="222" t="s">
        <v>80</v>
      </c>
      <c r="AV627" s="12" t="s">
        <v>82</v>
      </c>
      <c r="AW627" s="12" t="s">
        <v>33</v>
      </c>
      <c r="AX627" s="12" t="s">
        <v>72</v>
      </c>
      <c r="AY627" s="222" t="s">
        <v>153</v>
      </c>
    </row>
    <row r="628" spans="1:51" s="12" customFormat="1" ht="12">
      <c r="A628" s="12"/>
      <c r="B628" s="211"/>
      <c r="C628" s="212"/>
      <c r="D628" s="213" t="s">
        <v>161</v>
      </c>
      <c r="E628" s="214" t="s">
        <v>19</v>
      </c>
      <c r="F628" s="215" t="s">
        <v>928</v>
      </c>
      <c r="G628" s="212"/>
      <c r="H628" s="216">
        <v>7.554</v>
      </c>
      <c r="I628" s="217"/>
      <c r="J628" s="212"/>
      <c r="K628" s="212"/>
      <c r="L628" s="218"/>
      <c r="M628" s="219"/>
      <c r="N628" s="220"/>
      <c r="O628" s="220"/>
      <c r="P628" s="220"/>
      <c r="Q628" s="220"/>
      <c r="R628" s="220"/>
      <c r="S628" s="220"/>
      <c r="T628" s="221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T628" s="222" t="s">
        <v>161</v>
      </c>
      <c r="AU628" s="222" t="s">
        <v>80</v>
      </c>
      <c r="AV628" s="12" t="s">
        <v>82</v>
      </c>
      <c r="AW628" s="12" t="s">
        <v>33</v>
      </c>
      <c r="AX628" s="12" t="s">
        <v>72</v>
      </c>
      <c r="AY628" s="222" t="s">
        <v>153</v>
      </c>
    </row>
    <row r="629" spans="1:51" s="13" customFormat="1" ht="12">
      <c r="A629" s="13"/>
      <c r="B629" s="223"/>
      <c r="C629" s="224"/>
      <c r="D629" s="213" t="s">
        <v>161</v>
      </c>
      <c r="E629" s="225" t="s">
        <v>19</v>
      </c>
      <c r="F629" s="226" t="s">
        <v>163</v>
      </c>
      <c r="G629" s="224"/>
      <c r="H629" s="227">
        <v>40.534000000000006</v>
      </c>
      <c r="I629" s="228"/>
      <c r="J629" s="224"/>
      <c r="K629" s="224"/>
      <c r="L629" s="229"/>
      <c r="M629" s="230"/>
      <c r="N629" s="231"/>
      <c r="O629" s="231"/>
      <c r="P629" s="231"/>
      <c r="Q629" s="231"/>
      <c r="R629" s="231"/>
      <c r="S629" s="231"/>
      <c r="T629" s="23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3" t="s">
        <v>161</v>
      </c>
      <c r="AU629" s="233" t="s">
        <v>80</v>
      </c>
      <c r="AV629" s="13" t="s">
        <v>160</v>
      </c>
      <c r="AW629" s="13" t="s">
        <v>33</v>
      </c>
      <c r="AX629" s="13" t="s">
        <v>80</v>
      </c>
      <c r="AY629" s="233" t="s">
        <v>153</v>
      </c>
    </row>
    <row r="630" spans="1:65" s="2" customFormat="1" ht="21.75" customHeight="1">
      <c r="A630" s="38"/>
      <c r="B630" s="39"/>
      <c r="C630" s="197" t="s">
        <v>929</v>
      </c>
      <c r="D630" s="197" t="s">
        <v>156</v>
      </c>
      <c r="E630" s="198" t="s">
        <v>930</v>
      </c>
      <c r="F630" s="199" t="s">
        <v>931</v>
      </c>
      <c r="G630" s="200" t="s">
        <v>213</v>
      </c>
      <c r="H630" s="201">
        <v>111.15</v>
      </c>
      <c r="I630" s="202"/>
      <c r="J630" s="203">
        <f>ROUND(I630*H630,2)</f>
        <v>0</v>
      </c>
      <c r="K630" s="204"/>
      <c r="L630" s="44"/>
      <c r="M630" s="205" t="s">
        <v>19</v>
      </c>
      <c r="N630" s="206" t="s">
        <v>43</v>
      </c>
      <c r="O630" s="84"/>
      <c r="P630" s="207">
        <f>O630*H630</f>
        <v>0</v>
      </c>
      <c r="Q630" s="207">
        <v>0</v>
      </c>
      <c r="R630" s="207">
        <f>Q630*H630</f>
        <v>0</v>
      </c>
      <c r="S630" s="207">
        <v>0</v>
      </c>
      <c r="T630" s="208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09" t="s">
        <v>230</v>
      </c>
      <c r="AT630" s="209" t="s">
        <v>156</v>
      </c>
      <c r="AU630" s="209" t="s">
        <v>80</v>
      </c>
      <c r="AY630" s="17" t="s">
        <v>153</v>
      </c>
      <c r="BE630" s="210">
        <f>IF(N630="základní",J630,0)</f>
        <v>0</v>
      </c>
      <c r="BF630" s="210">
        <f>IF(N630="snížená",J630,0)</f>
        <v>0</v>
      </c>
      <c r="BG630" s="210">
        <f>IF(N630="zákl. přenesená",J630,0)</f>
        <v>0</v>
      </c>
      <c r="BH630" s="210">
        <f>IF(N630="sníž. přenesená",J630,0)</f>
        <v>0</v>
      </c>
      <c r="BI630" s="210">
        <f>IF(N630="nulová",J630,0)</f>
        <v>0</v>
      </c>
      <c r="BJ630" s="17" t="s">
        <v>80</v>
      </c>
      <c r="BK630" s="210">
        <f>ROUND(I630*H630,2)</f>
        <v>0</v>
      </c>
      <c r="BL630" s="17" t="s">
        <v>230</v>
      </c>
      <c r="BM630" s="209" t="s">
        <v>932</v>
      </c>
    </row>
    <row r="631" spans="1:51" s="12" customFormat="1" ht="12">
      <c r="A631" s="12"/>
      <c r="B631" s="211"/>
      <c r="C631" s="212"/>
      <c r="D631" s="213" t="s">
        <v>161</v>
      </c>
      <c r="E631" s="214" t="s">
        <v>19</v>
      </c>
      <c r="F631" s="215" t="s">
        <v>439</v>
      </c>
      <c r="G631" s="212"/>
      <c r="H631" s="216">
        <v>22.8</v>
      </c>
      <c r="I631" s="217"/>
      <c r="J631" s="212"/>
      <c r="K631" s="212"/>
      <c r="L631" s="218"/>
      <c r="M631" s="219"/>
      <c r="N631" s="220"/>
      <c r="O631" s="220"/>
      <c r="P631" s="220"/>
      <c r="Q631" s="220"/>
      <c r="R631" s="220"/>
      <c r="S631" s="220"/>
      <c r="T631" s="221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T631" s="222" t="s">
        <v>161</v>
      </c>
      <c r="AU631" s="222" t="s">
        <v>80</v>
      </c>
      <c r="AV631" s="12" t="s">
        <v>82</v>
      </c>
      <c r="AW631" s="12" t="s">
        <v>33</v>
      </c>
      <c r="AX631" s="12" t="s">
        <v>72</v>
      </c>
      <c r="AY631" s="222" t="s">
        <v>153</v>
      </c>
    </row>
    <row r="632" spans="1:51" s="12" customFormat="1" ht="12">
      <c r="A632" s="12"/>
      <c r="B632" s="211"/>
      <c r="C632" s="212"/>
      <c r="D632" s="213" t="s">
        <v>161</v>
      </c>
      <c r="E632" s="214" t="s">
        <v>19</v>
      </c>
      <c r="F632" s="215" t="s">
        <v>933</v>
      </c>
      <c r="G632" s="212"/>
      <c r="H632" s="216">
        <v>50.3</v>
      </c>
      <c r="I632" s="217"/>
      <c r="J632" s="212"/>
      <c r="K632" s="212"/>
      <c r="L632" s="218"/>
      <c r="M632" s="219"/>
      <c r="N632" s="220"/>
      <c r="O632" s="220"/>
      <c r="P632" s="220"/>
      <c r="Q632" s="220"/>
      <c r="R632" s="220"/>
      <c r="S632" s="220"/>
      <c r="T632" s="221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T632" s="222" t="s">
        <v>161</v>
      </c>
      <c r="AU632" s="222" t="s">
        <v>80</v>
      </c>
      <c r="AV632" s="12" t="s">
        <v>82</v>
      </c>
      <c r="AW632" s="12" t="s">
        <v>33</v>
      </c>
      <c r="AX632" s="12" t="s">
        <v>72</v>
      </c>
      <c r="AY632" s="222" t="s">
        <v>153</v>
      </c>
    </row>
    <row r="633" spans="1:51" s="12" customFormat="1" ht="12">
      <c r="A633" s="12"/>
      <c r="B633" s="211"/>
      <c r="C633" s="212"/>
      <c r="D633" s="213" t="s">
        <v>161</v>
      </c>
      <c r="E633" s="214" t="s">
        <v>19</v>
      </c>
      <c r="F633" s="215" t="s">
        <v>934</v>
      </c>
      <c r="G633" s="212"/>
      <c r="H633" s="216">
        <v>13.8</v>
      </c>
      <c r="I633" s="217"/>
      <c r="J633" s="212"/>
      <c r="K633" s="212"/>
      <c r="L633" s="218"/>
      <c r="M633" s="219"/>
      <c r="N633" s="220"/>
      <c r="O633" s="220"/>
      <c r="P633" s="220"/>
      <c r="Q633" s="220"/>
      <c r="R633" s="220"/>
      <c r="S633" s="220"/>
      <c r="T633" s="221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T633" s="222" t="s">
        <v>161</v>
      </c>
      <c r="AU633" s="222" t="s">
        <v>80</v>
      </c>
      <c r="AV633" s="12" t="s">
        <v>82</v>
      </c>
      <c r="AW633" s="12" t="s">
        <v>33</v>
      </c>
      <c r="AX633" s="12" t="s">
        <v>72</v>
      </c>
      <c r="AY633" s="222" t="s">
        <v>153</v>
      </c>
    </row>
    <row r="634" spans="1:51" s="12" customFormat="1" ht="12">
      <c r="A634" s="12"/>
      <c r="B634" s="211"/>
      <c r="C634" s="212"/>
      <c r="D634" s="213" t="s">
        <v>161</v>
      </c>
      <c r="E634" s="214" t="s">
        <v>19</v>
      </c>
      <c r="F634" s="215" t="s">
        <v>935</v>
      </c>
      <c r="G634" s="212"/>
      <c r="H634" s="216">
        <v>19.5</v>
      </c>
      <c r="I634" s="217"/>
      <c r="J634" s="212"/>
      <c r="K634" s="212"/>
      <c r="L634" s="218"/>
      <c r="M634" s="219"/>
      <c r="N634" s="220"/>
      <c r="O634" s="220"/>
      <c r="P634" s="220"/>
      <c r="Q634" s="220"/>
      <c r="R634" s="220"/>
      <c r="S634" s="220"/>
      <c r="T634" s="221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T634" s="222" t="s">
        <v>161</v>
      </c>
      <c r="AU634" s="222" t="s">
        <v>80</v>
      </c>
      <c r="AV634" s="12" t="s">
        <v>82</v>
      </c>
      <c r="AW634" s="12" t="s">
        <v>33</v>
      </c>
      <c r="AX634" s="12" t="s">
        <v>72</v>
      </c>
      <c r="AY634" s="222" t="s">
        <v>153</v>
      </c>
    </row>
    <row r="635" spans="1:51" s="12" customFormat="1" ht="12">
      <c r="A635" s="12"/>
      <c r="B635" s="211"/>
      <c r="C635" s="212"/>
      <c r="D635" s="213" t="s">
        <v>161</v>
      </c>
      <c r="E635" s="214" t="s">
        <v>19</v>
      </c>
      <c r="F635" s="215" t="s">
        <v>936</v>
      </c>
      <c r="G635" s="212"/>
      <c r="H635" s="216">
        <v>4.75</v>
      </c>
      <c r="I635" s="217"/>
      <c r="J635" s="212"/>
      <c r="K635" s="212"/>
      <c r="L635" s="218"/>
      <c r="M635" s="219"/>
      <c r="N635" s="220"/>
      <c r="O635" s="220"/>
      <c r="P635" s="220"/>
      <c r="Q635" s="220"/>
      <c r="R635" s="220"/>
      <c r="S635" s="220"/>
      <c r="T635" s="221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T635" s="222" t="s">
        <v>161</v>
      </c>
      <c r="AU635" s="222" t="s">
        <v>80</v>
      </c>
      <c r="AV635" s="12" t="s">
        <v>82</v>
      </c>
      <c r="AW635" s="12" t="s">
        <v>33</v>
      </c>
      <c r="AX635" s="12" t="s">
        <v>72</v>
      </c>
      <c r="AY635" s="222" t="s">
        <v>153</v>
      </c>
    </row>
    <row r="636" spans="1:51" s="13" customFormat="1" ht="12">
      <c r="A636" s="13"/>
      <c r="B636" s="223"/>
      <c r="C636" s="224"/>
      <c r="D636" s="213" t="s">
        <v>161</v>
      </c>
      <c r="E636" s="225" t="s">
        <v>19</v>
      </c>
      <c r="F636" s="226" t="s">
        <v>163</v>
      </c>
      <c r="G636" s="224"/>
      <c r="H636" s="227">
        <v>111.14999999999999</v>
      </c>
      <c r="I636" s="228"/>
      <c r="J636" s="224"/>
      <c r="K636" s="224"/>
      <c r="L636" s="229"/>
      <c r="M636" s="230"/>
      <c r="N636" s="231"/>
      <c r="O636" s="231"/>
      <c r="P636" s="231"/>
      <c r="Q636" s="231"/>
      <c r="R636" s="231"/>
      <c r="S636" s="231"/>
      <c r="T636" s="23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3" t="s">
        <v>161</v>
      </c>
      <c r="AU636" s="233" t="s">
        <v>80</v>
      </c>
      <c r="AV636" s="13" t="s">
        <v>160</v>
      </c>
      <c r="AW636" s="13" t="s">
        <v>33</v>
      </c>
      <c r="AX636" s="13" t="s">
        <v>80</v>
      </c>
      <c r="AY636" s="233" t="s">
        <v>153</v>
      </c>
    </row>
    <row r="637" spans="1:65" s="2" customFormat="1" ht="21.75" customHeight="1">
      <c r="A637" s="38"/>
      <c r="B637" s="39"/>
      <c r="C637" s="197" t="s">
        <v>562</v>
      </c>
      <c r="D637" s="197" t="s">
        <v>156</v>
      </c>
      <c r="E637" s="198" t="s">
        <v>937</v>
      </c>
      <c r="F637" s="199" t="s">
        <v>938</v>
      </c>
      <c r="G637" s="200" t="s">
        <v>213</v>
      </c>
      <c r="H637" s="201">
        <v>40.95</v>
      </c>
      <c r="I637" s="202"/>
      <c r="J637" s="203">
        <f>ROUND(I637*H637,2)</f>
        <v>0</v>
      </c>
      <c r="K637" s="204"/>
      <c r="L637" s="44"/>
      <c r="M637" s="205" t="s">
        <v>19</v>
      </c>
      <c r="N637" s="206" t="s">
        <v>43</v>
      </c>
      <c r="O637" s="84"/>
      <c r="P637" s="207">
        <f>O637*H637</f>
        <v>0</v>
      </c>
      <c r="Q637" s="207">
        <v>0</v>
      </c>
      <c r="R637" s="207">
        <f>Q637*H637</f>
        <v>0</v>
      </c>
      <c r="S637" s="207">
        <v>0</v>
      </c>
      <c r="T637" s="208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09" t="s">
        <v>230</v>
      </c>
      <c r="AT637" s="209" t="s">
        <v>156</v>
      </c>
      <c r="AU637" s="209" t="s">
        <v>80</v>
      </c>
      <c r="AY637" s="17" t="s">
        <v>153</v>
      </c>
      <c r="BE637" s="210">
        <f>IF(N637="základní",J637,0)</f>
        <v>0</v>
      </c>
      <c r="BF637" s="210">
        <f>IF(N637="snížená",J637,0)</f>
        <v>0</v>
      </c>
      <c r="BG637" s="210">
        <f>IF(N637="zákl. přenesená",J637,0)</f>
        <v>0</v>
      </c>
      <c r="BH637" s="210">
        <f>IF(N637="sníž. přenesená",J637,0)</f>
        <v>0</v>
      </c>
      <c r="BI637" s="210">
        <f>IF(N637="nulová",J637,0)</f>
        <v>0</v>
      </c>
      <c r="BJ637" s="17" t="s">
        <v>80</v>
      </c>
      <c r="BK637" s="210">
        <f>ROUND(I637*H637,2)</f>
        <v>0</v>
      </c>
      <c r="BL637" s="17" t="s">
        <v>230</v>
      </c>
      <c r="BM637" s="209" t="s">
        <v>939</v>
      </c>
    </row>
    <row r="638" spans="1:47" s="2" customFormat="1" ht="12">
      <c r="A638" s="38"/>
      <c r="B638" s="39"/>
      <c r="C638" s="40"/>
      <c r="D638" s="213" t="s">
        <v>169</v>
      </c>
      <c r="E638" s="40"/>
      <c r="F638" s="234" t="s">
        <v>940</v>
      </c>
      <c r="G638" s="40"/>
      <c r="H638" s="40"/>
      <c r="I638" s="235"/>
      <c r="J638" s="40"/>
      <c r="K638" s="40"/>
      <c r="L638" s="44"/>
      <c r="M638" s="236"/>
      <c r="N638" s="237"/>
      <c r="O638" s="84"/>
      <c r="P638" s="84"/>
      <c r="Q638" s="84"/>
      <c r="R638" s="84"/>
      <c r="S638" s="84"/>
      <c r="T638" s="85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169</v>
      </c>
      <c r="AU638" s="17" t="s">
        <v>80</v>
      </c>
    </row>
    <row r="639" spans="1:51" s="12" customFormat="1" ht="12">
      <c r="A639" s="12"/>
      <c r="B639" s="211"/>
      <c r="C639" s="212"/>
      <c r="D639" s="213" t="s">
        <v>161</v>
      </c>
      <c r="E639" s="214" t="s">
        <v>19</v>
      </c>
      <c r="F639" s="215" t="s">
        <v>439</v>
      </c>
      <c r="G639" s="212"/>
      <c r="H639" s="216">
        <v>22.8</v>
      </c>
      <c r="I639" s="217"/>
      <c r="J639" s="212"/>
      <c r="K639" s="212"/>
      <c r="L639" s="218"/>
      <c r="M639" s="219"/>
      <c r="N639" s="220"/>
      <c r="O639" s="220"/>
      <c r="P639" s="220"/>
      <c r="Q639" s="220"/>
      <c r="R639" s="220"/>
      <c r="S639" s="220"/>
      <c r="T639" s="221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T639" s="222" t="s">
        <v>161</v>
      </c>
      <c r="AU639" s="222" t="s">
        <v>80</v>
      </c>
      <c r="AV639" s="12" t="s">
        <v>82</v>
      </c>
      <c r="AW639" s="12" t="s">
        <v>33</v>
      </c>
      <c r="AX639" s="12" t="s">
        <v>72</v>
      </c>
      <c r="AY639" s="222" t="s">
        <v>153</v>
      </c>
    </row>
    <row r="640" spans="1:51" s="12" customFormat="1" ht="12">
      <c r="A640" s="12"/>
      <c r="B640" s="211"/>
      <c r="C640" s="212"/>
      <c r="D640" s="213" t="s">
        <v>161</v>
      </c>
      <c r="E640" s="214" t="s">
        <v>19</v>
      </c>
      <c r="F640" s="215" t="s">
        <v>934</v>
      </c>
      <c r="G640" s="212"/>
      <c r="H640" s="216">
        <v>13.8</v>
      </c>
      <c r="I640" s="217"/>
      <c r="J640" s="212"/>
      <c r="K640" s="212"/>
      <c r="L640" s="218"/>
      <c r="M640" s="219"/>
      <c r="N640" s="220"/>
      <c r="O640" s="220"/>
      <c r="P640" s="220"/>
      <c r="Q640" s="220"/>
      <c r="R640" s="220"/>
      <c r="S640" s="220"/>
      <c r="T640" s="221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T640" s="222" t="s">
        <v>161</v>
      </c>
      <c r="AU640" s="222" t="s">
        <v>80</v>
      </c>
      <c r="AV640" s="12" t="s">
        <v>82</v>
      </c>
      <c r="AW640" s="12" t="s">
        <v>33</v>
      </c>
      <c r="AX640" s="12" t="s">
        <v>72</v>
      </c>
      <c r="AY640" s="222" t="s">
        <v>153</v>
      </c>
    </row>
    <row r="641" spans="1:51" s="12" customFormat="1" ht="12">
      <c r="A641" s="12"/>
      <c r="B641" s="211"/>
      <c r="C641" s="212"/>
      <c r="D641" s="213" t="s">
        <v>161</v>
      </c>
      <c r="E641" s="214" t="s">
        <v>19</v>
      </c>
      <c r="F641" s="215" t="s">
        <v>941</v>
      </c>
      <c r="G641" s="212"/>
      <c r="H641" s="216">
        <v>4.35</v>
      </c>
      <c r="I641" s="217"/>
      <c r="J641" s="212"/>
      <c r="K641" s="212"/>
      <c r="L641" s="218"/>
      <c r="M641" s="219"/>
      <c r="N641" s="220"/>
      <c r="O641" s="220"/>
      <c r="P641" s="220"/>
      <c r="Q641" s="220"/>
      <c r="R641" s="220"/>
      <c r="S641" s="220"/>
      <c r="T641" s="221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T641" s="222" t="s">
        <v>161</v>
      </c>
      <c r="AU641" s="222" t="s">
        <v>80</v>
      </c>
      <c r="AV641" s="12" t="s">
        <v>82</v>
      </c>
      <c r="AW641" s="12" t="s">
        <v>33</v>
      </c>
      <c r="AX641" s="12" t="s">
        <v>72</v>
      </c>
      <c r="AY641" s="222" t="s">
        <v>153</v>
      </c>
    </row>
    <row r="642" spans="1:51" s="13" customFormat="1" ht="12">
      <c r="A642" s="13"/>
      <c r="B642" s="223"/>
      <c r="C642" s="224"/>
      <c r="D642" s="213" t="s">
        <v>161</v>
      </c>
      <c r="E642" s="225" t="s">
        <v>19</v>
      </c>
      <c r="F642" s="226" t="s">
        <v>163</v>
      </c>
      <c r="G642" s="224"/>
      <c r="H642" s="227">
        <v>40.95</v>
      </c>
      <c r="I642" s="228"/>
      <c r="J642" s="224"/>
      <c r="K642" s="224"/>
      <c r="L642" s="229"/>
      <c r="M642" s="230"/>
      <c r="N642" s="231"/>
      <c r="O642" s="231"/>
      <c r="P642" s="231"/>
      <c r="Q642" s="231"/>
      <c r="R642" s="231"/>
      <c r="S642" s="231"/>
      <c r="T642" s="23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3" t="s">
        <v>161</v>
      </c>
      <c r="AU642" s="233" t="s">
        <v>80</v>
      </c>
      <c r="AV642" s="13" t="s">
        <v>160</v>
      </c>
      <c r="AW642" s="13" t="s">
        <v>33</v>
      </c>
      <c r="AX642" s="13" t="s">
        <v>80</v>
      </c>
      <c r="AY642" s="233" t="s">
        <v>153</v>
      </c>
    </row>
    <row r="643" spans="1:65" s="2" customFormat="1" ht="37.8" customHeight="1">
      <c r="A643" s="38"/>
      <c r="B643" s="39"/>
      <c r="C643" s="238" t="s">
        <v>942</v>
      </c>
      <c r="D643" s="238" t="s">
        <v>187</v>
      </c>
      <c r="E643" s="239" t="s">
        <v>943</v>
      </c>
      <c r="F643" s="240" t="s">
        <v>944</v>
      </c>
      <c r="G643" s="241" t="s">
        <v>213</v>
      </c>
      <c r="H643" s="242">
        <v>45.045</v>
      </c>
      <c r="I643" s="243"/>
      <c r="J643" s="244">
        <f>ROUND(I643*H643,2)</f>
        <v>0</v>
      </c>
      <c r="K643" s="245"/>
      <c r="L643" s="246"/>
      <c r="M643" s="247" t="s">
        <v>19</v>
      </c>
      <c r="N643" s="248" t="s">
        <v>43</v>
      </c>
      <c r="O643" s="84"/>
      <c r="P643" s="207">
        <f>O643*H643</f>
        <v>0</v>
      </c>
      <c r="Q643" s="207">
        <v>0</v>
      </c>
      <c r="R643" s="207">
        <f>Q643*H643</f>
        <v>0</v>
      </c>
      <c r="S643" s="207">
        <v>0</v>
      </c>
      <c r="T643" s="208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09" t="s">
        <v>233</v>
      </c>
      <c r="AT643" s="209" t="s">
        <v>187</v>
      </c>
      <c r="AU643" s="209" t="s">
        <v>80</v>
      </c>
      <c r="AY643" s="17" t="s">
        <v>153</v>
      </c>
      <c r="BE643" s="210">
        <f>IF(N643="základní",J643,0)</f>
        <v>0</v>
      </c>
      <c r="BF643" s="210">
        <f>IF(N643="snížená",J643,0)</f>
        <v>0</v>
      </c>
      <c r="BG643" s="210">
        <f>IF(N643="zákl. přenesená",J643,0)</f>
        <v>0</v>
      </c>
      <c r="BH643" s="210">
        <f>IF(N643="sníž. přenesená",J643,0)</f>
        <v>0</v>
      </c>
      <c r="BI643" s="210">
        <f>IF(N643="nulová",J643,0)</f>
        <v>0</v>
      </c>
      <c r="BJ643" s="17" t="s">
        <v>80</v>
      </c>
      <c r="BK643" s="210">
        <f>ROUND(I643*H643,2)</f>
        <v>0</v>
      </c>
      <c r="BL643" s="17" t="s">
        <v>230</v>
      </c>
      <c r="BM643" s="209" t="s">
        <v>945</v>
      </c>
    </row>
    <row r="644" spans="1:51" s="12" customFormat="1" ht="12">
      <c r="A644" s="12"/>
      <c r="B644" s="211"/>
      <c r="C644" s="212"/>
      <c r="D644" s="213" t="s">
        <v>161</v>
      </c>
      <c r="E644" s="214" t="s">
        <v>19</v>
      </c>
      <c r="F644" s="215" t="s">
        <v>946</v>
      </c>
      <c r="G644" s="212"/>
      <c r="H644" s="216">
        <v>45.045</v>
      </c>
      <c r="I644" s="217"/>
      <c r="J644" s="212"/>
      <c r="K644" s="212"/>
      <c r="L644" s="218"/>
      <c r="M644" s="219"/>
      <c r="N644" s="220"/>
      <c r="O644" s="220"/>
      <c r="P644" s="220"/>
      <c r="Q644" s="220"/>
      <c r="R644" s="220"/>
      <c r="S644" s="220"/>
      <c r="T644" s="221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T644" s="222" t="s">
        <v>161</v>
      </c>
      <c r="AU644" s="222" t="s">
        <v>80</v>
      </c>
      <c r="AV644" s="12" t="s">
        <v>82</v>
      </c>
      <c r="AW644" s="12" t="s">
        <v>33</v>
      </c>
      <c r="AX644" s="12" t="s">
        <v>72</v>
      </c>
      <c r="AY644" s="222" t="s">
        <v>153</v>
      </c>
    </row>
    <row r="645" spans="1:51" s="13" customFormat="1" ht="12">
      <c r="A645" s="13"/>
      <c r="B645" s="223"/>
      <c r="C645" s="224"/>
      <c r="D645" s="213" t="s">
        <v>161</v>
      </c>
      <c r="E645" s="225" t="s">
        <v>19</v>
      </c>
      <c r="F645" s="226" t="s">
        <v>163</v>
      </c>
      <c r="G645" s="224"/>
      <c r="H645" s="227">
        <v>45.045</v>
      </c>
      <c r="I645" s="228"/>
      <c r="J645" s="224"/>
      <c r="K645" s="224"/>
      <c r="L645" s="229"/>
      <c r="M645" s="230"/>
      <c r="N645" s="231"/>
      <c r="O645" s="231"/>
      <c r="P645" s="231"/>
      <c r="Q645" s="231"/>
      <c r="R645" s="231"/>
      <c r="S645" s="231"/>
      <c r="T645" s="23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3" t="s">
        <v>161</v>
      </c>
      <c r="AU645" s="233" t="s">
        <v>80</v>
      </c>
      <c r="AV645" s="13" t="s">
        <v>160</v>
      </c>
      <c r="AW645" s="13" t="s">
        <v>33</v>
      </c>
      <c r="AX645" s="13" t="s">
        <v>80</v>
      </c>
      <c r="AY645" s="233" t="s">
        <v>153</v>
      </c>
    </row>
    <row r="646" spans="1:65" s="2" customFormat="1" ht="21.75" customHeight="1">
      <c r="A646" s="38"/>
      <c r="B646" s="39"/>
      <c r="C646" s="197" t="s">
        <v>570</v>
      </c>
      <c r="D646" s="197" t="s">
        <v>156</v>
      </c>
      <c r="E646" s="198" t="s">
        <v>947</v>
      </c>
      <c r="F646" s="199" t="s">
        <v>948</v>
      </c>
      <c r="G646" s="200" t="s">
        <v>222</v>
      </c>
      <c r="H646" s="201">
        <v>0.179</v>
      </c>
      <c r="I646" s="202"/>
      <c r="J646" s="203">
        <f>ROUND(I646*H646,2)</f>
        <v>0</v>
      </c>
      <c r="K646" s="204"/>
      <c r="L646" s="44"/>
      <c r="M646" s="205" t="s">
        <v>19</v>
      </c>
      <c r="N646" s="206" t="s">
        <v>43</v>
      </c>
      <c r="O646" s="84"/>
      <c r="P646" s="207">
        <f>O646*H646</f>
        <v>0</v>
      </c>
      <c r="Q646" s="207">
        <v>0</v>
      </c>
      <c r="R646" s="207">
        <f>Q646*H646</f>
        <v>0</v>
      </c>
      <c r="S646" s="207">
        <v>0</v>
      </c>
      <c r="T646" s="208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09" t="s">
        <v>230</v>
      </c>
      <c r="AT646" s="209" t="s">
        <v>156</v>
      </c>
      <c r="AU646" s="209" t="s">
        <v>80</v>
      </c>
      <c r="AY646" s="17" t="s">
        <v>153</v>
      </c>
      <c r="BE646" s="210">
        <f>IF(N646="základní",J646,0)</f>
        <v>0</v>
      </c>
      <c r="BF646" s="210">
        <f>IF(N646="snížená",J646,0)</f>
        <v>0</v>
      </c>
      <c r="BG646" s="210">
        <f>IF(N646="zákl. přenesená",J646,0)</f>
        <v>0</v>
      </c>
      <c r="BH646" s="210">
        <f>IF(N646="sníž. přenesená",J646,0)</f>
        <v>0</v>
      </c>
      <c r="BI646" s="210">
        <f>IF(N646="nulová",J646,0)</f>
        <v>0</v>
      </c>
      <c r="BJ646" s="17" t="s">
        <v>80</v>
      </c>
      <c r="BK646" s="210">
        <f>ROUND(I646*H646,2)</f>
        <v>0</v>
      </c>
      <c r="BL646" s="17" t="s">
        <v>230</v>
      </c>
      <c r="BM646" s="209" t="s">
        <v>949</v>
      </c>
    </row>
    <row r="647" spans="1:63" s="11" customFormat="1" ht="25.9" customHeight="1">
      <c r="A647" s="11"/>
      <c r="B647" s="183"/>
      <c r="C647" s="184"/>
      <c r="D647" s="185" t="s">
        <v>71</v>
      </c>
      <c r="E647" s="186" t="s">
        <v>950</v>
      </c>
      <c r="F647" s="186" t="s">
        <v>951</v>
      </c>
      <c r="G647" s="184"/>
      <c r="H647" s="184"/>
      <c r="I647" s="187"/>
      <c r="J647" s="188">
        <f>BK647</f>
        <v>0</v>
      </c>
      <c r="K647" s="184"/>
      <c r="L647" s="189"/>
      <c r="M647" s="190"/>
      <c r="N647" s="191"/>
      <c r="O647" s="191"/>
      <c r="P647" s="192">
        <f>SUM(P648:P654)</f>
        <v>0</v>
      </c>
      <c r="Q647" s="191"/>
      <c r="R647" s="192">
        <f>SUM(R648:R654)</f>
        <v>0</v>
      </c>
      <c r="S647" s="191"/>
      <c r="T647" s="193">
        <f>SUM(T648:T654)</f>
        <v>0</v>
      </c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R647" s="194" t="s">
        <v>82</v>
      </c>
      <c r="AT647" s="195" t="s">
        <v>71</v>
      </c>
      <c r="AU647" s="195" t="s">
        <v>72</v>
      </c>
      <c r="AY647" s="194" t="s">
        <v>153</v>
      </c>
      <c r="BK647" s="196">
        <f>SUM(BK648:BK654)</f>
        <v>0</v>
      </c>
    </row>
    <row r="648" spans="1:65" s="2" customFormat="1" ht="16.5" customHeight="1">
      <c r="A648" s="38"/>
      <c r="B648" s="39"/>
      <c r="C648" s="197" t="s">
        <v>952</v>
      </c>
      <c r="D648" s="197" t="s">
        <v>156</v>
      </c>
      <c r="E648" s="198" t="s">
        <v>953</v>
      </c>
      <c r="F648" s="199" t="s">
        <v>954</v>
      </c>
      <c r="G648" s="200" t="s">
        <v>213</v>
      </c>
      <c r="H648" s="201">
        <v>40.95</v>
      </c>
      <c r="I648" s="202"/>
      <c r="J648" s="203">
        <f>ROUND(I648*H648,2)</f>
        <v>0</v>
      </c>
      <c r="K648" s="204"/>
      <c r="L648" s="44"/>
      <c r="M648" s="205" t="s">
        <v>19</v>
      </c>
      <c r="N648" s="206" t="s">
        <v>43</v>
      </c>
      <c r="O648" s="84"/>
      <c r="P648" s="207">
        <f>O648*H648</f>
        <v>0</v>
      </c>
      <c r="Q648" s="207">
        <v>0</v>
      </c>
      <c r="R648" s="207">
        <f>Q648*H648</f>
        <v>0</v>
      </c>
      <c r="S648" s="207">
        <v>0</v>
      </c>
      <c r="T648" s="208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09" t="s">
        <v>230</v>
      </c>
      <c r="AT648" s="209" t="s">
        <v>156</v>
      </c>
      <c r="AU648" s="209" t="s">
        <v>80</v>
      </c>
      <c r="AY648" s="17" t="s">
        <v>153</v>
      </c>
      <c r="BE648" s="210">
        <f>IF(N648="základní",J648,0)</f>
        <v>0</v>
      </c>
      <c r="BF648" s="210">
        <f>IF(N648="snížená",J648,0)</f>
        <v>0</v>
      </c>
      <c r="BG648" s="210">
        <f>IF(N648="zákl. přenesená",J648,0)</f>
        <v>0</v>
      </c>
      <c r="BH648" s="210">
        <f>IF(N648="sníž. přenesená",J648,0)</f>
        <v>0</v>
      </c>
      <c r="BI648" s="210">
        <f>IF(N648="nulová",J648,0)</f>
        <v>0</v>
      </c>
      <c r="BJ648" s="17" t="s">
        <v>80</v>
      </c>
      <c r="BK648" s="210">
        <f>ROUND(I648*H648,2)</f>
        <v>0</v>
      </c>
      <c r="BL648" s="17" t="s">
        <v>230</v>
      </c>
      <c r="BM648" s="209" t="s">
        <v>955</v>
      </c>
    </row>
    <row r="649" spans="1:51" s="12" customFormat="1" ht="12">
      <c r="A649" s="12"/>
      <c r="B649" s="211"/>
      <c r="C649" s="212"/>
      <c r="D649" s="213" t="s">
        <v>161</v>
      </c>
      <c r="E649" s="214" t="s">
        <v>19</v>
      </c>
      <c r="F649" s="215" t="s">
        <v>439</v>
      </c>
      <c r="G649" s="212"/>
      <c r="H649" s="216">
        <v>22.8</v>
      </c>
      <c r="I649" s="217"/>
      <c r="J649" s="212"/>
      <c r="K649" s="212"/>
      <c r="L649" s="218"/>
      <c r="M649" s="219"/>
      <c r="N649" s="220"/>
      <c r="O649" s="220"/>
      <c r="P649" s="220"/>
      <c r="Q649" s="220"/>
      <c r="R649" s="220"/>
      <c r="S649" s="220"/>
      <c r="T649" s="221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T649" s="222" t="s">
        <v>161</v>
      </c>
      <c r="AU649" s="222" t="s">
        <v>80</v>
      </c>
      <c r="AV649" s="12" t="s">
        <v>82</v>
      </c>
      <c r="AW649" s="12" t="s">
        <v>33</v>
      </c>
      <c r="AX649" s="12" t="s">
        <v>72</v>
      </c>
      <c r="AY649" s="222" t="s">
        <v>153</v>
      </c>
    </row>
    <row r="650" spans="1:51" s="12" customFormat="1" ht="12">
      <c r="A650" s="12"/>
      <c r="B650" s="211"/>
      <c r="C650" s="212"/>
      <c r="D650" s="213" t="s">
        <v>161</v>
      </c>
      <c r="E650" s="214" t="s">
        <v>19</v>
      </c>
      <c r="F650" s="215" t="s">
        <v>956</v>
      </c>
      <c r="G650" s="212"/>
      <c r="H650" s="216">
        <v>13.8</v>
      </c>
      <c r="I650" s="217"/>
      <c r="J650" s="212"/>
      <c r="K650" s="212"/>
      <c r="L650" s="218"/>
      <c r="M650" s="219"/>
      <c r="N650" s="220"/>
      <c r="O650" s="220"/>
      <c r="P650" s="220"/>
      <c r="Q650" s="220"/>
      <c r="R650" s="220"/>
      <c r="S650" s="220"/>
      <c r="T650" s="221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T650" s="222" t="s">
        <v>161</v>
      </c>
      <c r="AU650" s="222" t="s">
        <v>80</v>
      </c>
      <c r="AV650" s="12" t="s">
        <v>82</v>
      </c>
      <c r="AW650" s="12" t="s">
        <v>33</v>
      </c>
      <c r="AX650" s="12" t="s">
        <v>72</v>
      </c>
      <c r="AY650" s="222" t="s">
        <v>153</v>
      </c>
    </row>
    <row r="651" spans="1:51" s="12" customFormat="1" ht="12">
      <c r="A651" s="12"/>
      <c r="B651" s="211"/>
      <c r="C651" s="212"/>
      <c r="D651" s="213" t="s">
        <v>161</v>
      </c>
      <c r="E651" s="214" t="s">
        <v>19</v>
      </c>
      <c r="F651" s="215" t="s">
        <v>957</v>
      </c>
      <c r="G651" s="212"/>
      <c r="H651" s="216">
        <v>4.35</v>
      </c>
      <c r="I651" s="217"/>
      <c r="J651" s="212"/>
      <c r="K651" s="212"/>
      <c r="L651" s="218"/>
      <c r="M651" s="219"/>
      <c r="N651" s="220"/>
      <c r="O651" s="220"/>
      <c r="P651" s="220"/>
      <c r="Q651" s="220"/>
      <c r="R651" s="220"/>
      <c r="S651" s="220"/>
      <c r="T651" s="221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T651" s="222" t="s">
        <v>161</v>
      </c>
      <c r="AU651" s="222" t="s">
        <v>80</v>
      </c>
      <c r="AV651" s="12" t="s">
        <v>82</v>
      </c>
      <c r="AW651" s="12" t="s">
        <v>33</v>
      </c>
      <c r="AX651" s="12" t="s">
        <v>72</v>
      </c>
      <c r="AY651" s="222" t="s">
        <v>153</v>
      </c>
    </row>
    <row r="652" spans="1:51" s="13" customFormat="1" ht="12">
      <c r="A652" s="13"/>
      <c r="B652" s="223"/>
      <c r="C652" s="224"/>
      <c r="D652" s="213" t="s">
        <v>161</v>
      </c>
      <c r="E652" s="225" t="s">
        <v>19</v>
      </c>
      <c r="F652" s="226" t="s">
        <v>163</v>
      </c>
      <c r="G652" s="224"/>
      <c r="H652" s="227">
        <v>40.95</v>
      </c>
      <c r="I652" s="228"/>
      <c r="J652" s="224"/>
      <c r="K652" s="224"/>
      <c r="L652" s="229"/>
      <c r="M652" s="230"/>
      <c r="N652" s="231"/>
      <c r="O652" s="231"/>
      <c r="P652" s="231"/>
      <c r="Q652" s="231"/>
      <c r="R652" s="231"/>
      <c r="S652" s="231"/>
      <c r="T652" s="232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3" t="s">
        <v>161</v>
      </c>
      <c r="AU652" s="233" t="s">
        <v>80</v>
      </c>
      <c r="AV652" s="13" t="s">
        <v>160</v>
      </c>
      <c r="AW652" s="13" t="s">
        <v>33</v>
      </c>
      <c r="AX652" s="13" t="s">
        <v>80</v>
      </c>
      <c r="AY652" s="233" t="s">
        <v>153</v>
      </c>
    </row>
    <row r="653" spans="1:65" s="2" customFormat="1" ht="16.5" customHeight="1">
      <c r="A653" s="38"/>
      <c r="B653" s="39"/>
      <c r="C653" s="197" t="s">
        <v>574</v>
      </c>
      <c r="D653" s="197" t="s">
        <v>156</v>
      </c>
      <c r="E653" s="198" t="s">
        <v>958</v>
      </c>
      <c r="F653" s="199" t="s">
        <v>959</v>
      </c>
      <c r="G653" s="200" t="s">
        <v>213</v>
      </c>
      <c r="H653" s="201">
        <v>40.95</v>
      </c>
      <c r="I653" s="202"/>
      <c r="J653" s="203">
        <f>ROUND(I653*H653,2)</f>
        <v>0</v>
      </c>
      <c r="K653" s="204"/>
      <c r="L653" s="44"/>
      <c r="M653" s="205" t="s">
        <v>19</v>
      </c>
      <c r="N653" s="206" t="s">
        <v>43</v>
      </c>
      <c r="O653" s="84"/>
      <c r="P653" s="207">
        <f>O653*H653</f>
        <v>0</v>
      </c>
      <c r="Q653" s="207">
        <v>0</v>
      </c>
      <c r="R653" s="207">
        <f>Q653*H653</f>
        <v>0</v>
      </c>
      <c r="S653" s="207">
        <v>0</v>
      </c>
      <c r="T653" s="208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09" t="s">
        <v>230</v>
      </c>
      <c r="AT653" s="209" t="s">
        <v>156</v>
      </c>
      <c r="AU653" s="209" t="s">
        <v>80</v>
      </c>
      <c r="AY653" s="17" t="s">
        <v>153</v>
      </c>
      <c r="BE653" s="210">
        <f>IF(N653="základní",J653,0)</f>
        <v>0</v>
      </c>
      <c r="BF653" s="210">
        <f>IF(N653="snížená",J653,0)</f>
        <v>0</v>
      </c>
      <c r="BG653" s="210">
        <f>IF(N653="zákl. přenesená",J653,0)</f>
        <v>0</v>
      </c>
      <c r="BH653" s="210">
        <f>IF(N653="sníž. přenesená",J653,0)</f>
        <v>0</v>
      </c>
      <c r="BI653" s="210">
        <f>IF(N653="nulová",J653,0)</f>
        <v>0</v>
      </c>
      <c r="BJ653" s="17" t="s">
        <v>80</v>
      </c>
      <c r="BK653" s="210">
        <f>ROUND(I653*H653,2)</f>
        <v>0</v>
      </c>
      <c r="BL653" s="17" t="s">
        <v>230</v>
      </c>
      <c r="BM653" s="209" t="s">
        <v>960</v>
      </c>
    </row>
    <row r="654" spans="1:65" s="2" customFormat="1" ht="21.75" customHeight="1">
      <c r="A654" s="38"/>
      <c r="B654" s="39"/>
      <c r="C654" s="197" t="s">
        <v>961</v>
      </c>
      <c r="D654" s="197" t="s">
        <v>156</v>
      </c>
      <c r="E654" s="198" t="s">
        <v>962</v>
      </c>
      <c r="F654" s="199" t="s">
        <v>963</v>
      </c>
      <c r="G654" s="200" t="s">
        <v>222</v>
      </c>
      <c r="H654" s="201">
        <v>0.125</v>
      </c>
      <c r="I654" s="202"/>
      <c r="J654" s="203">
        <f>ROUND(I654*H654,2)</f>
        <v>0</v>
      </c>
      <c r="K654" s="204"/>
      <c r="L654" s="44"/>
      <c r="M654" s="205" t="s">
        <v>19</v>
      </c>
      <c r="N654" s="206" t="s">
        <v>43</v>
      </c>
      <c r="O654" s="84"/>
      <c r="P654" s="207">
        <f>O654*H654</f>
        <v>0</v>
      </c>
      <c r="Q654" s="207">
        <v>0</v>
      </c>
      <c r="R654" s="207">
        <f>Q654*H654</f>
        <v>0</v>
      </c>
      <c r="S654" s="207">
        <v>0</v>
      </c>
      <c r="T654" s="208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09" t="s">
        <v>230</v>
      </c>
      <c r="AT654" s="209" t="s">
        <v>156</v>
      </c>
      <c r="AU654" s="209" t="s">
        <v>80</v>
      </c>
      <c r="AY654" s="17" t="s">
        <v>153</v>
      </c>
      <c r="BE654" s="210">
        <f>IF(N654="základní",J654,0)</f>
        <v>0</v>
      </c>
      <c r="BF654" s="210">
        <f>IF(N654="snížená",J654,0)</f>
        <v>0</v>
      </c>
      <c r="BG654" s="210">
        <f>IF(N654="zákl. přenesená",J654,0)</f>
        <v>0</v>
      </c>
      <c r="BH654" s="210">
        <f>IF(N654="sníž. přenesená",J654,0)</f>
        <v>0</v>
      </c>
      <c r="BI654" s="210">
        <f>IF(N654="nulová",J654,0)</f>
        <v>0</v>
      </c>
      <c r="BJ654" s="17" t="s">
        <v>80</v>
      </c>
      <c r="BK654" s="210">
        <f>ROUND(I654*H654,2)</f>
        <v>0</v>
      </c>
      <c r="BL654" s="17" t="s">
        <v>230</v>
      </c>
      <c r="BM654" s="209" t="s">
        <v>964</v>
      </c>
    </row>
    <row r="655" spans="1:63" s="11" customFormat="1" ht="25.9" customHeight="1">
      <c r="A655" s="11"/>
      <c r="B655" s="183"/>
      <c r="C655" s="184"/>
      <c r="D655" s="185" t="s">
        <v>71</v>
      </c>
      <c r="E655" s="186" t="s">
        <v>965</v>
      </c>
      <c r="F655" s="186" t="s">
        <v>966</v>
      </c>
      <c r="G655" s="184"/>
      <c r="H655" s="184"/>
      <c r="I655" s="187"/>
      <c r="J655" s="188">
        <f>BK655</f>
        <v>0</v>
      </c>
      <c r="K655" s="184"/>
      <c r="L655" s="189"/>
      <c r="M655" s="190"/>
      <c r="N655" s="191"/>
      <c r="O655" s="191"/>
      <c r="P655" s="192">
        <f>SUM(P656:P705)</f>
        <v>0</v>
      </c>
      <c r="Q655" s="191"/>
      <c r="R655" s="192">
        <f>SUM(R656:R705)</f>
        <v>0</v>
      </c>
      <c r="S655" s="191"/>
      <c r="T655" s="193">
        <f>SUM(T656:T705)</f>
        <v>0</v>
      </c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R655" s="194" t="s">
        <v>82</v>
      </c>
      <c r="AT655" s="195" t="s">
        <v>71</v>
      </c>
      <c r="AU655" s="195" t="s">
        <v>72</v>
      </c>
      <c r="AY655" s="194" t="s">
        <v>153</v>
      </c>
      <c r="BK655" s="196">
        <f>SUM(BK656:BK705)</f>
        <v>0</v>
      </c>
    </row>
    <row r="656" spans="1:65" s="2" customFormat="1" ht="21.75" customHeight="1">
      <c r="A656" s="38"/>
      <c r="B656" s="39"/>
      <c r="C656" s="197" t="s">
        <v>581</v>
      </c>
      <c r="D656" s="197" t="s">
        <v>156</v>
      </c>
      <c r="E656" s="198" t="s">
        <v>967</v>
      </c>
      <c r="F656" s="199" t="s">
        <v>968</v>
      </c>
      <c r="G656" s="200" t="s">
        <v>213</v>
      </c>
      <c r="H656" s="201">
        <v>15.12</v>
      </c>
      <c r="I656" s="202"/>
      <c r="J656" s="203">
        <f>ROUND(I656*H656,2)</f>
        <v>0</v>
      </c>
      <c r="K656" s="204"/>
      <c r="L656" s="44"/>
      <c r="M656" s="205" t="s">
        <v>19</v>
      </c>
      <c r="N656" s="206" t="s">
        <v>43</v>
      </c>
      <c r="O656" s="84"/>
      <c r="P656" s="207">
        <f>O656*H656</f>
        <v>0</v>
      </c>
      <c r="Q656" s="207">
        <v>0</v>
      </c>
      <c r="R656" s="207">
        <f>Q656*H656</f>
        <v>0</v>
      </c>
      <c r="S656" s="207">
        <v>0</v>
      </c>
      <c r="T656" s="208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09" t="s">
        <v>230</v>
      </c>
      <c r="AT656" s="209" t="s">
        <v>156</v>
      </c>
      <c r="AU656" s="209" t="s">
        <v>80</v>
      </c>
      <c r="AY656" s="17" t="s">
        <v>153</v>
      </c>
      <c r="BE656" s="210">
        <f>IF(N656="základní",J656,0)</f>
        <v>0</v>
      </c>
      <c r="BF656" s="210">
        <f>IF(N656="snížená",J656,0)</f>
        <v>0</v>
      </c>
      <c r="BG656" s="210">
        <f>IF(N656="zákl. přenesená",J656,0)</f>
        <v>0</v>
      </c>
      <c r="BH656" s="210">
        <f>IF(N656="sníž. přenesená",J656,0)</f>
        <v>0</v>
      </c>
      <c r="BI656" s="210">
        <f>IF(N656="nulová",J656,0)</f>
        <v>0</v>
      </c>
      <c r="BJ656" s="17" t="s">
        <v>80</v>
      </c>
      <c r="BK656" s="210">
        <f>ROUND(I656*H656,2)</f>
        <v>0</v>
      </c>
      <c r="BL656" s="17" t="s">
        <v>230</v>
      </c>
      <c r="BM656" s="209" t="s">
        <v>969</v>
      </c>
    </row>
    <row r="657" spans="1:51" s="12" customFormat="1" ht="12">
      <c r="A657" s="12"/>
      <c r="B657" s="211"/>
      <c r="C657" s="212"/>
      <c r="D657" s="213" t="s">
        <v>161</v>
      </c>
      <c r="E657" s="214" t="s">
        <v>19</v>
      </c>
      <c r="F657" s="215" t="s">
        <v>970</v>
      </c>
      <c r="G657" s="212"/>
      <c r="H657" s="216">
        <v>4.05</v>
      </c>
      <c r="I657" s="217"/>
      <c r="J657" s="212"/>
      <c r="K657" s="212"/>
      <c r="L657" s="218"/>
      <c r="M657" s="219"/>
      <c r="N657" s="220"/>
      <c r="O657" s="220"/>
      <c r="P657" s="220"/>
      <c r="Q657" s="220"/>
      <c r="R657" s="220"/>
      <c r="S657" s="220"/>
      <c r="T657" s="221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T657" s="222" t="s">
        <v>161</v>
      </c>
      <c r="AU657" s="222" t="s">
        <v>80</v>
      </c>
      <c r="AV657" s="12" t="s">
        <v>82</v>
      </c>
      <c r="AW657" s="12" t="s">
        <v>33</v>
      </c>
      <c r="AX657" s="12" t="s">
        <v>72</v>
      </c>
      <c r="AY657" s="222" t="s">
        <v>153</v>
      </c>
    </row>
    <row r="658" spans="1:51" s="12" customFormat="1" ht="12">
      <c r="A658" s="12"/>
      <c r="B658" s="211"/>
      <c r="C658" s="212"/>
      <c r="D658" s="213" t="s">
        <v>161</v>
      </c>
      <c r="E658" s="214" t="s">
        <v>19</v>
      </c>
      <c r="F658" s="215" t="s">
        <v>971</v>
      </c>
      <c r="G658" s="212"/>
      <c r="H658" s="216">
        <v>3.24</v>
      </c>
      <c r="I658" s="217"/>
      <c r="J658" s="212"/>
      <c r="K658" s="212"/>
      <c r="L658" s="218"/>
      <c r="M658" s="219"/>
      <c r="N658" s="220"/>
      <c r="O658" s="220"/>
      <c r="P658" s="220"/>
      <c r="Q658" s="220"/>
      <c r="R658" s="220"/>
      <c r="S658" s="220"/>
      <c r="T658" s="221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T658" s="222" t="s">
        <v>161</v>
      </c>
      <c r="AU658" s="222" t="s">
        <v>80</v>
      </c>
      <c r="AV658" s="12" t="s">
        <v>82</v>
      </c>
      <c r="AW658" s="12" t="s">
        <v>33</v>
      </c>
      <c r="AX658" s="12" t="s">
        <v>72</v>
      </c>
      <c r="AY658" s="222" t="s">
        <v>153</v>
      </c>
    </row>
    <row r="659" spans="1:51" s="12" customFormat="1" ht="12">
      <c r="A659" s="12"/>
      <c r="B659" s="211"/>
      <c r="C659" s="212"/>
      <c r="D659" s="213" t="s">
        <v>161</v>
      </c>
      <c r="E659" s="214" t="s">
        <v>19</v>
      </c>
      <c r="F659" s="215" t="s">
        <v>972</v>
      </c>
      <c r="G659" s="212"/>
      <c r="H659" s="216">
        <v>3.24</v>
      </c>
      <c r="I659" s="217"/>
      <c r="J659" s="212"/>
      <c r="K659" s="212"/>
      <c r="L659" s="218"/>
      <c r="M659" s="219"/>
      <c r="N659" s="220"/>
      <c r="O659" s="220"/>
      <c r="P659" s="220"/>
      <c r="Q659" s="220"/>
      <c r="R659" s="220"/>
      <c r="S659" s="220"/>
      <c r="T659" s="221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T659" s="222" t="s">
        <v>161</v>
      </c>
      <c r="AU659" s="222" t="s">
        <v>80</v>
      </c>
      <c r="AV659" s="12" t="s">
        <v>82</v>
      </c>
      <c r="AW659" s="12" t="s">
        <v>33</v>
      </c>
      <c r="AX659" s="12" t="s">
        <v>72</v>
      </c>
      <c r="AY659" s="222" t="s">
        <v>153</v>
      </c>
    </row>
    <row r="660" spans="1:51" s="12" customFormat="1" ht="12">
      <c r="A660" s="12"/>
      <c r="B660" s="211"/>
      <c r="C660" s="212"/>
      <c r="D660" s="213" t="s">
        <v>161</v>
      </c>
      <c r="E660" s="214" t="s">
        <v>19</v>
      </c>
      <c r="F660" s="215" t="s">
        <v>973</v>
      </c>
      <c r="G660" s="212"/>
      <c r="H660" s="216">
        <v>3.24</v>
      </c>
      <c r="I660" s="217"/>
      <c r="J660" s="212"/>
      <c r="K660" s="212"/>
      <c r="L660" s="218"/>
      <c r="M660" s="219"/>
      <c r="N660" s="220"/>
      <c r="O660" s="220"/>
      <c r="P660" s="220"/>
      <c r="Q660" s="220"/>
      <c r="R660" s="220"/>
      <c r="S660" s="220"/>
      <c r="T660" s="221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T660" s="222" t="s">
        <v>161</v>
      </c>
      <c r="AU660" s="222" t="s">
        <v>80</v>
      </c>
      <c r="AV660" s="12" t="s">
        <v>82</v>
      </c>
      <c r="AW660" s="12" t="s">
        <v>33</v>
      </c>
      <c r="AX660" s="12" t="s">
        <v>72</v>
      </c>
      <c r="AY660" s="222" t="s">
        <v>153</v>
      </c>
    </row>
    <row r="661" spans="1:51" s="12" customFormat="1" ht="12">
      <c r="A661" s="12"/>
      <c r="B661" s="211"/>
      <c r="C661" s="212"/>
      <c r="D661" s="213" t="s">
        <v>161</v>
      </c>
      <c r="E661" s="214" t="s">
        <v>19</v>
      </c>
      <c r="F661" s="215" t="s">
        <v>974</v>
      </c>
      <c r="G661" s="212"/>
      <c r="H661" s="216">
        <v>1.35</v>
      </c>
      <c r="I661" s="217"/>
      <c r="J661" s="212"/>
      <c r="K661" s="212"/>
      <c r="L661" s="218"/>
      <c r="M661" s="219"/>
      <c r="N661" s="220"/>
      <c r="O661" s="220"/>
      <c r="P661" s="220"/>
      <c r="Q661" s="220"/>
      <c r="R661" s="220"/>
      <c r="S661" s="220"/>
      <c r="T661" s="221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T661" s="222" t="s">
        <v>161</v>
      </c>
      <c r="AU661" s="222" t="s">
        <v>80</v>
      </c>
      <c r="AV661" s="12" t="s">
        <v>82</v>
      </c>
      <c r="AW661" s="12" t="s">
        <v>33</v>
      </c>
      <c r="AX661" s="12" t="s">
        <v>72</v>
      </c>
      <c r="AY661" s="222" t="s">
        <v>153</v>
      </c>
    </row>
    <row r="662" spans="1:51" s="13" customFormat="1" ht="12">
      <c r="A662" s="13"/>
      <c r="B662" s="223"/>
      <c r="C662" s="224"/>
      <c r="D662" s="213" t="s">
        <v>161</v>
      </c>
      <c r="E662" s="225" t="s">
        <v>19</v>
      </c>
      <c r="F662" s="226" t="s">
        <v>163</v>
      </c>
      <c r="G662" s="224"/>
      <c r="H662" s="227">
        <v>15.120000000000001</v>
      </c>
      <c r="I662" s="228"/>
      <c r="J662" s="224"/>
      <c r="K662" s="224"/>
      <c r="L662" s="229"/>
      <c r="M662" s="230"/>
      <c r="N662" s="231"/>
      <c r="O662" s="231"/>
      <c r="P662" s="231"/>
      <c r="Q662" s="231"/>
      <c r="R662" s="231"/>
      <c r="S662" s="231"/>
      <c r="T662" s="23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3" t="s">
        <v>161</v>
      </c>
      <c r="AU662" s="233" t="s">
        <v>80</v>
      </c>
      <c r="AV662" s="13" t="s">
        <v>160</v>
      </c>
      <c r="AW662" s="13" t="s">
        <v>33</v>
      </c>
      <c r="AX662" s="13" t="s">
        <v>80</v>
      </c>
      <c r="AY662" s="233" t="s">
        <v>153</v>
      </c>
    </row>
    <row r="663" spans="1:65" s="2" customFormat="1" ht="21.75" customHeight="1">
      <c r="A663" s="38"/>
      <c r="B663" s="39"/>
      <c r="C663" s="197" t="s">
        <v>975</v>
      </c>
      <c r="D663" s="197" t="s">
        <v>156</v>
      </c>
      <c r="E663" s="198" t="s">
        <v>976</v>
      </c>
      <c r="F663" s="199" t="s">
        <v>977</v>
      </c>
      <c r="G663" s="200" t="s">
        <v>213</v>
      </c>
      <c r="H663" s="201">
        <v>221.37</v>
      </c>
      <c r="I663" s="202"/>
      <c r="J663" s="203">
        <f>ROUND(I663*H663,2)</f>
        <v>0</v>
      </c>
      <c r="K663" s="204"/>
      <c r="L663" s="44"/>
      <c r="M663" s="205" t="s">
        <v>19</v>
      </c>
      <c r="N663" s="206" t="s">
        <v>43</v>
      </c>
      <c r="O663" s="84"/>
      <c r="P663" s="207">
        <f>O663*H663</f>
        <v>0</v>
      </c>
      <c r="Q663" s="207">
        <v>0</v>
      </c>
      <c r="R663" s="207">
        <f>Q663*H663</f>
        <v>0</v>
      </c>
      <c r="S663" s="207">
        <v>0</v>
      </c>
      <c r="T663" s="208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09" t="s">
        <v>230</v>
      </c>
      <c r="AT663" s="209" t="s">
        <v>156</v>
      </c>
      <c r="AU663" s="209" t="s">
        <v>80</v>
      </c>
      <c r="AY663" s="17" t="s">
        <v>153</v>
      </c>
      <c r="BE663" s="210">
        <f>IF(N663="základní",J663,0)</f>
        <v>0</v>
      </c>
      <c r="BF663" s="210">
        <f>IF(N663="snížená",J663,0)</f>
        <v>0</v>
      </c>
      <c r="BG663" s="210">
        <f>IF(N663="zákl. přenesená",J663,0)</f>
        <v>0</v>
      </c>
      <c r="BH663" s="210">
        <f>IF(N663="sníž. přenesená",J663,0)</f>
        <v>0</v>
      </c>
      <c r="BI663" s="210">
        <f>IF(N663="nulová",J663,0)</f>
        <v>0</v>
      </c>
      <c r="BJ663" s="17" t="s">
        <v>80</v>
      </c>
      <c r="BK663" s="210">
        <f>ROUND(I663*H663,2)</f>
        <v>0</v>
      </c>
      <c r="BL663" s="17" t="s">
        <v>230</v>
      </c>
      <c r="BM663" s="209" t="s">
        <v>978</v>
      </c>
    </row>
    <row r="664" spans="1:65" s="2" customFormat="1" ht="21.75" customHeight="1">
      <c r="A664" s="38"/>
      <c r="B664" s="39"/>
      <c r="C664" s="197" t="s">
        <v>585</v>
      </c>
      <c r="D664" s="197" t="s">
        <v>156</v>
      </c>
      <c r="E664" s="198" t="s">
        <v>979</v>
      </c>
      <c r="F664" s="199" t="s">
        <v>980</v>
      </c>
      <c r="G664" s="200" t="s">
        <v>213</v>
      </c>
      <c r="H664" s="201">
        <v>79.158</v>
      </c>
      <c r="I664" s="202"/>
      <c r="J664" s="203">
        <f>ROUND(I664*H664,2)</f>
        <v>0</v>
      </c>
      <c r="K664" s="204"/>
      <c r="L664" s="44"/>
      <c r="M664" s="205" t="s">
        <v>19</v>
      </c>
      <c r="N664" s="206" t="s">
        <v>43</v>
      </c>
      <c r="O664" s="84"/>
      <c r="P664" s="207">
        <f>O664*H664</f>
        <v>0</v>
      </c>
      <c r="Q664" s="207">
        <v>0</v>
      </c>
      <c r="R664" s="207">
        <f>Q664*H664</f>
        <v>0</v>
      </c>
      <c r="S664" s="207">
        <v>0</v>
      </c>
      <c r="T664" s="208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09" t="s">
        <v>230</v>
      </c>
      <c r="AT664" s="209" t="s">
        <v>156</v>
      </c>
      <c r="AU664" s="209" t="s">
        <v>80</v>
      </c>
      <c r="AY664" s="17" t="s">
        <v>153</v>
      </c>
      <c r="BE664" s="210">
        <f>IF(N664="základní",J664,0)</f>
        <v>0</v>
      </c>
      <c r="BF664" s="210">
        <f>IF(N664="snížená",J664,0)</f>
        <v>0</v>
      </c>
      <c r="BG664" s="210">
        <f>IF(N664="zákl. přenesená",J664,0)</f>
        <v>0</v>
      </c>
      <c r="BH664" s="210">
        <f>IF(N664="sníž. přenesená",J664,0)</f>
        <v>0</v>
      </c>
      <c r="BI664" s="210">
        <f>IF(N664="nulová",J664,0)</f>
        <v>0</v>
      </c>
      <c r="BJ664" s="17" t="s">
        <v>80</v>
      </c>
      <c r="BK664" s="210">
        <f>ROUND(I664*H664,2)</f>
        <v>0</v>
      </c>
      <c r="BL664" s="17" t="s">
        <v>230</v>
      </c>
      <c r="BM664" s="209" t="s">
        <v>981</v>
      </c>
    </row>
    <row r="665" spans="1:65" s="2" customFormat="1" ht="16.5" customHeight="1">
      <c r="A665" s="38"/>
      <c r="B665" s="39"/>
      <c r="C665" s="197" t="s">
        <v>982</v>
      </c>
      <c r="D665" s="197" t="s">
        <v>156</v>
      </c>
      <c r="E665" s="198" t="s">
        <v>983</v>
      </c>
      <c r="F665" s="199" t="s">
        <v>984</v>
      </c>
      <c r="G665" s="200" t="s">
        <v>246</v>
      </c>
      <c r="H665" s="201">
        <v>43.8</v>
      </c>
      <c r="I665" s="202"/>
      <c r="J665" s="203">
        <f>ROUND(I665*H665,2)</f>
        <v>0</v>
      </c>
      <c r="K665" s="204"/>
      <c r="L665" s="44"/>
      <c r="M665" s="205" t="s">
        <v>19</v>
      </c>
      <c r="N665" s="206" t="s">
        <v>43</v>
      </c>
      <c r="O665" s="84"/>
      <c r="P665" s="207">
        <f>O665*H665</f>
        <v>0</v>
      </c>
      <c r="Q665" s="207">
        <v>0</v>
      </c>
      <c r="R665" s="207">
        <f>Q665*H665</f>
        <v>0</v>
      </c>
      <c r="S665" s="207">
        <v>0</v>
      </c>
      <c r="T665" s="208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09" t="s">
        <v>230</v>
      </c>
      <c r="AT665" s="209" t="s">
        <v>156</v>
      </c>
      <c r="AU665" s="209" t="s">
        <v>80</v>
      </c>
      <c r="AY665" s="17" t="s">
        <v>153</v>
      </c>
      <c r="BE665" s="210">
        <f>IF(N665="základní",J665,0)</f>
        <v>0</v>
      </c>
      <c r="BF665" s="210">
        <f>IF(N665="snížená",J665,0)</f>
        <v>0</v>
      </c>
      <c r="BG665" s="210">
        <f>IF(N665="zákl. přenesená",J665,0)</f>
        <v>0</v>
      </c>
      <c r="BH665" s="210">
        <f>IF(N665="sníž. přenesená",J665,0)</f>
        <v>0</v>
      </c>
      <c r="BI665" s="210">
        <f>IF(N665="nulová",J665,0)</f>
        <v>0</v>
      </c>
      <c r="BJ665" s="17" t="s">
        <v>80</v>
      </c>
      <c r="BK665" s="210">
        <f>ROUND(I665*H665,2)</f>
        <v>0</v>
      </c>
      <c r="BL665" s="17" t="s">
        <v>230</v>
      </c>
      <c r="BM665" s="209" t="s">
        <v>985</v>
      </c>
    </row>
    <row r="666" spans="1:47" s="2" customFormat="1" ht="12">
      <c r="A666" s="38"/>
      <c r="B666" s="39"/>
      <c r="C666" s="40"/>
      <c r="D666" s="213" t="s">
        <v>169</v>
      </c>
      <c r="E666" s="40"/>
      <c r="F666" s="234" t="s">
        <v>986</v>
      </c>
      <c r="G666" s="40"/>
      <c r="H666" s="40"/>
      <c r="I666" s="235"/>
      <c r="J666" s="40"/>
      <c r="K666" s="40"/>
      <c r="L666" s="44"/>
      <c r="M666" s="236"/>
      <c r="N666" s="237"/>
      <c r="O666" s="84"/>
      <c r="P666" s="84"/>
      <c r="Q666" s="84"/>
      <c r="R666" s="84"/>
      <c r="S666" s="84"/>
      <c r="T666" s="85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7" t="s">
        <v>169</v>
      </c>
      <c r="AU666" s="17" t="s">
        <v>80</v>
      </c>
    </row>
    <row r="667" spans="1:51" s="12" customFormat="1" ht="12">
      <c r="A667" s="12"/>
      <c r="B667" s="211"/>
      <c r="C667" s="212"/>
      <c r="D667" s="213" t="s">
        <v>161</v>
      </c>
      <c r="E667" s="214" t="s">
        <v>19</v>
      </c>
      <c r="F667" s="215" t="s">
        <v>987</v>
      </c>
      <c r="G667" s="212"/>
      <c r="H667" s="216">
        <v>17.6</v>
      </c>
      <c r="I667" s="217"/>
      <c r="J667" s="212"/>
      <c r="K667" s="212"/>
      <c r="L667" s="218"/>
      <c r="M667" s="219"/>
      <c r="N667" s="220"/>
      <c r="O667" s="220"/>
      <c r="P667" s="220"/>
      <c r="Q667" s="220"/>
      <c r="R667" s="220"/>
      <c r="S667" s="220"/>
      <c r="T667" s="221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T667" s="222" t="s">
        <v>161</v>
      </c>
      <c r="AU667" s="222" t="s">
        <v>80</v>
      </c>
      <c r="AV667" s="12" t="s">
        <v>82</v>
      </c>
      <c r="AW667" s="12" t="s">
        <v>33</v>
      </c>
      <c r="AX667" s="12" t="s">
        <v>72</v>
      </c>
      <c r="AY667" s="222" t="s">
        <v>153</v>
      </c>
    </row>
    <row r="668" spans="1:51" s="12" customFormat="1" ht="12">
      <c r="A668" s="12"/>
      <c r="B668" s="211"/>
      <c r="C668" s="212"/>
      <c r="D668" s="213" t="s">
        <v>161</v>
      </c>
      <c r="E668" s="214" t="s">
        <v>19</v>
      </c>
      <c r="F668" s="215" t="s">
        <v>988</v>
      </c>
      <c r="G668" s="212"/>
      <c r="H668" s="216">
        <v>1.2</v>
      </c>
      <c r="I668" s="217"/>
      <c r="J668" s="212"/>
      <c r="K668" s="212"/>
      <c r="L668" s="218"/>
      <c r="M668" s="219"/>
      <c r="N668" s="220"/>
      <c r="O668" s="220"/>
      <c r="P668" s="220"/>
      <c r="Q668" s="220"/>
      <c r="R668" s="220"/>
      <c r="S668" s="220"/>
      <c r="T668" s="221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T668" s="222" t="s">
        <v>161</v>
      </c>
      <c r="AU668" s="222" t="s">
        <v>80</v>
      </c>
      <c r="AV668" s="12" t="s">
        <v>82</v>
      </c>
      <c r="AW668" s="12" t="s">
        <v>33</v>
      </c>
      <c r="AX668" s="12" t="s">
        <v>72</v>
      </c>
      <c r="AY668" s="222" t="s">
        <v>153</v>
      </c>
    </row>
    <row r="669" spans="1:51" s="12" customFormat="1" ht="12">
      <c r="A669" s="12"/>
      <c r="B669" s="211"/>
      <c r="C669" s="212"/>
      <c r="D669" s="213" t="s">
        <v>161</v>
      </c>
      <c r="E669" s="214" t="s">
        <v>19</v>
      </c>
      <c r="F669" s="215" t="s">
        <v>989</v>
      </c>
      <c r="G669" s="212"/>
      <c r="H669" s="216">
        <v>12</v>
      </c>
      <c r="I669" s="217"/>
      <c r="J669" s="212"/>
      <c r="K669" s="212"/>
      <c r="L669" s="218"/>
      <c r="M669" s="219"/>
      <c r="N669" s="220"/>
      <c r="O669" s="220"/>
      <c r="P669" s="220"/>
      <c r="Q669" s="220"/>
      <c r="R669" s="220"/>
      <c r="S669" s="220"/>
      <c r="T669" s="221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T669" s="222" t="s">
        <v>161</v>
      </c>
      <c r="AU669" s="222" t="s">
        <v>80</v>
      </c>
      <c r="AV669" s="12" t="s">
        <v>82</v>
      </c>
      <c r="AW669" s="12" t="s">
        <v>33</v>
      </c>
      <c r="AX669" s="12" t="s">
        <v>72</v>
      </c>
      <c r="AY669" s="222" t="s">
        <v>153</v>
      </c>
    </row>
    <row r="670" spans="1:51" s="12" customFormat="1" ht="12">
      <c r="A670" s="12"/>
      <c r="B670" s="211"/>
      <c r="C670" s="212"/>
      <c r="D670" s="213" t="s">
        <v>161</v>
      </c>
      <c r="E670" s="214" t="s">
        <v>19</v>
      </c>
      <c r="F670" s="215" t="s">
        <v>990</v>
      </c>
      <c r="G670" s="212"/>
      <c r="H670" s="216">
        <v>4.8</v>
      </c>
      <c r="I670" s="217"/>
      <c r="J670" s="212"/>
      <c r="K670" s="212"/>
      <c r="L670" s="218"/>
      <c r="M670" s="219"/>
      <c r="N670" s="220"/>
      <c r="O670" s="220"/>
      <c r="P670" s="220"/>
      <c r="Q670" s="220"/>
      <c r="R670" s="220"/>
      <c r="S670" s="220"/>
      <c r="T670" s="221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T670" s="222" t="s">
        <v>161</v>
      </c>
      <c r="AU670" s="222" t="s">
        <v>80</v>
      </c>
      <c r="AV670" s="12" t="s">
        <v>82</v>
      </c>
      <c r="AW670" s="12" t="s">
        <v>33</v>
      </c>
      <c r="AX670" s="12" t="s">
        <v>72</v>
      </c>
      <c r="AY670" s="222" t="s">
        <v>153</v>
      </c>
    </row>
    <row r="671" spans="1:51" s="12" customFormat="1" ht="12">
      <c r="A671" s="12"/>
      <c r="B671" s="211"/>
      <c r="C671" s="212"/>
      <c r="D671" s="213" t="s">
        <v>161</v>
      </c>
      <c r="E671" s="214" t="s">
        <v>19</v>
      </c>
      <c r="F671" s="215" t="s">
        <v>991</v>
      </c>
      <c r="G671" s="212"/>
      <c r="H671" s="216">
        <v>6.4</v>
      </c>
      <c r="I671" s="217"/>
      <c r="J671" s="212"/>
      <c r="K671" s="212"/>
      <c r="L671" s="218"/>
      <c r="M671" s="219"/>
      <c r="N671" s="220"/>
      <c r="O671" s="220"/>
      <c r="P671" s="220"/>
      <c r="Q671" s="220"/>
      <c r="R671" s="220"/>
      <c r="S671" s="220"/>
      <c r="T671" s="221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T671" s="222" t="s">
        <v>161</v>
      </c>
      <c r="AU671" s="222" t="s">
        <v>80</v>
      </c>
      <c r="AV671" s="12" t="s">
        <v>82</v>
      </c>
      <c r="AW671" s="12" t="s">
        <v>33</v>
      </c>
      <c r="AX671" s="12" t="s">
        <v>72</v>
      </c>
      <c r="AY671" s="222" t="s">
        <v>153</v>
      </c>
    </row>
    <row r="672" spans="1:51" s="12" customFormat="1" ht="12">
      <c r="A672" s="12"/>
      <c r="B672" s="211"/>
      <c r="C672" s="212"/>
      <c r="D672" s="213" t="s">
        <v>161</v>
      </c>
      <c r="E672" s="214" t="s">
        <v>19</v>
      </c>
      <c r="F672" s="215" t="s">
        <v>992</v>
      </c>
      <c r="G672" s="212"/>
      <c r="H672" s="216">
        <v>1.8</v>
      </c>
      <c r="I672" s="217"/>
      <c r="J672" s="212"/>
      <c r="K672" s="212"/>
      <c r="L672" s="218"/>
      <c r="M672" s="219"/>
      <c r="N672" s="220"/>
      <c r="O672" s="220"/>
      <c r="P672" s="220"/>
      <c r="Q672" s="220"/>
      <c r="R672" s="220"/>
      <c r="S672" s="220"/>
      <c r="T672" s="221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T672" s="222" t="s">
        <v>161</v>
      </c>
      <c r="AU672" s="222" t="s">
        <v>80</v>
      </c>
      <c r="AV672" s="12" t="s">
        <v>82</v>
      </c>
      <c r="AW672" s="12" t="s">
        <v>33</v>
      </c>
      <c r="AX672" s="12" t="s">
        <v>72</v>
      </c>
      <c r="AY672" s="222" t="s">
        <v>153</v>
      </c>
    </row>
    <row r="673" spans="1:51" s="13" customFormat="1" ht="12">
      <c r="A673" s="13"/>
      <c r="B673" s="223"/>
      <c r="C673" s="224"/>
      <c r="D673" s="213" t="s">
        <v>161</v>
      </c>
      <c r="E673" s="225" t="s">
        <v>19</v>
      </c>
      <c r="F673" s="226" t="s">
        <v>163</v>
      </c>
      <c r="G673" s="224"/>
      <c r="H673" s="227">
        <v>43.8</v>
      </c>
      <c r="I673" s="228"/>
      <c r="J673" s="224"/>
      <c r="K673" s="224"/>
      <c r="L673" s="229"/>
      <c r="M673" s="230"/>
      <c r="N673" s="231"/>
      <c r="O673" s="231"/>
      <c r="P673" s="231"/>
      <c r="Q673" s="231"/>
      <c r="R673" s="231"/>
      <c r="S673" s="231"/>
      <c r="T673" s="23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3" t="s">
        <v>161</v>
      </c>
      <c r="AU673" s="233" t="s">
        <v>80</v>
      </c>
      <c r="AV673" s="13" t="s">
        <v>160</v>
      </c>
      <c r="AW673" s="13" t="s">
        <v>33</v>
      </c>
      <c r="AX673" s="13" t="s">
        <v>80</v>
      </c>
      <c r="AY673" s="233" t="s">
        <v>153</v>
      </c>
    </row>
    <row r="674" spans="1:65" s="2" customFormat="1" ht="21.75" customHeight="1">
      <c r="A674" s="38"/>
      <c r="B674" s="39"/>
      <c r="C674" s="197" t="s">
        <v>590</v>
      </c>
      <c r="D674" s="197" t="s">
        <v>156</v>
      </c>
      <c r="E674" s="198" t="s">
        <v>993</v>
      </c>
      <c r="F674" s="199" t="s">
        <v>994</v>
      </c>
      <c r="G674" s="200" t="s">
        <v>213</v>
      </c>
      <c r="H674" s="201">
        <v>10.62</v>
      </c>
      <c r="I674" s="202"/>
      <c r="J674" s="203">
        <f>ROUND(I674*H674,2)</f>
        <v>0</v>
      </c>
      <c r="K674" s="204"/>
      <c r="L674" s="44"/>
      <c r="M674" s="205" t="s">
        <v>19</v>
      </c>
      <c r="N674" s="206" t="s">
        <v>43</v>
      </c>
      <c r="O674" s="84"/>
      <c r="P674" s="207">
        <f>O674*H674</f>
        <v>0</v>
      </c>
      <c r="Q674" s="207">
        <v>0</v>
      </c>
      <c r="R674" s="207">
        <f>Q674*H674</f>
        <v>0</v>
      </c>
      <c r="S674" s="207">
        <v>0</v>
      </c>
      <c r="T674" s="208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09" t="s">
        <v>230</v>
      </c>
      <c r="AT674" s="209" t="s">
        <v>156</v>
      </c>
      <c r="AU674" s="209" t="s">
        <v>80</v>
      </c>
      <c r="AY674" s="17" t="s">
        <v>153</v>
      </c>
      <c r="BE674" s="210">
        <f>IF(N674="základní",J674,0)</f>
        <v>0</v>
      </c>
      <c r="BF674" s="210">
        <f>IF(N674="snížená",J674,0)</f>
        <v>0</v>
      </c>
      <c r="BG674" s="210">
        <f>IF(N674="zákl. přenesená",J674,0)</f>
        <v>0</v>
      </c>
      <c r="BH674" s="210">
        <f>IF(N674="sníž. přenesená",J674,0)</f>
        <v>0</v>
      </c>
      <c r="BI674" s="210">
        <f>IF(N674="nulová",J674,0)</f>
        <v>0</v>
      </c>
      <c r="BJ674" s="17" t="s">
        <v>80</v>
      </c>
      <c r="BK674" s="210">
        <f>ROUND(I674*H674,2)</f>
        <v>0</v>
      </c>
      <c r="BL674" s="17" t="s">
        <v>230</v>
      </c>
      <c r="BM674" s="209" t="s">
        <v>995</v>
      </c>
    </row>
    <row r="675" spans="1:51" s="12" customFormat="1" ht="12">
      <c r="A675" s="12"/>
      <c r="B675" s="211"/>
      <c r="C675" s="212"/>
      <c r="D675" s="213" t="s">
        <v>161</v>
      </c>
      <c r="E675" s="214" t="s">
        <v>19</v>
      </c>
      <c r="F675" s="215" t="s">
        <v>996</v>
      </c>
      <c r="G675" s="212"/>
      <c r="H675" s="216">
        <v>1.2</v>
      </c>
      <c r="I675" s="217"/>
      <c r="J675" s="212"/>
      <c r="K675" s="212"/>
      <c r="L675" s="218"/>
      <c r="M675" s="219"/>
      <c r="N675" s="220"/>
      <c r="O675" s="220"/>
      <c r="P675" s="220"/>
      <c r="Q675" s="220"/>
      <c r="R675" s="220"/>
      <c r="S675" s="220"/>
      <c r="T675" s="221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T675" s="222" t="s">
        <v>161</v>
      </c>
      <c r="AU675" s="222" t="s">
        <v>80</v>
      </c>
      <c r="AV675" s="12" t="s">
        <v>82</v>
      </c>
      <c r="AW675" s="12" t="s">
        <v>33</v>
      </c>
      <c r="AX675" s="12" t="s">
        <v>72</v>
      </c>
      <c r="AY675" s="222" t="s">
        <v>153</v>
      </c>
    </row>
    <row r="676" spans="1:51" s="12" customFormat="1" ht="12">
      <c r="A676" s="12"/>
      <c r="B676" s="211"/>
      <c r="C676" s="212"/>
      <c r="D676" s="213" t="s">
        <v>161</v>
      </c>
      <c r="E676" s="214" t="s">
        <v>19</v>
      </c>
      <c r="F676" s="215" t="s">
        <v>997</v>
      </c>
      <c r="G676" s="212"/>
      <c r="H676" s="216">
        <v>1.71</v>
      </c>
      <c r="I676" s="217"/>
      <c r="J676" s="212"/>
      <c r="K676" s="212"/>
      <c r="L676" s="218"/>
      <c r="M676" s="219"/>
      <c r="N676" s="220"/>
      <c r="O676" s="220"/>
      <c r="P676" s="220"/>
      <c r="Q676" s="220"/>
      <c r="R676" s="220"/>
      <c r="S676" s="220"/>
      <c r="T676" s="221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T676" s="222" t="s">
        <v>161</v>
      </c>
      <c r="AU676" s="222" t="s">
        <v>80</v>
      </c>
      <c r="AV676" s="12" t="s">
        <v>82</v>
      </c>
      <c r="AW676" s="12" t="s">
        <v>33</v>
      </c>
      <c r="AX676" s="12" t="s">
        <v>72</v>
      </c>
      <c r="AY676" s="222" t="s">
        <v>153</v>
      </c>
    </row>
    <row r="677" spans="1:51" s="12" customFormat="1" ht="12">
      <c r="A677" s="12"/>
      <c r="B677" s="211"/>
      <c r="C677" s="212"/>
      <c r="D677" s="213" t="s">
        <v>161</v>
      </c>
      <c r="E677" s="214" t="s">
        <v>19</v>
      </c>
      <c r="F677" s="215" t="s">
        <v>998</v>
      </c>
      <c r="G677" s="212"/>
      <c r="H677" s="216">
        <v>0.6</v>
      </c>
      <c r="I677" s="217"/>
      <c r="J677" s="212"/>
      <c r="K677" s="212"/>
      <c r="L677" s="218"/>
      <c r="M677" s="219"/>
      <c r="N677" s="220"/>
      <c r="O677" s="220"/>
      <c r="P677" s="220"/>
      <c r="Q677" s="220"/>
      <c r="R677" s="220"/>
      <c r="S677" s="220"/>
      <c r="T677" s="221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T677" s="222" t="s">
        <v>161</v>
      </c>
      <c r="AU677" s="222" t="s">
        <v>80</v>
      </c>
      <c r="AV677" s="12" t="s">
        <v>82</v>
      </c>
      <c r="AW677" s="12" t="s">
        <v>33</v>
      </c>
      <c r="AX677" s="12" t="s">
        <v>72</v>
      </c>
      <c r="AY677" s="222" t="s">
        <v>153</v>
      </c>
    </row>
    <row r="678" spans="1:51" s="12" customFormat="1" ht="12">
      <c r="A678" s="12"/>
      <c r="B678" s="211"/>
      <c r="C678" s="212"/>
      <c r="D678" s="213" t="s">
        <v>161</v>
      </c>
      <c r="E678" s="214" t="s">
        <v>19</v>
      </c>
      <c r="F678" s="215" t="s">
        <v>999</v>
      </c>
      <c r="G678" s="212"/>
      <c r="H678" s="216">
        <v>1.5</v>
      </c>
      <c r="I678" s="217"/>
      <c r="J678" s="212"/>
      <c r="K678" s="212"/>
      <c r="L678" s="218"/>
      <c r="M678" s="219"/>
      <c r="N678" s="220"/>
      <c r="O678" s="220"/>
      <c r="P678" s="220"/>
      <c r="Q678" s="220"/>
      <c r="R678" s="220"/>
      <c r="S678" s="220"/>
      <c r="T678" s="221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T678" s="222" t="s">
        <v>161</v>
      </c>
      <c r="AU678" s="222" t="s">
        <v>80</v>
      </c>
      <c r="AV678" s="12" t="s">
        <v>82</v>
      </c>
      <c r="AW678" s="12" t="s">
        <v>33</v>
      </c>
      <c r="AX678" s="12" t="s">
        <v>72</v>
      </c>
      <c r="AY678" s="222" t="s">
        <v>153</v>
      </c>
    </row>
    <row r="679" spans="1:51" s="12" customFormat="1" ht="12">
      <c r="A679" s="12"/>
      <c r="B679" s="211"/>
      <c r="C679" s="212"/>
      <c r="D679" s="213" t="s">
        <v>161</v>
      </c>
      <c r="E679" s="214" t="s">
        <v>19</v>
      </c>
      <c r="F679" s="215" t="s">
        <v>1000</v>
      </c>
      <c r="G679" s="212"/>
      <c r="H679" s="216">
        <v>0.78</v>
      </c>
      <c r="I679" s="217"/>
      <c r="J679" s="212"/>
      <c r="K679" s="212"/>
      <c r="L679" s="218"/>
      <c r="M679" s="219"/>
      <c r="N679" s="220"/>
      <c r="O679" s="220"/>
      <c r="P679" s="220"/>
      <c r="Q679" s="220"/>
      <c r="R679" s="220"/>
      <c r="S679" s="220"/>
      <c r="T679" s="221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T679" s="222" t="s">
        <v>161</v>
      </c>
      <c r="AU679" s="222" t="s">
        <v>80</v>
      </c>
      <c r="AV679" s="12" t="s">
        <v>82</v>
      </c>
      <c r="AW679" s="12" t="s">
        <v>33</v>
      </c>
      <c r="AX679" s="12" t="s">
        <v>72</v>
      </c>
      <c r="AY679" s="222" t="s">
        <v>153</v>
      </c>
    </row>
    <row r="680" spans="1:51" s="12" customFormat="1" ht="12">
      <c r="A680" s="12"/>
      <c r="B680" s="211"/>
      <c r="C680" s="212"/>
      <c r="D680" s="213" t="s">
        <v>161</v>
      </c>
      <c r="E680" s="214" t="s">
        <v>19</v>
      </c>
      <c r="F680" s="215" t="s">
        <v>998</v>
      </c>
      <c r="G680" s="212"/>
      <c r="H680" s="216">
        <v>0.6</v>
      </c>
      <c r="I680" s="217"/>
      <c r="J680" s="212"/>
      <c r="K680" s="212"/>
      <c r="L680" s="218"/>
      <c r="M680" s="219"/>
      <c r="N680" s="220"/>
      <c r="O680" s="220"/>
      <c r="P680" s="220"/>
      <c r="Q680" s="220"/>
      <c r="R680" s="220"/>
      <c r="S680" s="220"/>
      <c r="T680" s="221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T680" s="222" t="s">
        <v>161</v>
      </c>
      <c r="AU680" s="222" t="s">
        <v>80</v>
      </c>
      <c r="AV680" s="12" t="s">
        <v>82</v>
      </c>
      <c r="AW680" s="12" t="s">
        <v>33</v>
      </c>
      <c r="AX680" s="12" t="s">
        <v>72</v>
      </c>
      <c r="AY680" s="222" t="s">
        <v>153</v>
      </c>
    </row>
    <row r="681" spans="1:51" s="12" customFormat="1" ht="12">
      <c r="A681" s="12"/>
      <c r="B681" s="211"/>
      <c r="C681" s="212"/>
      <c r="D681" s="213" t="s">
        <v>161</v>
      </c>
      <c r="E681" s="214" t="s">
        <v>19</v>
      </c>
      <c r="F681" s="215" t="s">
        <v>998</v>
      </c>
      <c r="G681" s="212"/>
      <c r="H681" s="216">
        <v>0.6</v>
      </c>
      <c r="I681" s="217"/>
      <c r="J681" s="212"/>
      <c r="K681" s="212"/>
      <c r="L681" s="218"/>
      <c r="M681" s="219"/>
      <c r="N681" s="220"/>
      <c r="O681" s="220"/>
      <c r="P681" s="220"/>
      <c r="Q681" s="220"/>
      <c r="R681" s="220"/>
      <c r="S681" s="220"/>
      <c r="T681" s="221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T681" s="222" t="s">
        <v>161</v>
      </c>
      <c r="AU681" s="222" t="s">
        <v>80</v>
      </c>
      <c r="AV681" s="12" t="s">
        <v>82</v>
      </c>
      <c r="AW681" s="12" t="s">
        <v>33</v>
      </c>
      <c r="AX681" s="12" t="s">
        <v>72</v>
      </c>
      <c r="AY681" s="222" t="s">
        <v>153</v>
      </c>
    </row>
    <row r="682" spans="1:51" s="12" customFormat="1" ht="12">
      <c r="A682" s="12"/>
      <c r="B682" s="211"/>
      <c r="C682" s="212"/>
      <c r="D682" s="213" t="s">
        <v>161</v>
      </c>
      <c r="E682" s="214" t="s">
        <v>19</v>
      </c>
      <c r="F682" s="215" t="s">
        <v>998</v>
      </c>
      <c r="G682" s="212"/>
      <c r="H682" s="216">
        <v>0.6</v>
      </c>
      <c r="I682" s="217"/>
      <c r="J682" s="212"/>
      <c r="K682" s="212"/>
      <c r="L682" s="218"/>
      <c r="M682" s="219"/>
      <c r="N682" s="220"/>
      <c r="O682" s="220"/>
      <c r="P682" s="220"/>
      <c r="Q682" s="220"/>
      <c r="R682" s="220"/>
      <c r="S682" s="220"/>
      <c r="T682" s="221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T682" s="222" t="s">
        <v>161</v>
      </c>
      <c r="AU682" s="222" t="s">
        <v>80</v>
      </c>
      <c r="AV682" s="12" t="s">
        <v>82</v>
      </c>
      <c r="AW682" s="12" t="s">
        <v>33</v>
      </c>
      <c r="AX682" s="12" t="s">
        <v>72</v>
      </c>
      <c r="AY682" s="222" t="s">
        <v>153</v>
      </c>
    </row>
    <row r="683" spans="1:51" s="12" customFormat="1" ht="12">
      <c r="A683" s="12"/>
      <c r="B683" s="211"/>
      <c r="C683" s="212"/>
      <c r="D683" s="213" t="s">
        <v>161</v>
      </c>
      <c r="E683" s="214" t="s">
        <v>19</v>
      </c>
      <c r="F683" s="215" t="s">
        <v>998</v>
      </c>
      <c r="G683" s="212"/>
      <c r="H683" s="216">
        <v>0.6</v>
      </c>
      <c r="I683" s="217"/>
      <c r="J683" s="212"/>
      <c r="K683" s="212"/>
      <c r="L683" s="218"/>
      <c r="M683" s="219"/>
      <c r="N683" s="220"/>
      <c r="O683" s="220"/>
      <c r="P683" s="220"/>
      <c r="Q683" s="220"/>
      <c r="R683" s="220"/>
      <c r="S683" s="220"/>
      <c r="T683" s="221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T683" s="222" t="s">
        <v>161</v>
      </c>
      <c r="AU683" s="222" t="s">
        <v>80</v>
      </c>
      <c r="AV683" s="12" t="s">
        <v>82</v>
      </c>
      <c r="AW683" s="12" t="s">
        <v>33</v>
      </c>
      <c r="AX683" s="12" t="s">
        <v>72</v>
      </c>
      <c r="AY683" s="222" t="s">
        <v>153</v>
      </c>
    </row>
    <row r="684" spans="1:51" s="12" customFormat="1" ht="12">
      <c r="A684" s="12"/>
      <c r="B684" s="211"/>
      <c r="C684" s="212"/>
      <c r="D684" s="213" t="s">
        <v>161</v>
      </c>
      <c r="E684" s="214" t="s">
        <v>19</v>
      </c>
      <c r="F684" s="215" t="s">
        <v>1001</v>
      </c>
      <c r="G684" s="212"/>
      <c r="H684" s="216">
        <v>0.6</v>
      </c>
      <c r="I684" s="217"/>
      <c r="J684" s="212"/>
      <c r="K684" s="212"/>
      <c r="L684" s="218"/>
      <c r="M684" s="219"/>
      <c r="N684" s="220"/>
      <c r="O684" s="220"/>
      <c r="P684" s="220"/>
      <c r="Q684" s="220"/>
      <c r="R684" s="220"/>
      <c r="S684" s="220"/>
      <c r="T684" s="221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T684" s="222" t="s">
        <v>161</v>
      </c>
      <c r="AU684" s="222" t="s">
        <v>80</v>
      </c>
      <c r="AV684" s="12" t="s">
        <v>82</v>
      </c>
      <c r="AW684" s="12" t="s">
        <v>33</v>
      </c>
      <c r="AX684" s="12" t="s">
        <v>72</v>
      </c>
      <c r="AY684" s="222" t="s">
        <v>153</v>
      </c>
    </row>
    <row r="685" spans="1:51" s="12" customFormat="1" ht="12">
      <c r="A685" s="12"/>
      <c r="B685" s="211"/>
      <c r="C685" s="212"/>
      <c r="D685" s="213" t="s">
        <v>161</v>
      </c>
      <c r="E685" s="214" t="s">
        <v>19</v>
      </c>
      <c r="F685" s="215" t="s">
        <v>998</v>
      </c>
      <c r="G685" s="212"/>
      <c r="H685" s="216">
        <v>0.6</v>
      </c>
      <c r="I685" s="217"/>
      <c r="J685" s="212"/>
      <c r="K685" s="212"/>
      <c r="L685" s="218"/>
      <c r="M685" s="219"/>
      <c r="N685" s="220"/>
      <c r="O685" s="220"/>
      <c r="P685" s="220"/>
      <c r="Q685" s="220"/>
      <c r="R685" s="220"/>
      <c r="S685" s="220"/>
      <c r="T685" s="221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T685" s="222" t="s">
        <v>161</v>
      </c>
      <c r="AU685" s="222" t="s">
        <v>80</v>
      </c>
      <c r="AV685" s="12" t="s">
        <v>82</v>
      </c>
      <c r="AW685" s="12" t="s">
        <v>33</v>
      </c>
      <c r="AX685" s="12" t="s">
        <v>72</v>
      </c>
      <c r="AY685" s="222" t="s">
        <v>153</v>
      </c>
    </row>
    <row r="686" spans="1:51" s="12" customFormat="1" ht="12">
      <c r="A686" s="12"/>
      <c r="B686" s="211"/>
      <c r="C686" s="212"/>
      <c r="D686" s="213" t="s">
        <v>161</v>
      </c>
      <c r="E686" s="214" t="s">
        <v>19</v>
      </c>
      <c r="F686" s="215" t="s">
        <v>1002</v>
      </c>
      <c r="G686" s="212"/>
      <c r="H686" s="216">
        <v>1.23</v>
      </c>
      <c r="I686" s="217"/>
      <c r="J686" s="212"/>
      <c r="K686" s="212"/>
      <c r="L686" s="218"/>
      <c r="M686" s="219"/>
      <c r="N686" s="220"/>
      <c r="O686" s="220"/>
      <c r="P686" s="220"/>
      <c r="Q686" s="220"/>
      <c r="R686" s="220"/>
      <c r="S686" s="220"/>
      <c r="T686" s="221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T686" s="222" t="s">
        <v>161</v>
      </c>
      <c r="AU686" s="222" t="s">
        <v>80</v>
      </c>
      <c r="AV686" s="12" t="s">
        <v>82</v>
      </c>
      <c r="AW686" s="12" t="s">
        <v>33</v>
      </c>
      <c r="AX686" s="12" t="s">
        <v>72</v>
      </c>
      <c r="AY686" s="222" t="s">
        <v>153</v>
      </c>
    </row>
    <row r="687" spans="1:51" s="13" customFormat="1" ht="12">
      <c r="A687" s="13"/>
      <c r="B687" s="223"/>
      <c r="C687" s="224"/>
      <c r="D687" s="213" t="s">
        <v>161</v>
      </c>
      <c r="E687" s="225" t="s">
        <v>19</v>
      </c>
      <c r="F687" s="226" t="s">
        <v>163</v>
      </c>
      <c r="G687" s="224"/>
      <c r="H687" s="227">
        <v>10.62</v>
      </c>
      <c r="I687" s="228"/>
      <c r="J687" s="224"/>
      <c r="K687" s="224"/>
      <c r="L687" s="229"/>
      <c r="M687" s="230"/>
      <c r="N687" s="231"/>
      <c r="O687" s="231"/>
      <c r="P687" s="231"/>
      <c r="Q687" s="231"/>
      <c r="R687" s="231"/>
      <c r="S687" s="231"/>
      <c r="T687" s="23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3" t="s">
        <v>161</v>
      </c>
      <c r="AU687" s="233" t="s">
        <v>80</v>
      </c>
      <c r="AV687" s="13" t="s">
        <v>160</v>
      </c>
      <c r="AW687" s="13" t="s">
        <v>33</v>
      </c>
      <c r="AX687" s="13" t="s">
        <v>80</v>
      </c>
      <c r="AY687" s="233" t="s">
        <v>153</v>
      </c>
    </row>
    <row r="688" spans="1:65" s="2" customFormat="1" ht="16.5" customHeight="1">
      <c r="A688" s="38"/>
      <c r="B688" s="39"/>
      <c r="C688" s="238" t="s">
        <v>1003</v>
      </c>
      <c r="D688" s="238" t="s">
        <v>187</v>
      </c>
      <c r="E688" s="239" t="s">
        <v>1004</v>
      </c>
      <c r="F688" s="240" t="s">
        <v>1005</v>
      </c>
      <c r="G688" s="241" t="s">
        <v>213</v>
      </c>
      <c r="H688" s="242">
        <v>202.8</v>
      </c>
      <c r="I688" s="243"/>
      <c r="J688" s="244">
        <f>ROUND(I688*H688,2)</f>
        <v>0</v>
      </c>
      <c r="K688" s="245"/>
      <c r="L688" s="246"/>
      <c r="M688" s="247" t="s">
        <v>19</v>
      </c>
      <c r="N688" s="248" t="s">
        <v>43</v>
      </c>
      <c r="O688" s="84"/>
      <c r="P688" s="207">
        <f>O688*H688</f>
        <v>0</v>
      </c>
      <c r="Q688" s="207">
        <v>0</v>
      </c>
      <c r="R688" s="207">
        <f>Q688*H688</f>
        <v>0</v>
      </c>
      <c r="S688" s="207">
        <v>0</v>
      </c>
      <c r="T688" s="208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09" t="s">
        <v>233</v>
      </c>
      <c r="AT688" s="209" t="s">
        <v>187</v>
      </c>
      <c r="AU688" s="209" t="s">
        <v>80</v>
      </c>
      <c r="AY688" s="17" t="s">
        <v>153</v>
      </c>
      <c r="BE688" s="210">
        <f>IF(N688="základní",J688,0)</f>
        <v>0</v>
      </c>
      <c r="BF688" s="210">
        <f>IF(N688="snížená",J688,0)</f>
        <v>0</v>
      </c>
      <c r="BG688" s="210">
        <f>IF(N688="zákl. přenesená",J688,0)</f>
        <v>0</v>
      </c>
      <c r="BH688" s="210">
        <f>IF(N688="sníž. přenesená",J688,0)</f>
        <v>0</v>
      </c>
      <c r="BI688" s="210">
        <f>IF(N688="nulová",J688,0)</f>
        <v>0</v>
      </c>
      <c r="BJ688" s="17" t="s">
        <v>80</v>
      </c>
      <c r="BK688" s="210">
        <f>ROUND(I688*H688,2)</f>
        <v>0</v>
      </c>
      <c r="BL688" s="17" t="s">
        <v>230</v>
      </c>
      <c r="BM688" s="209" t="s">
        <v>1006</v>
      </c>
    </row>
    <row r="689" spans="1:51" s="12" customFormat="1" ht="12">
      <c r="A689" s="12"/>
      <c r="B689" s="211"/>
      <c r="C689" s="212"/>
      <c r="D689" s="213" t="s">
        <v>161</v>
      </c>
      <c r="E689" s="214" t="s">
        <v>19</v>
      </c>
      <c r="F689" s="215" t="s">
        <v>1007</v>
      </c>
      <c r="G689" s="212"/>
      <c r="H689" s="216">
        <v>202.8</v>
      </c>
      <c r="I689" s="217"/>
      <c r="J689" s="212"/>
      <c r="K689" s="212"/>
      <c r="L689" s="218"/>
      <c r="M689" s="219"/>
      <c r="N689" s="220"/>
      <c r="O689" s="220"/>
      <c r="P689" s="220"/>
      <c r="Q689" s="220"/>
      <c r="R689" s="220"/>
      <c r="S689" s="220"/>
      <c r="T689" s="221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T689" s="222" t="s">
        <v>161</v>
      </c>
      <c r="AU689" s="222" t="s">
        <v>80</v>
      </c>
      <c r="AV689" s="12" t="s">
        <v>82</v>
      </c>
      <c r="AW689" s="12" t="s">
        <v>33</v>
      </c>
      <c r="AX689" s="12" t="s">
        <v>72</v>
      </c>
      <c r="AY689" s="222" t="s">
        <v>153</v>
      </c>
    </row>
    <row r="690" spans="1:51" s="13" customFormat="1" ht="12">
      <c r="A690" s="13"/>
      <c r="B690" s="223"/>
      <c r="C690" s="224"/>
      <c r="D690" s="213" t="s">
        <v>161</v>
      </c>
      <c r="E690" s="225" t="s">
        <v>19</v>
      </c>
      <c r="F690" s="226" t="s">
        <v>163</v>
      </c>
      <c r="G690" s="224"/>
      <c r="H690" s="227">
        <v>202.8</v>
      </c>
      <c r="I690" s="228"/>
      <c r="J690" s="224"/>
      <c r="K690" s="224"/>
      <c r="L690" s="229"/>
      <c r="M690" s="230"/>
      <c r="N690" s="231"/>
      <c r="O690" s="231"/>
      <c r="P690" s="231"/>
      <c r="Q690" s="231"/>
      <c r="R690" s="231"/>
      <c r="S690" s="231"/>
      <c r="T690" s="23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3" t="s">
        <v>161</v>
      </c>
      <c r="AU690" s="233" t="s">
        <v>80</v>
      </c>
      <c r="AV690" s="13" t="s">
        <v>160</v>
      </c>
      <c r="AW690" s="13" t="s">
        <v>33</v>
      </c>
      <c r="AX690" s="13" t="s">
        <v>80</v>
      </c>
      <c r="AY690" s="233" t="s">
        <v>153</v>
      </c>
    </row>
    <row r="691" spans="1:65" s="2" customFormat="1" ht="16.5" customHeight="1">
      <c r="A691" s="38"/>
      <c r="B691" s="39"/>
      <c r="C691" s="238" t="s">
        <v>594</v>
      </c>
      <c r="D691" s="238" t="s">
        <v>187</v>
      </c>
      <c r="E691" s="239" t="s">
        <v>1008</v>
      </c>
      <c r="F691" s="240" t="s">
        <v>1009</v>
      </c>
      <c r="G691" s="241" t="s">
        <v>213</v>
      </c>
      <c r="H691" s="242">
        <v>22.8</v>
      </c>
      <c r="I691" s="243"/>
      <c r="J691" s="244">
        <f>ROUND(I691*H691,2)</f>
        <v>0</v>
      </c>
      <c r="K691" s="245"/>
      <c r="L691" s="246"/>
      <c r="M691" s="247" t="s">
        <v>19</v>
      </c>
      <c r="N691" s="248" t="s">
        <v>43</v>
      </c>
      <c r="O691" s="84"/>
      <c r="P691" s="207">
        <f>O691*H691</f>
        <v>0</v>
      </c>
      <c r="Q691" s="207">
        <v>0</v>
      </c>
      <c r="R691" s="207">
        <f>Q691*H691</f>
        <v>0</v>
      </c>
      <c r="S691" s="207">
        <v>0</v>
      </c>
      <c r="T691" s="208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09" t="s">
        <v>233</v>
      </c>
      <c r="AT691" s="209" t="s">
        <v>187</v>
      </c>
      <c r="AU691" s="209" t="s">
        <v>80</v>
      </c>
      <c r="AY691" s="17" t="s">
        <v>153</v>
      </c>
      <c r="BE691" s="210">
        <f>IF(N691="základní",J691,0)</f>
        <v>0</v>
      </c>
      <c r="BF691" s="210">
        <f>IF(N691="snížená",J691,0)</f>
        <v>0</v>
      </c>
      <c r="BG691" s="210">
        <f>IF(N691="zákl. přenesená",J691,0)</f>
        <v>0</v>
      </c>
      <c r="BH691" s="210">
        <f>IF(N691="sníž. přenesená",J691,0)</f>
        <v>0</v>
      </c>
      <c r="BI691" s="210">
        <f>IF(N691="nulová",J691,0)</f>
        <v>0</v>
      </c>
      <c r="BJ691" s="17" t="s">
        <v>80</v>
      </c>
      <c r="BK691" s="210">
        <f>ROUND(I691*H691,2)</f>
        <v>0</v>
      </c>
      <c r="BL691" s="17" t="s">
        <v>230</v>
      </c>
      <c r="BM691" s="209" t="s">
        <v>1010</v>
      </c>
    </row>
    <row r="692" spans="1:51" s="12" customFormat="1" ht="12">
      <c r="A692" s="12"/>
      <c r="B692" s="211"/>
      <c r="C692" s="212"/>
      <c r="D692" s="213" t="s">
        <v>161</v>
      </c>
      <c r="E692" s="214" t="s">
        <v>19</v>
      </c>
      <c r="F692" s="215" t="s">
        <v>1011</v>
      </c>
      <c r="G692" s="212"/>
      <c r="H692" s="216">
        <v>22.8</v>
      </c>
      <c r="I692" s="217"/>
      <c r="J692" s="212"/>
      <c r="K692" s="212"/>
      <c r="L692" s="218"/>
      <c r="M692" s="219"/>
      <c r="N692" s="220"/>
      <c r="O692" s="220"/>
      <c r="P692" s="220"/>
      <c r="Q692" s="220"/>
      <c r="R692" s="220"/>
      <c r="S692" s="220"/>
      <c r="T692" s="221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T692" s="222" t="s">
        <v>161</v>
      </c>
      <c r="AU692" s="222" t="s">
        <v>80</v>
      </c>
      <c r="AV692" s="12" t="s">
        <v>82</v>
      </c>
      <c r="AW692" s="12" t="s">
        <v>33</v>
      </c>
      <c r="AX692" s="12" t="s">
        <v>72</v>
      </c>
      <c r="AY692" s="222" t="s">
        <v>153</v>
      </c>
    </row>
    <row r="693" spans="1:51" s="13" customFormat="1" ht="12">
      <c r="A693" s="13"/>
      <c r="B693" s="223"/>
      <c r="C693" s="224"/>
      <c r="D693" s="213" t="s">
        <v>161</v>
      </c>
      <c r="E693" s="225" t="s">
        <v>19</v>
      </c>
      <c r="F693" s="226" t="s">
        <v>163</v>
      </c>
      <c r="G693" s="224"/>
      <c r="H693" s="227">
        <v>22.8</v>
      </c>
      <c r="I693" s="228"/>
      <c r="J693" s="224"/>
      <c r="K693" s="224"/>
      <c r="L693" s="229"/>
      <c r="M693" s="230"/>
      <c r="N693" s="231"/>
      <c r="O693" s="231"/>
      <c r="P693" s="231"/>
      <c r="Q693" s="231"/>
      <c r="R693" s="231"/>
      <c r="S693" s="231"/>
      <c r="T693" s="23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3" t="s">
        <v>161</v>
      </c>
      <c r="AU693" s="233" t="s">
        <v>80</v>
      </c>
      <c r="AV693" s="13" t="s">
        <v>160</v>
      </c>
      <c r="AW693" s="13" t="s">
        <v>33</v>
      </c>
      <c r="AX693" s="13" t="s">
        <v>80</v>
      </c>
      <c r="AY693" s="233" t="s">
        <v>153</v>
      </c>
    </row>
    <row r="694" spans="1:65" s="2" customFormat="1" ht="16.5" customHeight="1">
      <c r="A694" s="38"/>
      <c r="B694" s="39"/>
      <c r="C694" s="238" t="s">
        <v>1012</v>
      </c>
      <c r="D694" s="238" t="s">
        <v>187</v>
      </c>
      <c r="E694" s="239" t="s">
        <v>1013</v>
      </c>
      <c r="F694" s="240" t="s">
        <v>1014</v>
      </c>
      <c r="G694" s="241" t="s">
        <v>213</v>
      </c>
      <c r="H694" s="242">
        <v>22.8</v>
      </c>
      <c r="I694" s="243"/>
      <c r="J694" s="244">
        <f>ROUND(I694*H694,2)</f>
        <v>0</v>
      </c>
      <c r="K694" s="245"/>
      <c r="L694" s="246"/>
      <c r="M694" s="247" t="s">
        <v>19</v>
      </c>
      <c r="N694" s="248" t="s">
        <v>43</v>
      </c>
      <c r="O694" s="84"/>
      <c r="P694" s="207">
        <f>O694*H694</f>
        <v>0</v>
      </c>
      <c r="Q694" s="207">
        <v>0</v>
      </c>
      <c r="R694" s="207">
        <f>Q694*H694</f>
        <v>0</v>
      </c>
      <c r="S694" s="207">
        <v>0</v>
      </c>
      <c r="T694" s="208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09" t="s">
        <v>233</v>
      </c>
      <c r="AT694" s="209" t="s">
        <v>187</v>
      </c>
      <c r="AU694" s="209" t="s">
        <v>80</v>
      </c>
      <c r="AY694" s="17" t="s">
        <v>153</v>
      </c>
      <c r="BE694" s="210">
        <f>IF(N694="základní",J694,0)</f>
        <v>0</v>
      </c>
      <c r="BF694" s="210">
        <f>IF(N694="snížená",J694,0)</f>
        <v>0</v>
      </c>
      <c r="BG694" s="210">
        <f>IF(N694="zákl. přenesená",J694,0)</f>
        <v>0</v>
      </c>
      <c r="BH694" s="210">
        <f>IF(N694="sníž. přenesená",J694,0)</f>
        <v>0</v>
      </c>
      <c r="BI694" s="210">
        <f>IF(N694="nulová",J694,0)</f>
        <v>0</v>
      </c>
      <c r="BJ694" s="17" t="s">
        <v>80</v>
      </c>
      <c r="BK694" s="210">
        <f>ROUND(I694*H694,2)</f>
        <v>0</v>
      </c>
      <c r="BL694" s="17" t="s">
        <v>230</v>
      </c>
      <c r="BM694" s="209" t="s">
        <v>1015</v>
      </c>
    </row>
    <row r="695" spans="1:51" s="12" customFormat="1" ht="12">
      <c r="A695" s="12"/>
      <c r="B695" s="211"/>
      <c r="C695" s="212"/>
      <c r="D695" s="213" t="s">
        <v>161</v>
      </c>
      <c r="E695" s="214" t="s">
        <v>19</v>
      </c>
      <c r="F695" s="215" t="s">
        <v>1011</v>
      </c>
      <c r="G695" s="212"/>
      <c r="H695" s="216">
        <v>22.8</v>
      </c>
      <c r="I695" s="217"/>
      <c r="J695" s="212"/>
      <c r="K695" s="212"/>
      <c r="L695" s="218"/>
      <c r="M695" s="219"/>
      <c r="N695" s="220"/>
      <c r="O695" s="220"/>
      <c r="P695" s="220"/>
      <c r="Q695" s="220"/>
      <c r="R695" s="220"/>
      <c r="S695" s="220"/>
      <c r="T695" s="221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T695" s="222" t="s">
        <v>161</v>
      </c>
      <c r="AU695" s="222" t="s">
        <v>80</v>
      </c>
      <c r="AV695" s="12" t="s">
        <v>82</v>
      </c>
      <c r="AW695" s="12" t="s">
        <v>33</v>
      </c>
      <c r="AX695" s="12" t="s">
        <v>72</v>
      </c>
      <c r="AY695" s="222" t="s">
        <v>153</v>
      </c>
    </row>
    <row r="696" spans="1:51" s="13" customFormat="1" ht="12">
      <c r="A696" s="13"/>
      <c r="B696" s="223"/>
      <c r="C696" s="224"/>
      <c r="D696" s="213" t="s">
        <v>161</v>
      </c>
      <c r="E696" s="225" t="s">
        <v>19</v>
      </c>
      <c r="F696" s="226" t="s">
        <v>163</v>
      </c>
      <c r="G696" s="224"/>
      <c r="H696" s="227">
        <v>22.8</v>
      </c>
      <c r="I696" s="228"/>
      <c r="J696" s="224"/>
      <c r="K696" s="224"/>
      <c r="L696" s="229"/>
      <c r="M696" s="230"/>
      <c r="N696" s="231"/>
      <c r="O696" s="231"/>
      <c r="P696" s="231"/>
      <c r="Q696" s="231"/>
      <c r="R696" s="231"/>
      <c r="S696" s="231"/>
      <c r="T696" s="23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3" t="s">
        <v>161</v>
      </c>
      <c r="AU696" s="233" t="s">
        <v>80</v>
      </c>
      <c r="AV696" s="13" t="s">
        <v>160</v>
      </c>
      <c r="AW696" s="13" t="s">
        <v>33</v>
      </c>
      <c r="AX696" s="13" t="s">
        <v>80</v>
      </c>
      <c r="AY696" s="233" t="s">
        <v>153</v>
      </c>
    </row>
    <row r="697" spans="1:65" s="2" customFormat="1" ht="16.5" customHeight="1">
      <c r="A697" s="38"/>
      <c r="B697" s="39"/>
      <c r="C697" s="238" t="s">
        <v>598</v>
      </c>
      <c r="D697" s="238" t="s">
        <v>187</v>
      </c>
      <c r="E697" s="239" t="s">
        <v>1016</v>
      </c>
      <c r="F697" s="240" t="s">
        <v>1017</v>
      </c>
      <c r="G697" s="241" t="s">
        <v>213</v>
      </c>
      <c r="H697" s="242">
        <v>16.632</v>
      </c>
      <c r="I697" s="243"/>
      <c r="J697" s="244">
        <f>ROUND(I697*H697,2)</f>
        <v>0</v>
      </c>
      <c r="K697" s="245"/>
      <c r="L697" s="246"/>
      <c r="M697" s="247" t="s">
        <v>19</v>
      </c>
      <c r="N697" s="248" t="s">
        <v>43</v>
      </c>
      <c r="O697" s="84"/>
      <c r="P697" s="207">
        <f>O697*H697</f>
        <v>0</v>
      </c>
      <c r="Q697" s="207">
        <v>0</v>
      </c>
      <c r="R697" s="207">
        <f>Q697*H697</f>
        <v>0</v>
      </c>
      <c r="S697" s="207">
        <v>0</v>
      </c>
      <c r="T697" s="208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09" t="s">
        <v>233</v>
      </c>
      <c r="AT697" s="209" t="s">
        <v>187</v>
      </c>
      <c r="AU697" s="209" t="s">
        <v>80</v>
      </c>
      <c r="AY697" s="17" t="s">
        <v>153</v>
      </c>
      <c r="BE697" s="210">
        <f>IF(N697="základní",J697,0)</f>
        <v>0</v>
      </c>
      <c r="BF697" s="210">
        <f>IF(N697="snížená",J697,0)</f>
        <v>0</v>
      </c>
      <c r="BG697" s="210">
        <f>IF(N697="zákl. přenesená",J697,0)</f>
        <v>0</v>
      </c>
      <c r="BH697" s="210">
        <f>IF(N697="sníž. přenesená",J697,0)</f>
        <v>0</v>
      </c>
      <c r="BI697" s="210">
        <f>IF(N697="nulová",J697,0)</f>
        <v>0</v>
      </c>
      <c r="BJ697" s="17" t="s">
        <v>80</v>
      </c>
      <c r="BK697" s="210">
        <f>ROUND(I697*H697,2)</f>
        <v>0</v>
      </c>
      <c r="BL697" s="17" t="s">
        <v>230</v>
      </c>
      <c r="BM697" s="209" t="s">
        <v>1018</v>
      </c>
    </row>
    <row r="698" spans="1:51" s="12" customFormat="1" ht="12">
      <c r="A698" s="12"/>
      <c r="B698" s="211"/>
      <c r="C698" s="212"/>
      <c r="D698" s="213" t="s">
        <v>161</v>
      </c>
      <c r="E698" s="214" t="s">
        <v>19</v>
      </c>
      <c r="F698" s="215" t="s">
        <v>1019</v>
      </c>
      <c r="G698" s="212"/>
      <c r="H698" s="216">
        <v>4.455</v>
      </c>
      <c r="I698" s="217"/>
      <c r="J698" s="212"/>
      <c r="K698" s="212"/>
      <c r="L698" s="218"/>
      <c r="M698" s="219"/>
      <c r="N698" s="220"/>
      <c r="O698" s="220"/>
      <c r="P698" s="220"/>
      <c r="Q698" s="220"/>
      <c r="R698" s="220"/>
      <c r="S698" s="220"/>
      <c r="T698" s="221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T698" s="222" t="s">
        <v>161</v>
      </c>
      <c r="AU698" s="222" t="s">
        <v>80</v>
      </c>
      <c r="AV698" s="12" t="s">
        <v>82</v>
      </c>
      <c r="AW698" s="12" t="s">
        <v>33</v>
      </c>
      <c r="AX698" s="12" t="s">
        <v>72</v>
      </c>
      <c r="AY698" s="222" t="s">
        <v>153</v>
      </c>
    </row>
    <row r="699" spans="1:51" s="12" customFormat="1" ht="12">
      <c r="A699" s="12"/>
      <c r="B699" s="211"/>
      <c r="C699" s="212"/>
      <c r="D699" s="213" t="s">
        <v>161</v>
      </c>
      <c r="E699" s="214" t="s">
        <v>19</v>
      </c>
      <c r="F699" s="215" t="s">
        <v>1020</v>
      </c>
      <c r="G699" s="212"/>
      <c r="H699" s="216">
        <v>3.564</v>
      </c>
      <c r="I699" s="217"/>
      <c r="J699" s="212"/>
      <c r="K699" s="212"/>
      <c r="L699" s="218"/>
      <c r="M699" s="219"/>
      <c r="N699" s="220"/>
      <c r="O699" s="220"/>
      <c r="P699" s="220"/>
      <c r="Q699" s="220"/>
      <c r="R699" s="220"/>
      <c r="S699" s="220"/>
      <c r="T699" s="221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T699" s="222" t="s">
        <v>161</v>
      </c>
      <c r="AU699" s="222" t="s">
        <v>80</v>
      </c>
      <c r="AV699" s="12" t="s">
        <v>82</v>
      </c>
      <c r="AW699" s="12" t="s">
        <v>33</v>
      </c>
      <c r="AX699" s="12" t="s">
        <v>72</v>
      </c>
      <c r="AY699" s="222" t="s">
        <v>153</v>
      </c>
    </row>
    <row r="700" spans="1:51" s="12" customFormat="1" ht="12">
      <c r="A700" s="12"/>
      <c r="B700" s="211"/>
      <c r="C700" s="212"/>
      <c r="D700" s="213" t="s">
        <v>161</v>
      </c>
      <c r="E700" s="214" t="s">
        <v>19</v>
      </c>
      <c r="F700" s="215" t="s">
        <v>1020</v>
      </c>
      <c r="G700" s="212"/>
      <c r="H700" s="216">
        <v>3.564</v>
      </c>
      <c r="I700" s="217"/>
      <c r="J700" s="212"/>
      <c r="K700" s="212"/>
      <c r="L700" s="218"/>
      <c r="M700" s="219"/>
      <c r="N700" s="220"/>
      <c r="O700" s="220"/>
      <c r="P700" s="220"/>
      <c r="Q700" s="220"/>
      <c r="R700" s="220"/>
      <c r="S700" s="220"/>
      <c r="T700" s="221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T700" s="222" t="s">
        <v>161</v>
      </c>
      <c r="AU700" s="222" t="s">
        <v>80</v>
      </c>
      <c r="AV700" s="12" t="s">
        <v>82</v>
      </c>
      <c r="AW700" s="12" t="s">
        <v>33</v>
      </c>
      <c r="AX700" s="12" t="s">
        <v>72</v>
      </c>
      <c r="AY700" s="222" t="s">
        <v>153</v>
      </c>
    </row>
    <row r="701" spans="1:51" s="12" customFormat="1" ht="12">
      <c r="A701" s="12"/>
      <c r="B701" s="211"/>
      <c r="C701" s="212"/>
      <c r="D701" s="213" t="s">
        <v>161</v>
      </c>
      <c r="E701" s="214" t="s">
        <v>19</v>
      </c>
      <c r="F701" s="215" t="s">
        <v>1021</v>
      </c>
      <c r="G701" s="212"/>
      <c r="H701" s="216">
        <v>3.564</v>
      </c>
      <c r="I701" s="217"/>
      <c r="J701" s="212"/>
      <c r="K701" s="212"/>
      <c r="L701" s="218"/>
      <c r="M701" s="219"/>
      <c r="N701" s="220"/>
      <c r="O701" s="220"/>
      <c r="P701" s="220"/>
      <c r="Q701" s="220"/>
      <c r="R701" s="220"/>
      <c r="S701" s="220"/>
      <c r="T701" s="221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T701" s="222" t="s">
        <v>161</v>
      </c>
      <c r="AU701" s="222" t="s">
        <v>80</v>
      </c>
      <c r="AV701" s="12" t="s">
        <v>82</v>
      </c>
      <c r="AW701" s="12" t="s">
        <v>33</v>
      </c>
      <c r="AX701" s="12" t="s">
        <v>72</v>
      </c>
      <c r="AY701" s="222" t="s">
        <v>153</v>
      </c>
    </row>
    <row r="702" spans="1:51" s="12" customFormat="1" ht="12">
      <c r="A702" s="12"/>
      <c r="B702" s="211"/>
      <c r="C702" s="212"/>
      <c r="D702" s="213" t="s">
        <v>161</v>
      </c>
      <c r="E702" s="214" t="s">
        <v>19</v>
      </c>
      <c r="F702" s="215" t="s">
        <v>1022</v>
      </c>
      <c r="G702" s="212"/>
      <c r="H702" s="216">
        <v>1.485</v>
      </c>
      <c r="I702" s="217"/>
      <c r="J702" s="212"/>
      <c r="K702" s="212"/>
      <c r="L702" s="218"/>
      <c r="M702" s="219"/>
      <c r="N702" s="220"/>
      <c r="O702" s="220"/>
      <c r="P702" s="220"/>
      <c r="Q702" s="220"/>
      <c r="R702" s="220"/>
      <c r="S702" s="220"/>
      <c r="T702" s="221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T702" s="222" t="s">
        <v>161</v>
      </c>
      <c r="AU702" s="222" t="s">
        <v>80</v>
      </c>
      <c r="AV702" s="12" t="s">
        <v>82</v>
      </c>
      <c r="AW702" s="12" t="s">
        <v>33</v>
      </c>
      <c r="AX702" s="12" t="s">
        <v>72</v>
      </c>
      <c r="AY702" s="222" t="s">
        <v>153</v>
      </c>
    </row>
    <row r="703" spans="1:51" s="13" customFormat="1" ht="12">
      <c r="A703" s="13"/>
      <c r="B703" s="223"/>
      <c r="C703" s="224"/>
      <c r="D703" s="213" t="s">
        <v>161</v>
      </c>
      <c r="E703" s="225" t="s">
        <v>19</v>
      </c>
      <c r="F703" s="226" t="s">
        <v>163</v>
      </c>
      <c r="G703" s="224"/>
      <c r="H703" s="227">
        <v>16.632</v>
      </c>
      <c r="I703" s="228"/>
      <c r="J703" s="224"/>
      <c r="K703" s="224"/>
      <c r="L703" s="229"/>
      <c r="M703" s="230"/>
      <c r="N703" s="231"/>
      <c r="O703" s="231"/>
      <c r="P703" s="231"/>
      <c r="Q703" s="231"/>
      <c r="R703" s="231"/>
      <c r="S703" s="231"/>
      <c r="T703" s="232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3" t="s">
        <v>161</v>
      </c>
      <c r="AU703" s="233" t="s">
        <v>80</v>
      </c>
      <c r="AV703" s="13" t="s">
        <v>160</v>
      </c>
      <c r="AW703" s="13" t="s">
        <v>33</v>
      </c>
      <c r="AX703" s="13" t="s">
        <v>80</v>
      </c>
      <c r="AY703" s="233" t="s">
        <v>153</v>
      </c>
    </row>
    <row r="704" spans="1:65" s="2" customFormat="1" ht="16.5" customHeight="1">
      <c r="A704" s="38"/>
      <c r="B704" s="39"/>
      <c r="C704" s="238" t="s">
        <v>1023</v>
      </c>
      <c r="D704" s="238" t="s">
        <v>187</v>
      </c>
      <c r="E704" s="239" t="s">
        <v>1024</v>
      </c>
      <c r="F704" s="240" t="s">
        <v>1025</v>
      </c>
      <c r="G704" s="241" t="s">
        <v>213</v>
      </c>
      <c r="H704" s="242">
        <v>10.62</v>
      </c>
      <c r="I704" s="243"/>
      <c r="J704" s="244">
        <f>ROUND(I704*H704,2)</f>
        <v>0</v>
      </c>
      <c r="K704" s="245"/>
      <c r="L704" s="246"/>
      <c r="M704" s="247" t="s">
        <v>19</v>
      </c>
      <c r="N704" s="248" t="s">
        <v>43</v>
      </c>
      <c r="O704" s="84"/>
      <c r="P704" s="207">
        <f>O704*H704</f>
        <v>0</v>
      </c>
      <c r="Q704" s="207">
        <v>0</v>
      </c>
      <c r="R704" s="207">
        <f>Q704*H704</f>
        <v>0</v>
      </c>
      <c r="S704" s="207">
        <v>0</v>
      </c>
      <c r="T704" s="208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09" t="s">
        <v>233</v>
      </c>
      <c r="AT704" s="209" t="s">
        <v>187</v>
      </c>
      <c r="AU704" s="209" t="s">
        <v>80</v>
      </c>
      <c r="AY704" s="17" t="s">
        <v>153</v>
      </c>
      <c r="BE704" s="210">
        <f>IF(N704="základní",J704,0)</f>
        <v>0</v>
      </c>
      <c r="BF704" s="210">
        <f>IF(N704="snížená",J704,0)</f>
        <v>0</v>
      </c>
      <c r="BG704" s="210">
        <f>IF(N704="zákl. přenesená",J704,0)</f>
        <v>0</v>
      </c>
      <c r="BH704" s="210">
        <f>IF(N704="sníž. přenesená",J704,0)</f>
        <v>0</v>
      </c>
      <c r="BI704" s="210">
        <f>IF(N704="nulová",J704,0)</f>
        <v>0</v>
      </c>
      <c r="BJ704" s="17" t="s">
        <v>80</v>
      </c>
      <c r="BK704" s="210">
        <f>ROUND(I704*H704,2)</f>
        <v>0</v>
      </c>
      <c r="BL704" s="17" t="s">
        <v>230</v>
      </c>
      <c r="BM704" s="209" t="s">
        <v>1026</v>
      </c>
    </row>
    <row r="705" spans="1:65" s="2" customFormat="1" ht="21.75" customHeight="1">
      <c r="A705" s="38"/>
      <c r="B705" s="39"/>
      <c r="C705" s="197" t="s">
        <v>601</v>
      </c>
      <c r="D705" s="197" t="s">
        <v>156</v>
      </c>
      <c r="E705" s="198" t="s">
        <v>1027</v>
      </c>
      <c r="F705" s="199" t="s">
        <v>1028</v>
      </c>
      <c r="G705" s="200" t="s">
        <v>222</v>
      </c>
      <c r="H705" s="201">
        <v>4.995</v>
      </c>
      <c r="I705" s="202"/>
      <c r="J705" s="203">
        <f>ROUND(I705*H705,2)</f>
        <v>0</v>
      </c>
      <c r="K705" s="204"/>
      <c r="L705" s="44"/>
      <c r="M705" s="205" t="s">
        <v>19</v>
      </c>
      <c r="N705" s="206" t="s">
        <v>43</v>
      </c>
      <c r="O705" s="84"/>
      <c r="P705" s="207">
        <f>O705*H705</f>
        <v>0</v>
      </c>
      <c r="Q705" s="207">
        <v>0</v>
      </c>
      <c r="R705" s="207">
        <f>Q705*H705</f>
        <v>0</v>
      </c>
      <c r="S705" s="207">
        <v>0</v>
      </c>
      <c r="T705" s="208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09" t="s">
        <v>230</v>
      </c>
      <c r="AT705" s="209" t="s">
        <v>156</v>
      </c>
      <c r="AU705" s="209" t="s">
        <v>80</v>
      </c>
      <c r="AY705" s="17" t="s">
        <v>153</v>
      </c>
      <c r="BE705" s="210">
        <f>IF(N705="základní",J705,0)</f>
        <v>0</v>
      </c>
      <c r="BF705" s="210">
        <f>IF(N705="snížená",J705,0)</f>
        <v>0</v>
      </c>
      <c r="BG705" s="210">
        <f>IF(N705="zákl. přenesená",J705,0)</f>
        <v>0</v>
      </c>
      <c r="BH705" s="210">
        <f>IF(N705="sníž. přenesená",J705,0)</f>
        <v>0</v>
      </c>
      <c r="BI705" s="210">
        <f>IF(N705="nulová",J705,0)</f>
        <v>0</v>
      </c>
      <c r="BJ705" s="17" t="s">
        <v>80</v>
      </c>
      <c r="BK705" s="210">
        <f>ROUND(I705*H705,2)</f>
        <v>0</v>
      </c>
      <c r="BL705" s="17" t="s">
        <v>230</v>
      </c>
      <c r="BM705" s="209" t="s">
        <v>1029</v>
      </c>
    </row>
    <row r="706" spans="1:63" s="11" customFormat="1" ht="25.9" customHeight="1">
      <c r="A706" s="11"/>
      <c r="B706" s="183"/>
      <c r="C706" s="184"/>
      <c r="D706" s="185" t="s">
        <v>71</v>
      </c>
      <c r="E706" s="186" t="s">
        <v>1030</v>
      </c>
      <c r="F706" s="186" t="s">
        <v>1031</v>
      </c>
      <c r="G706" s="184"/>
      <c r="H706" s="184"/>
      <c r="I706" s="187"/>
      <c r="J706" s="188">
        <f>BK706</f>
        <v>0</v>
      </c>
      <c r="K706" s="184"/>
      <c r="L706" s="189"/>
      <c r="M706" s="190"/>
      <c r="N706" s="191"/>
      <c r="O706" s="191"/>
      <c r="P706" s="192">
        <f>SUM(P707:P714)</f>
        <v>0</v>
      </c>
      <c r="Q706" s="191"/>
      <c r="R706" s="192">
        <f>SUM(R707:R714)</f>
        <v>0</v>
      </c>
      <c r="S706" s="191"/>
      <c r="T706" s="193">
        <f>SUM(T707:T714)</f>
        <v>0</v>
      </c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R706" s="194" t="s">
        <v>82</v>
      </c>
      <c r="AT706" s="195" t="s">
        <v>71</v>
      </c>
      <c r="AU706" s="195" t="s">
        <v>72</v>
      </c>
      <c r="AY706" s="194" t="s">
        <v>153</v>
      </c>
      <c r="BK706" s="196">
        <f>SUM(BK707:BK714)</f>
        <v>0</v>
      </c>
    </row>
    <row r="707" spans="1:65" s="2" customFormat="1" ht="16.5" customHeight="1">
      <c r="A707" s="38"/>
      <c r="B707" s="39"/>
      <c r="C707" s="197" t="s">
        <v>1032</v>
      </c>
      <c r="D707" s="197" t="s">
        <v>156</v>
      </c>
      <c r="E707" s="198" t="s">
        <v>1033</v>
      </c>
      <c r="F707" s="199" t="s">
        <v>1034</v>
      </c>
      <c r="G707" s="200" t="s">
        <v>213</v>
      </c>
      <c r="H707" s="201">
        <v>7.2</v>
      </c>
      <c r="I707" s="202"/>
      <c r="J707" s="203">
        <f>ROUND(I707*H707,2)</f>
        <v>0</v>
      </c>
      <c r="K707" s="204"/>
      <c r="L707" s="44"/>
      <c r="M707" s="205" t="s">
        <v>19</v>
      </c>
      <c r="N707" s="206" t="s">
        <v>43</v>
      </c>
      <c r="O707" s="84"/>
      <c r="P707" s="207">
        <f>O707*H707</f>
        <v>0</v>
      </c>
      <c r="Q707" s="207">
        <v>0</v>
      </c>
      <c r="R707" s="207">
        <f>Q707*H707</f>
        <v>0</v>
      </c>
      <c r="S707" s="207">
        <v>0</v>
      </c>
      <c r="T707" s="208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09" t="s">
        <v>230</v>
      </c>
      <c r="AT707" s="209" t="s">
        <v>156</v>
      </c>
      <c r="AU707" s="209" t="s">
        <v>80</v>
      </c>
      <c r="AY707" s="17" t="s">
        <v>153</v>
      </c>
      <c r="BE707" s="210">
        <f>IF(N707="základní",J707,0)</f>
        <v>0</v>
      </c>
      <c r="BF707" s="210">
        <f>IF(N707="snížená",J707,0)</f>
        <v>0</v>
      </c>
      <c r="BG707" s="210">
        <f>IF(N707="zákl. přenesená",J707,0)</f>
        <v>0</v>
      </c>
      <c r="BH707" s="210">
        <f>IF(N707="sníž. přenesená",J707,0)</f>
        <v>0</v>
      </c>
      <c r="BI707" s="210">
        <f>IF(N707="nulová",J707,0)</f>
        <v>0</v>
      </c>
      <c r="BJ707" s="17" t="s">
        <v>80</v>
      </c>
      <c r="BK707" s="210">
        <f>ROUND(I707*H707,2)</f>
        <v>0</v>
      </c>
      <c r="BL707" s="17" t="s">
        <v>230</v>
      </c>
      <c r="BM707" s="209" t="s">
        <v>1035</v>
      </c>
    </row>
    <row r="708" spans="1:51" s="12" customFormat="1" ht="12">
      <c r="A708" s="12"/>
      <c r="B708" s="211"/>
      <c r="C708" s="212"/>
      <c r="D708" s="213" t="s">
        <v>161</v>
      </c>
      <c r="E708" s="214" t="s">
        <v>19</v>
      </c>
      <c r="F708" s="215" t="s">
        <v>1036</v>
      </c>
      <c r="G708" s="212"/>
      <c r="H708" s="216">
        <v>7.2</v>
      </c>
      <c r="I708" s="217"/>
      <c r="J708" s="212"/>
      <c r="K708" s="212"/>
      <c r="L708" s="218"/>
      <c r="M708" s="219"/>
      <c r="N708" s="220"/>
      <c r="O708" s="220"/>
      <c r="P708" s="220"/>
      <c r="Q708" s="220"/>
      <c r="R708" s="220"/>
      <c r="S708" s="220"/>
      <c r="T708" s="221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T708" s="222" t="s">
        <v>161</v>
      </c>
      <c r="AU708" s="222" t="s">
        <v>80</v>
      </c>
      <c r="AV708" s="12" t="s">
        <v>82</v>
      </c>
      <c r="AW708" s="12" t="s">
        <v>33</v>
      </c>
      <c r="AX708" s="12" t="s">
        <v>72</v>
      </c>
      <c r="AY708" s="222" t="s">
        <v>153</v>
      </c>
    </row>
    <row r="709" spans="1:51" s="13" customFormat="1" ht="12">
      <c r="A709" s="13"/>
      <c r="B709" s="223"/>
      <c r="C709" s="224"/>
      <c r="D709" s="213" t="s">
        <v>161</v>
      </c>
      <c r="E709" s="225" t="s">
        <v>19</v>
      </c>
      <c r="F709" s="226" t="s">
        <v>163</v>
      </c>
      <c r="G709" s="224"/>
      <c r="H709" s="227">
        <v>7.2</v>
      </c>
      <c r="I709" s="228"/>
      <c r="J709" s="224"/>
      <c r="K709" s="224"/>
      <c r="L709" s="229"/>
      <c r="M709" s="230"/>
      <c r="N709" s="231"/>
      <c r="O709" s="231"/>
      <c r="P709" s="231"/>
      <c r="Q709" s="231"/>
      <c r="R709" s="231"/>
      <c r="S709" s="231"/>
      <c r="T709" s="23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3" t="s">
        <v>161</v>
      </c>
      <c r="AU709" s="233" t="s">
        <v>80</v>
      </c>
      <c r="AV709" s="13" t="s">
        <v>160</v>
      </c>
      <c r="AW709" s="13" t="s">
        <v>33</v>
      </c>
      <c r="AX709" s="13" t="s">
        <v>80</v>
      </c>
      <c r="AY709" s="233" t="s">
        <v>153</v>
      </c>
    </row>
    <row r="710" spans="1:65" s="2" customFormat="1" ht="16.5" customHeight="1">
      <c r="A710" s="38"/>
      <c r="B710" s="39"/>
      <c r="C710" s="197" t="s">
        <v>605</v>
      </c>
      <c r="D710" s="197" t="s">
        <v>156</v>
      </c>
      <c r="E710" s="198" t="s">
        <v>1030</v>
      </c>
      <c r="F710" s="199" t="s">
        <v>1037</v>
      </c>
      <c r="G710" s="200" t="s">
        <v>379</v>
      </c>
      <c r="H710" s="201">
        <v>32</v>
      </c>
      <c r="I710" s="202"/>
      <c r="J710" s="203">
        <f>ROUND(I710*H710,2)</f>
        <v>0</v>
      </c>
      <c r="K710" s="204"/>
      <c r="L710" s="44"/>
      <c r="M710" s="205" t="s">
        <v>19</v>
      </c>
      <c r="N710" s="206" t="s">
        <v>43</v>
      </c>
      <c r="O710" s="84"/>
      <c r="P710" s="207">
        <f>O710*H710</f>
        <v>0</v>
      </c>
      <c r="Q710" s="207">
        <v>0</v>
      </c>
      <c r="R710" s="207">
        <f>Q710*H710</f>
        <v>0</v>
      </c>
      <c r="S710" s="207">
        <v>0</v>
      </c>
      <c r="T710" s="208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09" t="s">
        <v>230</v>
      </c>
      <c r="AT710" s="209" t="s">
        <v>156</v>
      </c>
      <c r="AU710" s="209" t="s">
        <v>80</v>
      </c>
      <c r="AY710" s="17" t="s">
        <v>153</v>
      </c>
      <c r="BE710" s="210">
        <f>IF(N710="základní",J710,0)</f>
        <v>0</v>
      </c>
      <c r="BF710" s="210">
        <f>IF(N710="snížená",J710,0)</f>
        <v>0</v>
      </c>
      <c r="BG710" s="210">
        <f>IF(N710="zákl. přenesená",J710,0)</f>
        <v>0</v>
      </c>
      <c r="BH710" s="210">
        <f>IF(N710="sníž. přenesená",J710,0)</f>
        <v>0</v>
      </c>
      <c r="BI710" s="210">
        <f>IF(N710="nulová",J710,0)</f>
        <v>0</v>
      </c>
      <c r="BJ710" s="17" t="s">
        <v>80</v>
      </c>
      <c r="BK710" s="210">
        <f>ROUND(I710*H710,2)</f>
        <v>0</v>
      </c>
      <c r="BL710" s="17" t="s">
        <v>230</v>
      </c>
      <c r="BM710" s="209" t="s">
        <v>1038</v>
      </c>
    </row>
    <row r="711" spans="1:51" s="12" customFormat="1" ht="12">
      <c r="A711" s="12"/>
      <c r="B711" s="211"/>
      <c r="C711" s="212"/>
      <c r="D711" s="213" t="s">
        <v>161</v>
      </c>
      <c r="E711" s="214" t="s">
        <v>19</v>
      </c>
      <c r="F711" s="215" t="s">
        <v>205</v>
      </c>
      <c r="G711" s="212"/>
      <c r="H711" s="216">
        <v>11</v>
      </c>
      <c r="I711" s="217"/>
      <c r="J711" s="212"/>
      <c r="K711" s="212"/>
      <c r="L711" s="218"/>
      <c r="M711" s="219"/>
      <c r="N711" s="220"/>
      <c r="O711" s="220"/>
      <c r="P711" s="220"/>
      <c r="Q711" s="220"/>
      <c r="R711" s="220"/>
      <c r="S711" s="220"/>
      <c r="T711" s="221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T711" s="222" t="s">
        <v>161</v>
      </c>
      <c r="AU711" s="222" t="s">
        <v>80</v>
      </c>
      <c r="AV711" s="12" t="s">
        <v>82</v>
      </c>
      <c r="AW711" s="12" t="s">
        <v>33</v>
      </c>
      <c r="AX711" s="12" t="s">
        <v>72</v>
      </c>
      <c r="AY711" s="222" t="s">
        <v>153</v>
      </c>
    </row>
    <row r="712" spans="1:51" s="12" customFormat="1" ht="12">
      <c r="A712" s="12"/>
      <c r="B712" s="211"/>
      <c r="C712" s="212"/>
      <c r="D712" s="213" t="s">
        <v>161</v>
      </c>
      <c r="E712" s="214" t="s">
        <v>19</v>
      </c>
      <c r="F712" s="215" t="s">
        <v>559</v>
      </c>
      <c r="G712" s="212"/>
      <c r="H712" s="216">
        <v>11</v>
      </c>
      <c r="I712" s="217"/>
      <c r="J712" s="212"/>
      <c r="K712" s="212"/>
      <c r="L712" s="218"/>
      <c r="M712" s="219"/>
      <c r="N712" s="220"/>
      <c r="O712" s="220"/>
      <c r="P712" s="220"/>
      <c r="Q712" s="220"/>
      <c r="R712" s="220"/>
      <c r="S712" s="220"/>
      <c r="T712" s="221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T712" s="222" t="s">
        <v>161</v>
      </c>
      <c r="AU712" s="222" t="s">
        <v>80</v>
      </c>
      <c r="AV712" s="12" t="s">
        <v>82</v>
      </c>
      <c r="AW712" s="12" t="s">
        <v>33</v>
      </c>
      <c r="AX712" s="12" t="s">
        <v>72</v>
      </c>
      <c r="AY712" s="222" t="s">
        <v>153</v>
      </c>
    </row>
    <row r="713" spans="1:51" s="12" customFormat="1" ht="12">
      <c r="A713" s="12"/>
      <c r="B713" s="211"/>
      <c r="C713" s="212"/>
      <c r="D713" s="213" t="s">
        <v>161</v>
      </c>
      <c r="E713" s="214" t="s">
        <v>19</v>
      </c>
      <c r="F713" s="215" t="s">
        <v>1039</v>
      </c>
      <c r="G713" s="212"/>
      <c r="H713" s="216">
        <v>10</v>
      </c>
      <c r="I713" s="217"/>
      <c r="J713" s="212"/>
      <c r="K713" s="212"/>
      <c r="L713" s="218"/>
      <c r="M713" s="219"/>
      <c r="N713" s="220"/>
      <c r="O713" s="220"/>
      <c r="P713" s="220"/>
      <c r="Q713" s="220"/>
      <c r="R713" s="220"/>
      <c r="S713" s="220"/>
      <c r="T713" s="221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T713" s="222" t="s">
        <v>161</v>
      </c>
      <c r="AU713" s="222" t="s">
        <v>80</v>
      </c>
      <c r="AV713" s="12" t="s">
        <v>82</v>
      </c>
      <c r="AW713" s="12" t="s">
        <v>33</v>
      </c>
      <c r="AX713" s="12" t="s">
        <v>72</v>
      </c>
      <c r="AY713" s="222" t="s">
        <v>153</v>
      </c>
    </row>
    <row r="714" spans="1:51" s="13" customFormat="1" ht="12">
      <c r="A714" s="13"/>
      <c r="B714" s="223"/>
      <c r="C714" s="224"/>
      <c r="D714" s="213" t="s">
        <v>161</v>
      </c>
      <c r="E714" s="225" t="s">
        <v>19</v>
      </c>
      <c r="F714" s="226" t="s">
        <v>163</v>
      </c>
      <c r="G714" s="224"/>
      <c r="H714" s="227">
        <v>32</v>
      </c>
      <c r="I714" s="228"/>
      <c r="J714" s="224"/>
      <c r="K714" s="224"/>
      <c r="L714" s="229"/>
      <c r="M714" s="230"/>
      <c r="N714" s="231"/>
      <c r="O714" s="231"/>
      <c r="P714" s="231"/>
      <c r="Q714" s="231"/>
      <c r="R714" s="231"/>
      <c r="S714" s="231"/>
      <c r="T714" s="23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3" t="s">
        <v>161</v>
      </c>
      <c r="AU714" s="233" t="s">
        <v>80</v>
      </c>
      <c r="AV714" s="13" t="s">
        <v>160</v>
      </c>
      <c r="AW714" s="13" t="s">
        <v>33</v>
      </c>
      <c r="AX714" s="13" t="s">
        <v>80</v>
      </c>
      <c r="AY714" s="233" t="s">
        <v>153</v>
      </c>
    </row>
    <row r="715" spans="1:63" s="11" customFormat="1" ht="25.9" customHeight="1">
      <c r="A715" s="11"/>
      <c r="B715" s="183"/>
      <c r="C715" s="184"/>
      <c r="D715" s="185" t="s">
        <v>71</v>
      </c>
      <c r="E715" s="186" t="s">
        <v>1040</v>
      </c>
      <c r="F715" s="186" t="s">
        <v>1041</v>
      </c>
      <c r="G715" s="184"/>
      <c r="H715" s="184"/>
      <c r="I715" s="187"/>
      <c r="J715" s="188">
        <f>BK715</f>
        <v>0</v>
      </c>
      <c r="K715" s="184"/>
      <c r="L715" s="189"/>
      <c r="M715" s="190"/>
      <c r="N715" s="191"/>
      <c r="O715" s="191"/>
      <c r="P715" s="192">
        <f>SUM(P716:P720)</f>
        <v>0</v>
      </c>
      <c r="Q715" s="191"/>
      <c r="R715" s="192">
        <f>SUM(R716:R720)</f>
        <v>0</v>
      </c>
      <c r="S715" s="191"/>
      <c r="T715" s="193">
        <f>SUM(T716:T720)</f>
        <v>0</v>
      </c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R715" s="194" t="s">
        <v>82</v>
      </c>
      <c r="AT715" s="195" t="s">
        <v>71</v>
      </c>
      <c r="AU715" s="195" t="s">
        <v>72</v>
      </c>
      <c r="AY715" s="194" t="s">
        <v>153</v>
      </c>
      <c r="BK715" s="196">
        <f>SUM(BK716:BK720)</f>
        <v>0</v>
      </c>
    </row>
    <row r="716" spans="1:65" s="2" customFormat="1" ht="21.75" customHeight="1">
      <c r="A716" s="38"/>
      <c r="B716" s="39"/>
      <c r="C716" s="197" t="s">
        <v>1042</v>
      </c>
      <c r="D716" s="197" t="s">
        <v>156</v>
      </c>
      <c r="E716" s="198" t="s">
        <v>1043</v>
      </c>
      <c r="F716" s="199" t="s">
        <v>1044</v>
      </c>
      <c r="G716" s="200" t="s">
        <v>213</v>
      </c>
      <c r="H716" s="201">
        <v>939.044</v>
      </c>
      <c r="I716" s="202"/>
      <c r="J716" s="203">
        <f>ROUND(I716*H716,2)</f>
        <v>0</v>
      </c>
      <c r="K716" s="204"/>
      <c r="L716" s="44"/>
      <c r="M716" s="205" t="s">
        <v>19</v>
      </c>
      <c r="N716" s="206" t="s">
        <v>43</v>
      </c>
      <c r="O716" s="84"/>
      <c r="P716" s="207">
        <f>O716*H716</f>
        <v>0</v>
      </c>
      <c r="Q716" s="207">
        <v>0</v>
      </c>
      <c r="R716" s="207">
        <f>Q716*H716</f>
        <v>0</v>
      </c>
      <c r="S716" s="207">
        <v>0</v>
      </c>
      <c r="T716" s="208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09" t="s">
        <v>230</v>
      </c>
      <c r="AT716" s="209" t="s">
        <v>156</v>
      </c>
      <c r="AU716" s="209" t="s">
        <v>80</v>
      </c>
      <c r="AY716" s="17" t="s">
        <v>153</v>
      </c>
      <c r="BE716" s="210">
        <f>IF(N716="základní",J716,0)</f>
        <v>0</v>
      </c>
      <c r="BF716" s="210">
        <f>IF(N716="snížená",J716,0)</f>
        <v>0</v>
      </c>
      <c r="BG716" s="210">
        <f>IF(N716="zákl. přenesená",J716,0)</f>
        <v>0</v>
      </c>
      <c r="BH716" s="210">
        <f>IF(N716="sníž. přenesená",J716,0)</f>
        <v>0</v>
      </c>
      <c r="BI716" s="210">
        <f>IF(N716="nulová",J716,0)</f>
        <v>0</v>
      </c>
      <c r="BJ716" s="17" t="s">
        <v>80</v>
      </c>
      <c r="BK716" s="210">
        <f>ROUND(I716*H716,2)</f>
        <v>0</v>
      </c>
      <c r="BL716" s="17" t="s">
        <v>230</v>
      </c>
      <c r="BM716" s="209" t="s">
        <v>1045</v>
      </c>
    </row>
    <row r="717" spans="1:65" s="2" customFormat="1" ht="16.5" customHeight="1">
      <c r="A717" s="38"/>
      <c r="B717" s="39"/>
      <c r="C717" s="197" t="s">
        <v>609</v>
      </c>
      <c r="D717" s="197" t="s">
        <v>156</v>
      </c>
      <c r="E717" s="198" t="s">
        <v>1046</v>
      </c>
      <c r="F717" s="199" t="s">
        <v>1047</v>
      </c>
      <c r="G717" s="200" t="s">
        <v>213</v>
      </c>
      <c r="H717" s="201">
        <v>790.745</v>
      </c>
      <c r="I717" s="202"/>
      <c r="J717" s="203">
        <f>ROUND(I717*H717,2)</f>
        <v>0</v>
      </c>
      <c r="K717" s="204"/>
      <c r="L717" s="44"/>
      <c r="M717" s="205" t="s">
        <v>19</v>
      </c>
      <c r="N717" s="206" t="s">
        <v>43</v>
      </c>
      <c r="O717" s="84"/>
      <c r="P717" s="207">
        <f>O717*H717</f>
        <v>0</v>
      </c>
      <c r="Q717" s="207">
        <v>0</v>
      </c>
      <c r="R717" s="207">
        <f>Q717*H717</f>
        <v>0</v>
      </c>
      <c r="S717" s="207">
        <v>0</v>
      </c>
      <c r="T717" s="208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09" t="s">
        <v>230</v>
      </c>
      <c r="AT717" s="209" t="s">
        <v>156</v>
      </c>
      <c r="AU717" s="209" t="s">
        <v>80</v>
      </c>
      <c r="AY717" s="17" t="s">
        <v>153</v>
      </c>
      <c r="BE717" s="210">
        <f>IF(N717="základní",J717,0)</f>
        <v>0</v>
      </c>
      <c r="BF717" s="210">
        <f>IF(N717="snížená",J717,0)</f>
        <v>0</v>
      </c>
      <c r="BG717" s="210">
        <f>IF(N717="zákl. přenesená",J717,0)</f>
        <v>0</v>
      </c>
      <c r="BH717" s="210">
        <f>IF(N717="sníž. přenesená",J717,0)</f>
        <v>0</v>
      </c>
      <c r="BI717" s="210">
        <f>IF(N717="nulová",J717,0)</f>
        <v>0</v>
      </c>
      <c r="BJ717" s="17" t="s">
        <v>80</v>
      </c>
      <c r="BK717" s="210">
        <f>ROUND(I717*H717,2)</f>
        <v>0</v>
      </c>
      <c r="BL717" s="17" t="s">
        <v>230</v>
      </c>
      <c r="BM717" s="209" t="s">
        <v>1048</v>
      </c>
    </row>
    <row r="718" spans="1:65" s="2" customFormat="1" ht="21.75" customHeight="1">
      <c r="A718" s="38"/>
      <c r="B718" s="39"/>
      <c r="C718" s="197" t="s">
        <v>1049</v>
      </c>
      <c r="D718" s="197" t="s">
        <v>156</v>
      </c>
      <c r="E718" s="198" t="s">
        <v>1050</v>
      </c>
      <c r="F718" s="199" t="s">
        <v>1051</v>
      </c>
      <c r="G718" s="200" t="s">
        <v>213</v>
      </c>
      <c r="H718" s="201">
        <v>392.357</v>
      </c>
      <c r="I718" s="202"/>
      <c r="J718" s="203">
        <f>ROUND(I718*H718,2)</f>
        <v>0</v>
      </c>
      <c r="K718" s="204"/>
      <c r="L718" s="44"/>
      <c r="M718" s="205" t="s">
        <v>19</v>
      </c>
      <c r="N718" s="206" t="s">
        <v>43</v>
      </c>
      <c r="O718" s="84"/>
      <c r="P718" s="207">
        <f>O718*H718</f>
        <v>0</v>
      </c>
      <c r="Q718" s="207">
        <v>0</v>
      </c>
      <c r="R718" s="207">
        <f>Q718*H718</f>
        <v>0</v>
      </c>
      <c r="S718" s="207">
        <v>0</v>
      </c>
      <c r="T718" s="208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09" t="s">
        <v>230</v>
      </c>
      <c r="AT718" s="209" t="s">
        <v>156</v>
      </c>
      <c r="AU718" s="209" t="s">
        <v>80</v>
      </c>
      <c r="AY718" s="17" t="s">
        <v>153</v>
      </c>
      <c r="BE718" s="210">
        <f>IF(N718="základní",J718,0)</f>
        <v>0</v>
      </c>
      <c r="BF718" s="210">
        <f>IF(N718="snížená",J718,0)</f>
        <v>0</v>
      </c>
      <c r="BG718" s="210">
        <f>IF(N718="zákl. přenesená",J718,0)</f>
        <v>0</v>
      </c>
      <c r="BH718" s="210">
        <f>IF(N718="sníž. přenesená",J718,0)</f>
        <v>0</v>
      </c>
      <c r="BI718" s="210">
        <f>IF(N718="nulová",J718,0)</f>
        <v>0</v>
      </c>
      <c r="BJ718" s="17" t="s">
        <v>80</v>
      </c>
      <c r="BK718" s="210">
        <f>ROUND(I718*H718,2)</f>
        <v>0</v>
      </c>
      <c r="BL718" s="17" t="s">
        <v>230</v>
      </c>
      <c r="BM718" s="209" t="s">
        <v>1052</v>
      </c>
    </row>
    <row r="719" spans="1:65" s="2" customFormat="1" ht="16.5" customHeight="1">
      <c r="A719" s="38"/>
      <c r="B719" s="39"/>
      <c r="C719" s="197" t="s">
        <v>614</v>
      </c>
      <c r="D719" s="197" t="s">
        <v>156</v>
      </c>
      <c r="E719" s="198" t="s">
        <v>1053</v>
      </c>
      <c r="F719" s="199" t="s">
        <v>1054</v>
      </c>
      <c r="G719" s="200" t="s">
        <v>213</v>
      </c>
      <c r="H719" s="201">
        <v>790.728</v>
      </c>
      <c r="I719" s="202"/>
      <c r="J719" s="203">
        <f>ROUND(I719*H719,2)</f>
        <v>0</v>
      </c>
      <c r="K719" s="204"/>
      <c r="L719" s="44"/>
      <c r="M719" s="205" t="s">
        <v>19</v>
      </c>
      <c r="N719" s="206" t="s">
        <v>43</v>
      </c>
      <c r="O719" s="84"/>
      <c r="P719" s="207">
        <f>O719*H719</f>
        <v>0</v>
      </c>
      <c r="Q719" s="207">
        <v>0</v>
      </c>
      <c r="R719" s="207">
        <f>Q719*H719</f>
        <v>0</v>
      </c>
      <c r="S719" s="207">
        <v>0</v>
      </c>
      <c r="T719" s="208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09" t="s">
        <v>230</v>
      </c>
      <c r="AT719" s="209" t="s">
        <v>156</v>
      </c>
      <c r="AU719" s="209" t="s">
        <v>80</v>
      </c>
      <c r="AY719" s="17" t="s">
        <v>153</v>
      </c>
      <c r="BE719" s="210">
        <f>IF(N719="základní",J719,0)</f>
        <v>0</v>
      </c>
      <c r="BF719" s="210">
        <f>IF(N719="snížená",J719,0)</f>
        <v>0</v>
      </c>
      <c r="BG719" s="210">
        <f>IF(N719="zákl. přenesená",J719,0)</f>
        <v>0</v>
      </c>
      <c r="BH719" s="210">
        <f>IF(N719="sníž. přenesená",J719,0)</f>
        <v>0</v>
      </c>
      <c r="BI719" s="210">
        <f>IF(N719="nulová",J719,0)</f>
        <v>0</v>
      </c>
      <c r="BJ719" s="17" t="s">
        <v>80</v>
      </c>
      <c r="BK719" s="210">
        <f>ROUND(I719*H719,2)</f>
        <v>0</v>
      </c>
      <c r="BL719" s="17" t="s">
        <v>230</v>
      </c>
      <c r="BM719" s="209" t="s">
        <v>1055</v>
      </c>
    </row>
    <row r="720" spans="1:65" s="2" customFormat="1" ht="24.15" customHeight="1">
      <c r="A720" s="38"/>
      <c r="B720" s="39"/>
      <c r="C720" s="197" t="s">
        <v>1056</v>
      </c>
      <c r="D720" s="197" t="s">
        <v>156</v>
      </c>
      <c r="E720" s="198" t="s">
        <v>1057</v>
      </c>
      <c r="F720" s="199" t="s">
        <v>1058</v>
      </c>
      <c r="G720" s="200" t="s">
        <v>213</v>
      </c>
      <c r="H720" s="201">
        <v>392.356</v>
      </c>
      <c r="I720" s="202"/>
      <c r="J720" s="203">
        <f>ROUND(I720*H720,2)</f>
        <v>0</v>
      </c>
      <c r="K720" s="204"/>
      <c r="L720" s="44"/>
      <c r="M720" s="205" t="s">
        <v>19</v>
      </c>
      <c r="N720" s="206" t="s">
        <v>43</v>
      </c>
      <c r="O720" s="84"/>
      <c r="P720" s="207">
        <f>O720*H720</f>
        <v>0</v>
      </c>
      <c r="Q720" s="207">
        <v>0</v>
      </c>
      <c r="R720" s="207">
        <f>Q720*H720</f>
        <v>0</v>
      </c>
      <c r="S720" s="207">
        <v>0</v>
      </c>
      <c r="T720" s="208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09" t="s">
        <v>230</v>
      </c>
      <c r="AT720" s="209" t="s">
        <v>156</v>
      </c>
      <c r="AU720" s="209" t="s">
        <v>80</v>
      </c>
      <c r="AY720" s="17" t="s">
        <v>153</v>
      </c>
      <c r="BE720" s="210">
        <f>IF(N720="základní",J720,0)</f>
        <v>0</v>
      </c>
      <c r="BF720" s="210">
        <f>IF(N720="snížená",J720,0)</f>
        <v>0</v>
      </c>
      <c r="BG720" s="210">
        <f>IF(N720="zákl. přenesená",J720,0)</f>
        <v>0</v>
      </c>
      <c r="BH720" s="210">
        <f>IF(N720="sníž. přenesená",J720,0)</f>
        <v>0</v>
      </c>
      <c r="BI720" s="210">
        <f>IF(N720="nulová",J720,0)</f>
        <v>0</v>
      </c>
      <c r="BJ720" s="17" t="s">
        <v>80</v>
      </c>
      <c r="BK720" s="210">
        <f>ROUND(I720*H720,2)</f>
        <v>0</v>
      </c>
      <c r="BL720" s="17" t="s">
        <v>230</v>
      </c>
      <c r="BM720" s="209" t="s">
        <v>1059</v>
      </c>
    </row>
    <row r="721" spans="1:63" s="11" customFormat="1" ht="25.9" customHeight="1">
      <c r="A721" s="11"/>
      <c r="B721" s="183"/>
      <c r="C721" s="184"/>
      <c r="D721" s="185" t="s">
        <v>71</v>
      </c>
      <c r="E721" s="186" t="s">
        <v>1060</v>
      </c>
      <c r="F721" s="186" t="s">
        <v>1061</v>
      </c>
      <c r="G721" s="184"/>
      <c r="H721" s="184"/>
      <c r="I721" s="187"/>
      <c r="J721" s="188">
        <f>BK721</f>
        <v>0</v>
      </c>
      <c r="K721" s="184"/>
      <c r="L721" s="189"/>
      <c r="M721" s="190"/>
      <c r="N721" s="191"/>
      <c r="O721" s="191"/>
      <c r="P721" s="192">
        <f>SUM(P722:P723)</f>
        <v>0</v>
      </c>
      <c r="Q721" s="191"/>
      <c r="R721" s="192">
        <f>SUM(R722:R723)</f>
        <v>0</v>
      </c>
      <c r="S721" s="191"/>
      <c r="T721" s="193">
        <f>SUM(T722:T723)</f>
        <v>0</v>
      </c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R721" s="194" t="s">
        <v>82</v>
      </c>
      <c r="AT721" s="195" t="s">
        <v>71</v>
      </c>
      <c r="AU721" s="195" t="s">
        <v>72</v>
      </c>
      <c r="AY721" s="194" t="s">
        <v>153</v>
      </c>
      <c r="BK721" s="196">
        <f>SUM(BK722:BK723)</f>
        <v>0</v>
      </c>
    </row>
    <row r="722" spans="1:65" s="2" customFormat="1" ht="16.5" customHeight="1">
      <c r="A722" s="38"/>
      <c r="B722" s="39"/>
      <c r="C722" s="197" t="s">
        <v>624</v>
      </c>
      <c r="D722" s="197" t="s">
        <v>156</v>
      </c>
      <c r="E722" s="198" t="s">
        <v>1062</v>
      </c>
      <c r="F722" s="199" t="s">
        <v>1063</v>
      </c>
      <c r="G722" s="200" t="s">
        <v>213</v>
      </c>
      <c r="H722" s="201">
        <v>14.522</v>
      </c>
      <c r="I722" s="202"/>
      <c r="J722" s="203">
        <f>ROUND(I722*H722,2)</f>
        <v>0</v>
      </c>
      <c r="K722" s="204"/>
      <c r="L722" s="44"/>
      <c r="M722" s="205" t="s">
        <v>19</v>
      </c>
      <c r="N722" s="206" t="s">
        <v>43</v>
      </c>
      <c r="O722" s="84"/>
      <c r="P722" s="207">
        <f>O722*H722</f>
        <v>0</v>
      </c>
      <c r="Q722" s="207">
        <v>0</v>
      </c>
      <c r="R722" s="207">
        <f>Q722*H722</f>
        <v>0</v>
      </c>
      <c r="S722" s="207">
        <v>0</v>
      </c>
      <c r="T722" s="208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09" t="s">
        <v>230</v>
      </c>
      <c r="AT722" s="209" t="s">
        <v>156</v>
      </c>
      <c r="AU722" s="209" t="s">
        <v>80</v>
      </c>
      <c r="AY722" s="17" t="s">
        <v>153</v>
      </c>
      <c r="BE722" s="210">
        <f>IF(N722="základní",J722,0)</f>
        <v>0</v>
      </c>
      <c r="BF722" s="210">
        <f>IF(N722="snížená",J722,0)</f>
        <v>0</v>
      </c>
      <c r="BG722" s="210">
        <f>IF(N722="zákl. přenesená",J722,0)</f>
        <v>0</v>
      </c>
      <c r="BH722" s="210">
        <f>IF(N722="sníž. přenesená",J722,0)</f>
        <v>0</v>
      </c>
      <c r="BI722" s="210">
        <f>IF(N722="nulová",J722,0)</f>
        <v>0</v>
      </c>
      <c r="BJ722" s="17" t="s">
        <v>80</v>
      </c>
      <c r="BK722" s="210">
        <f>ROUND(I722*H722,2)</f>
        <v>0</v>
      </c>
      <c r="BL722" s="17" t="s">
        <v>230</v>
      </c>
      <c r="BM722" s="209" t="s">
        <v>1064</v>
      </c>
    </row>
    <row r="723" spans="1:65" s="2" customFormat="1" ht="21.75" customHeight="1">
      <c r="A723" s="38"/>
      <c r="B723" s="39"/>
      <c r="C723" s="197" t="s">
        <v>1065</v>
      </c>
      <c r="D723" s="197" t="s">
        <v>156</v>
      </c>
      <c r="E723" s="198" t="s">
        <v>1066</v>
      </c>
      <c r="F723" s="199" t="s">
        <v>1067</v>
      </c>
      <c r="G723" s="200" t="s">
        <v>222</v>
      </c>
      <c r="H723" s="201">
        <v>0.001</v>
      </c>
      <c r="I723" s="202"/>
      <c r="J723" s="203">
        <f>ROUND(I723*H723,2)</f>
        <v>0</v>
      </c>
      <c r="K723" s="204"/>
      <c r="L723" s="44"/>
      <c r="M723" s="205" t="s">
        <v>19</v>
      </c>
      <c r="N723" s="206" t="s">
        <v>43</v>
      </c>
      <c r="O723" s="84"/>
      <c r="P723" s="207">
        <f>O723*H723</f>
        <v>0</v>
      </c>
      <c r="Q723" s="207">
        <v>0</v>
      </c>
      <c r="R723" s="207">
        <f>Q723*H723</f>
        <v>0</v>
      </c>
      <c r="S723" s="207">
        <v>0</v>
      </c>
      <c r="T723" s="208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09" t="s">
        <v>230</v>
      </c>
      <c r="AT723" s="209" t="s">
        <v>156</v>
      </c>
      <c r="AU723" s="209" t="s">
        <v>80</v>
      </c>
      <c r="AY723" s="17" t="s">
        <v>153</v>
      </c>
      <c r="BE723" s="210">
        <f>IF(N723="základní",J723,0)</f>
        <v>0</v>
      </c>
      <c r="BF723" s="210">
        <f>IF(N723="snížená",J723,0)</f>
        <v>0</v>
      </c>
      <c r="BG723" s="210">
        <f>IF(N723="zákl. přenesená",J723,0)</f>
        <v>0</v>
      </c>
      <c r="BH723" s="210">
        <f>IF(N723="sníž. přenesená",J723,0)</f>
        <v>0</v>
      </c>
      <c r="BI723" s="210">
        <f>IF(N723="nulová",J723,0)</f>
        <v>0</v>
      </c>
      <c r="BJ723" s="17" t="s">
        <v>80</v>
      </c>
      <c r="BK723" s="210">
        <f>ROUND(I723*H723,2)</f>
        <v>0</v>
      </c>
      <c r="BL723" s="17" t="s">
        <v>230</v>
      </c>
      <c r="BM723" s="209" t="s">
        <v>1068</v>
      </c>
    </row>
    <row r="724" spans="1:63" s="11" customFormat="1" ht="25.9" customHeight="1">
      <c r="A724" s="11"/>
      <c r="B724" s="183"/>
      <c r="C724" s="184"/>
      <c r="D724" s="185" t="s">
        <v>71</v>
      </c>
      <c r="E724" s="186" t="s">
        <v>1069</v>
      </c>
      <c r="F724" s="186" t="s">
        <v>1070</v>
      </c>
      <c r="G724" s="184"/>
      <c r="H724" s="184"/>
      <c r="I724" s="187"/>
      <c r="J724" s="188">
        <f>BK724</f>
        <v>0</v>
      </c>
      <c r="K724" s="184"/>
      <c r="L724" s="189"/>
      <c r="M724" s="190"/>
      <c r="N724" s="191"/>
      <c r="O724" s="191"/>
      <c r="P724" s="192">
        <f>P725</f>
        <v>0</v>
      </c>
      <c r="Q724" s="191"/>
      <c r="R724" s="192">
        <f>R725</f>
        <v>0</v>
      </c>
      <c r="S724" s="191"/>
      <c r="T724" s="193">
        <f>T725</f>
        <v>0</v>
      </c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R724" s="194" t="s">
        <v>80</v>
      </c>
      <c r="AT724" s="195" t="s">
        <v>71</v>
      </c>
      <c r="AU724" s="195" t="s">
        <v>72</v>
      </c>
      <c r="AY724" s="194" t="s">
        <v>153</v>
      </c>
      <c r="BK724" s="196">
        <f>BK725</f>
        <v>0</v>
      </c>
    </row>
    <row r="725" spans="1:65" s="2" customFormat="1" ht="21.75" customHeight="1">
      <c r="A725" s="38"/>
      <c r="B725" s="39"/>
      <c r="C725" s="197" t="s">
        <v>630</v>
      </c>
      <c r="D725" s="197" t="s">
        <v>156</v>
      </c>
      <c r="E725" s="198" t="s">
        <v>1069</v>
      </c>
      <c r="F725" s="199" t="s">
        <v>1071</v>
      </c>
      <c r="G725" s="200" t="s">
        <v>383</v>
      </c>
      <c r="H725" s="201">
        <v>1</v>
      </c>
      <c r="I725" s="202"/>
      <c r="J725" s="203">
        <f>ROUND(I725*H725,2)</f>
        <v>0</v>
      </c>
      <c r="K725" s="204"/>
      <c r="L725" s="44"/>
      <c r="M725" s="249" t="s">
        <v>19</v>
      </c>
      <c r="N725" s="250" t="s">
        <v>43</v>
      </c>
      <c r="O725" s="251"/>
      <c r="P725" s="252">
        <f>O725*H725</f>
        <v>0</v>
      </c>
      <c r="Q725" s="252">
        <v>0</v>
      </c>
      <c r="R725" s="252">
        <f>Q725*H725</f>
        <v>0</v>
      </c>
      <c r="S725" s="252">
        <v>0</v>
      </c>
      <c r="T725" s="253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09" t="s">
        <v>160</v>
      </c>
      <c r="AT725" s="209" t="s">
        <v>156</v>
      </c>
      <c r="AU725" s="209" t="s">
        <v>80</v>
      </c>
      <c r="AY725" s="17" t="s">
        <v>153</v>
      </c>
      <c r="BE725" s="210">
        <f>IF(N725="základní",J725,0)</f>
        <v>0</v>
      </c>
      <c r="BF725" s="210">
        <f>IF(N725="snížená",J725,0)</f>
        <v>0</v>
      </c>
      <c r="BG725" s="210">
        <f>IF(N725="zákl. přenesená",J725,0)</f>
        <v>0</v>
      </c>
      <c r="BH725" s="210">
        <f>IF(N725="sníž. přenesená",J725,0)</f>
        <v>0</v>
      </c>
      <c r="BI725" s="210">
        <f>IF(N725="nulová",J725,0)</f>
        <v>0</v>
      </c>
      <c r="BJ725" s="17" t="s">
        <v>80</v>
      </c>
      <c r="BK725" s="210">
        <f>ROUND(I725*H725,2)</f>
        <v>0</v>
      </c>
      <c r="BL725" s="17" t="s">
        <v>160</v>
      </c>
      <c r="BM725" s="209" t="s">
        <v>1072</v>
      </c>
    </row>
    <row r="726" spans="1:31" s="2" customFormat="1" ht="6.95" customHeight="1">
      <c r="A726" s="38"/>
      <c r="B726" s="59"/>
      <c r="C726" s="60"/>
      <c r="D726" s="60"/>
      <c r="E726" s="60"/>
      <c r="F726" s="60"/>
      <c r="G726" s="60"/>
      <c r="H726" s="60"/>
      <c r="I726" s="60"/>
      <c r="J726" s="60"/>
      <c r="K726" s="60"/>
      <c r="L726" s="44"/>
      <c r="M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</row>
  </sheetData>
  <sheetProtection password="CC35" sheet="1" objects="1" scenarios="1" formatColumns="0" formatRows="0" autoFilter="0"/>
  <autoFilter ref="C106:K725"/>
  <mergeCells count="9">
    <mergeCell ref="E7:H7"/>
    <mergeCell ref="E9:H9"/>
    <mergeCell ref="E18:H18"/>
    <mergeCell ref="E27:H27"/>
    <mergeCell ref="E48:H48"/>
    <mergeCell ref="E50:H50"/>
    <mergeCell ref="E97:H97"/>
    <mergeCell ref="E99:H9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SZŠ a VOŠ zdravotnická Žďár nad Sázavou, zázemí praxe NMNM – rekonstrukce ZTI, ELEKTRO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1073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18. 1. 2023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1074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105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105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ROUND(J92,2)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ROUND((SUM(BE92:BE305)),2)</f>
        <v>0</v>
      </c>
      <c r="G33" s="38"/>
      <c r="H33" s="38"/>
      <c r="I33" s="148">
        <v>0.21</v>
      </c>
      <c r="J33" s="147">
        <f>ROUND(((SUM(BE92:BE305))*I33),2)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ROUND((SUM(BF92:BF305)),2)</f>
        <v>0</v>
      </c>
      <c r="G34" s="38"/>
      <c r="H34" s="38"/>
      <c r="I34" s="148">
        <v>0.15</v>
      </c>
      <c r="J34" s="147">
        <f>ROUND(((SUM(BF92:BF305))*I34),2)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ROUND((SUM(BG92:BG305)),2)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ROUND((SUM(BH92:BH305)),2)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ROUND((SUM(BI92:BI305)),2)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SZŠ a VOŠ zdravotnická Žďár nad Sázavou, zázemí praxe NMNM – rekonstrukce ZTI, ELEKTRO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02 - kanalizace, vodovod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Žďárská 610, Nové Město na Moravě</v>
      </c>
      <c r="G52" s="40"/>
      <c r="H52" s="40"/>
      <c r="I52" s="32" t="s">
        <v>23</v>
      </c>
      <c r="J52" s="72" t="str">
        <f>IF(J12="","",J12)</f>
        <v>18. 1. 2023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Kraj Vysočina, Žižkova 57, Jihlava</v>
      </c>
      <c r="G54" s="40"/>
      <c r="H54" s="40"/>
      <c r="I54" s="32" t="s">
        <v>31</v>
      </c>
      <c r="J54" s="36" t="str">
        <f>E21</f>
        <v>Filip Marek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Filip Marek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107</v>
      </c>
      <c r="D57" s="162"/>
      <c r="E57" s="162"/>
      <c r="F57" s="162"/>
      <c r="G57" s="162"/>
      <c r="H57" s="162"/>
      <c r="I57" s="162"/>
      <c r="J57" s="163" t="s">
        <v>108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J92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109</v>
      </c>
    </row>
    <row r="60" spans="1:31" s="9" customFormat="1" ht="24.95" customHeight="1">
      <c r="A60" s="9"/>
      <c r="B60" s="165"/>
      <c r="C60" s="166"/>
      <c r="D60" s="167" t="s">
        <v>1075</v>
      </c>
      <c r="E60" s="168"/>
      <c r="F60" s="168"/>
      <c r="G60" s="168"/>
      <c r="H60" s="168"/>
      <c r="I60" s="168"/>
      <c r="J60" s="169">
        <f>J93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4" customFormat="1" ht="19.9" customHeight="1">
      <c r="A61" s="14"/>
      <c r="B61" s="254"/>
      <c r="C61" s="255"/>
      <c r="D61" s="256" t="s">
        <v>1076</v>
      </c>
      <c r="E61" s="257"/>
      <c r="F61" s="257"/>
      <c r="G61" s="257"/>
      <c r="H61" s="257"/>
      <c r="I61" s="257"/>
      <c r="J61" s="258">
        <f>J94</f>
        <v>0</v>
      </c>
      <c r="K61" s="255"/>
      <c r="L61" s="259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s="14" customFormat="1" ht="19.9" customHeight="1">
      <c r="A62" s="14"/>
      <c r="B62" s="254"/>
      <c r="C62" s="255"/>
      <c r="D62" s="256" t="s">
        <v>1077</v>
      </c>
      <c r="E62" s="257"/>
      <c r="F62" s="257"/>
      <c r="G62" s="257"/>
      <c r="H62" s="257"/>
      <c r="I62" s="257"/>
      <c r="J62" s="258">
        <f>J126</f>
        <v>0</v>
      </c>
      <c r="K62" s="255"/>
      <c r="L62" s="259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s="14" customFormat="1" ht="19.9" customHeight="1">
      <c r="A63" s="14"/>
      <c r="B63" s="254"/>
      <c r="C63" s="255"/>
      <c r="D63" s="256" t="s">
        <v>1078</v>
      </c>
      <c r="E63" s="257"/>
      <c r="F63" s="257"/>
      <c r="G63" s="257"/>
      <c r="H63" s="257"/>
      <c r="I63" s="257"/>
      <c r="J63" s="258">
        <f>J128</f>
        <v>0</v>
      </c>
      <c r="K63" s="255"/>
      <c r="L63" s="259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s="14" customFormat="1" ht="19.9" customHeight="1">
      <c r="A64" s="14"/>
      <c r="B64" s="254"/>
      <c r="C64" s="255"/>
      <c r="D64" s="256" t="s">
        <v>1079</v>
      </c>
      <c r="E64" s="257"/>
      <c r="F64" s="257"/>
      <c r="G64" s="257"/>
      <c r="H64" s="257"/>
      <c r="I64" s="257"/>
      <c r="J64" s="258">
        <f>J134</f>
        <v>0</v>
      </c>
      <c r="K64" s="255"/>
      <c r="L64" s="259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s="14" customFormat="1" ht="19.9" customHeight="1">
      <c r="A65" s="14"/>
      <c r="B65" s="254"/>
      <c r="C65" s="255"/>
      <c r="D65" s="256" t="s">
        <v>1080</v>
      </c>
      <c r="E65" s="257"/>
      <c r="F65" s="257"/>
      <c r="G65" s="257"/>
      <c r="H65" s="257"/>
      <c r="I65" s="257"/>
      <c r="J65" s="258">
        <f>J140</f>
        <v>0</v>
      </c>
      <c r="K65" s="255"/>
      <c r="L65" s="259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s="14" customFormat="1" ht="19.9" customHeight="1">
      <c r="A66" s="14"/>
      <c r="B66" s="254"/>
      <c r="C66" s="255"/>
      <c r="D66" s="256" t="s">
        <v>1081</v>
      </c>
      <c r="E66" s="257"/>
      <c r="F66" s="257"/>
      <c r="G66" s="257"/>
      <c r="H66" s="257"/>
      <c r="I66" s="257"/>
      <c r="J66" s="258">
        <f>J150</f>
        <v>0</v>
      </c>
      <c r="K66" s="255"/>
      <c r="L66" s="259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s="14" customFormat="1" ht="19.9" customHeight="1">
      <c r="A67" s="14"/>
      <c r="B67" s="254"/>
      <c r="C67" s="255"/>
      <c r="D67" s="256" t="s">
        <v>1082</v>
      </c>
      <c r="E67" s="257"/>
      <c r="F67" s="257"/>
      <c r="G67" s="257"/>
      <c r="H67" s="257"/>
      <c r="I67" s="257"/>
      <c r="J67" s="258">
        <f>J164</f>
        <v>0</v>
      </c>
      <c r="K67" s="255"/>
      <c r="L67" s="259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s="9" customFormat="1" ht="24.95" customHeight="1">
      <c r="A68" s="9"/>
      <c r="B68" s="165"/>
      <c r="C68" s="166"/>
      <c r="D68" s="167" t="s">
        <v>1083</v>
      </c>
      <c r="E68" s="168"/>
      <c r="F68" s="168"/>
      <c r="G68" s="168"/>
      <c r="H68" s="168"/>
      <c r="I68" s="168"/>
      <c r="J68" s="169">
        <f>J171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4" customFormat="1" ht="19.9" customHeight="1">
      <c r="A69" s="14"/>
      <c r="B69" s="254"/>
      <c r="C69" s="255"/>
      <c r="D69" s="256" t="s">
        <v>1084</v>
      </c>
      <c r="E69" s="257"/>
      <c r="F69" s="257"/>
      <c r="G69" s="257"/>
      <c r="H69" s="257"/>
      <c r="I69" s="257"/>
      <c r="J69" s="258">
        <f>J172</f>
        <v>0</v>
      </c>
      <c r="K69" s="255"/>
      <c r="L69" s="259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s="14" customFormat="1" ht="19.9" customHeight="1">
      <c r="A70" s="14"/>
      <c r="B70" s="254"/>
      <c r="C70" s="255"/>
      <c r="D70" s="256" t="s">
        <v>1085</v>
      </c>
      <c r="E70" s="257"/>
      <c r="F70" s="257"/>
      <c r="G70" s="257"/>
      <c r="H70" s="257"/>
      <c r="I70" s="257"/>
      <c r="J70" s="258">
        <f>J193</f>
        <v>0</v>
      </c>
      <c r="K70" s="255"/>
      <c r="L70" s="259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s="14" customFormat="1" ht="19.9" customHeight="1">
      <c r="A71" s="14"/>
      <c r="B71" s="254"/>
      <c r="C71" s="255"/>
      <c r="D71" s="256" t="s">
        <v>1086</v>
      </c>
      <c r="E71" s="257"/>
      <c r="F71" s="257"/>
      <c r="G71" s="257"/>
      <c r="H71" s="257"/>
      <c r="I71" s="257"/>
      <c r="J71" s="258">
        <f>J230</f>
        <v>0</v>
      </c>
      <c r="K71" s="255"/>
      <c r="L71" s="259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s="14" customFormat="1" ht="19.9" customHeight="1">
      <c r="A72" s="14"/>
      <c r="B72" s="254"/>
      <c r="C72" s="255"/>
      <c r="D72" s="256" t="s">
        <v>1087</v>
      </c>
      <c r="E72" s="257"/>
      <c r="F72" s="257"/>
      <c r="G72" s="257"/>
      <c r="H72" s="257"/>
      <c r="I72" s="257"/>
      <c r="J72" s="258">
        <f>J300</f>
        <v>0</v>
      </c>
      <c r="K72" s="255"/>
      <c r="L72" s="259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138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6.25" customHeight="1">
      <c r="A82" s="38"/>
      <c r="B82" s="39"/>
      <c r="C82" s="40"/>
      <c r="D82" s="40"/>
      <c r="E82" s="160" t="str">
        <f>E7</f>
        <v>SZŠ a VOŠ zdravotnická Žďár nad Sázavou, zázemí praxe NMNM – rekonstrukce ZTI, ELEKTRO</v>
      </c>
      <c r="F82" s="32"/>
      <c r="G82" s="32"/>
      <c r="H82" s="32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102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E9</f>
        <v>SO 02 - kanalizace, vodovod</v>
      </c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F12</f>
        <v>Žďárská 610, Nové Město na Moravě</v>
      </c>
      <c r="G86" s="40"/>
      <c r="H86" s="40"/>
      <c r="I86" s="32" t="s">
        <v>23</v>
      </c>
      <c r="J86" s="72" t="str">
        <f>IF(J12="","",J12)</f>
        <v>18. 1. 2023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E15</f>
        <v>Kraj Vysočina, Žižkova 57, Jihlava</v>
      </c>
      <c r="G88" s="40"/>
      <c r="H88" s="40"/>
      <c r="I88" s="32" t="s">
        <v>31</v>
      </c>
      <c r="J88" s="36" t="str">
        <f>E21</f>
        <v>Filip Marek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29</v>
      </c>
      <c r="D89" s="40"/>
      <c r="E89" s="40"/>
      <c r="F89" s="27" t="str">
        <f>IF(E18="","",E18)</f>
        <v>Vyplň údaj</v>
      </c>
      <c r="G89" s="40"/>
      <c r="H89" s="40"/>
      <c r="I89" s="32" t="s">
        <v>34</v>
      </c>
      <c r="J89" s="36" t="str">
        <f>E24</f>
        <v>Filip Marek</v>
      </c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0" customFormat="1" ht="29.25" customHeight="1">
      <c r="A91" s="171"/>
      <c r="B91" s="172"/>
      <c r="C91" s="173" t="s">
        <v>139</v>
      </c>
      <c r="D91" s="174" t="s">
        <v>57</v>
      </c>
      <c r="E91" s="174" t="s">
        <v>53</v>
      </c>
      <c r="F91" s="174" t="s">
        <v>54</v>
      </c>
      <c r="G91" s="174" t="s">
        <v>140</v>
      </c>
      <c r="H91" s="174" t="s">
        <v>141</v>
      </c>
      <c r="I91" s="174" t="s">
        <v>142</v>
      </c>
      <c r="J91" s="175" t="s">
        <v>108</v>
      </c>
      <c r="K91" s="176" t="s">
        <v>143</v>
      </c>
      <c r="L91" s="177"/>
      <c r="M91" s="92" t="s">
        <v>19</v>
      </c>
      <c r="N91" s="93" t="s">
        <v>42</v>
      </c>
      <c r="O91" s="93" t="s">
        <v>144</v>
      </c>
      <c r="P91" s="93" t="s">
        <v>145</v>
      </c>
      <c r="Q91" s="93" t="s">
        <v>146</v>
      </c>
      <c r="R91" s="93" t="s">
        <v>147</v>
      </c>
      <c r="S91" s="93" t="s">
        <v>148</v>
      </c>
      <c r="T91" s="94" t="s">
        <v>149</v>
      </c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</row>
    <row r="92" spans="1:63" s="2" customFormat="1" ht="22.8" customHeight="1">
      <c r="A92" s="38"/>
      <c r="B92" s="39"/>
      <c r="C92" s="99" t="s">
        <v>150</v>
      </c>
      <c r="D92" s="40"/>
      <c r="E92" s="40"/>
      <c r="F92" s="40"/>
      <c r="G92" s="40"/>
      <c r="H92" s="40"/>
      <c r="I92" s="40"/>
      <c r="J92" s="178">
        <f>BK92</f>
        <v>0</v>
      </c>
      <c r="K92" s="40"/>
      <c r="L92" s="44"/>
      <c r="M92" s="95"/>
      <c r="N92" s="179"/>
      <c r="O92" s="96"/>
      <c r="P92" s="180">
        <f>P93+P171</f>
        <v>0</v>
      </c>
      <c r="Q92" s="96"/>
      <c r="R92" s="180">
        <f>R93+R171</f>
        <v>52.100320999999994</v>
      </c>
      <c r="S92" s="96"/>
      <c r="T92" s="181">
        <f>T93+T171</f>
        <v>21.262630000000005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71</v>
      </c>
      <c r="AU92" s="17" t="s">
        <v>109</v>
      </c>
      <c r="BK92" s="182">
        <f>BK93+BK171</f>
        <v>0</v>
      </c>
    </row>
    <row r="93" spans="1:63" s="11" customFormat="1" ht="25.9" customHeight="1">
      <c r="A93" s="11"/>
      <c r="B93" s="183"/>
      <c r="C93" s="184"/>
      <c r="D93" s="185" t="s">
        <v>71</v>
      </c>
      <c r="E93" s="186" t="s">
        <v>1088</v>
      </c>
      <c r="F93" s="186" t="s">
        <v>1089</v>
      </c>
      <c r="G93" s="184"/>
      <c r="H93" s="184"/>
      <c r="I93" s="187"/>
      <c r="J93" s="188">
        <f>BK93</f>
        <v>0</v>
      </c>
      <c r="K93" s="184"/>
      <c r="L93" s="189"/>
      <c r="M93" s="190"/>
      <c r="N93" s="191"/>
      <c r="O93" s="191"/>
      <c r="P93" s="192">
        <f>P94+P126+P128+P134+P140+P150+P164</f>
        <v>0</v>
      </c>
      <c r="Q93" s="191"/>
      <c r="R93" s="192">
        <f>R94+R126+R128+R134+R140+R150+R164</f>
        <v>50.508340999999994</v>
      </c>
      <c r="S93" s="191"/>
      <c r="T93" s="193">
        <f>T94+T126+T128+T134+T140+T150+T164</f>
        <v>19.681000000000004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194" t="s">
        <v>80</v>
      </c>
      <c r="AT93" s="195" t="s">
        <v>71</v>
      </c>
      <c r="AU93" s="195" t="s">
        <v>72</v>
      </c>
      <c r="AY93" s="194" t="s">
        <v>153</v>
      </c>
      <c r="BK93" s="196">
        <f>BK94+BK126+BK128+BK134+BK140+BK150+BK164</f>
        <v>0</v>
      </c>
    </row>
    <row r="94" spans="1:63" s="11" customFormat="1" ht="22.8" customHeight="1">
      <c r="A94" s="11"/>
      <c r="B94" s="183"/>
      <c r="C94" s="184"/>
      <c r="D94" s="185" t="s">
        <v>71</v>
      </c>
      <c r="E94" s="260" t="s">
        <v>80</v>
      </c>
      <c r="F94" s="260" t="s">
        <v>1090</v>
      </c>
      <c r="G94" s="184"/>
      <c r="H94" s="184"/>
      <c r="I94" s="187"/>
      <c r="J94" s="261">
        <f>BK94</f>
        <v>0</v>
      </c>
      <c r="K94" s="184"/>
      <c r="L94" s="189"/>
      <c r="M94" s="190"/>
      <c r="N94" s="191"/>
      <c r="O94" s="191"/>
      <c r="P94" s="192">
        <f>SUM(P95:P125)</f>
        <v>0</v>
      </c>
      <c r="Q94" s="191"/>
      <c r="R94" s="192">
        <f>SUM(R95:R125)</f>
        <v>14.849836</v>
      </c>
      <c r="S94" s="191"/>
      <c r="T94" s="193">
        <f>SUM(T95:T125)</f>
        <v>3.1350000000000002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194" t="s">
        <v>80</v>
      </c>
      <c r="AT94" s="195" t="s">
        <v>71</v>
      </c>
      <c r="AU94" s="195" t="s">
        <v>80</v>
      </c>
      <c r="AY94" s="194" t="s">
        <v>153</v>
      </c>
      <c r="BK94" s="196">
        <f>SUM(BK95:BK125)</f>
        <v>0</v>
      </c>
    </row>
    <row r="95" spans="1:65" s="2" customFormat="1" ht="66.75" customHeight="1">
      <c r="A95" s="38"/>
      <c r="B95" s="39"/>
      <c r="C95" s="197" t="s">
        <v>80</v>
      </c>
      <c r="D95" s="197" t="s">
        <v>156</v>
      </c>
      <c r="E95" s="198" t="s">
        <v>1091</v>
      </c>
      <c r="F95" s="199" t="s">
        <v>1092</v>
      </c>
      <c r="G95" s="200" t="s">
        <v>213</v>
      </c>
      <c r="H95" s="201">
        <v>14.25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43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0.22</v>
      </c>
      <c r="T95" s="208">
        <f>S95*H95</f>
        <v>3.1350000000000002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160</v>
      </c>
      <c r="AT95" s="209" t="s">
        <v>156</v>
      </c>
      <c r="AU95" s="209" t="s">
        <v>82</v>
      </c>
      <c r="AY95" s="17" t="s">
        <v>153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80</v>
      </c>
      <c r="BK95" s="210">
        <f>ROUND(I95*H95,2)</f>
        <v>0</v>
      </c>
      <c r="BL95" s="17" t="s">
        <v>160</v>
      </c>
      <c r="BM95" s="209" t="s">
        <v>1093</v>
      </c>
    </row>
    <row r="96" spans="1:51" s="12" customFormat="1" ht="12">
      <c r="A96" s="12"/>
      <c r="B96" s="211"/>
      <c r="C96" s="212"/>
      <c r="D96" s="213" t="s">
        <v>161</v>
      </c>
      <c r="E96" s="214" t="s">
        <v>19</v>
      </c>
      <c r="F96" s="215" t="s">
        <v>1094</v>
      </c>
      <c r="G96" s="212"/>
      <c r="H96" s="216">
        <v>14.25</v>
      </c>
      <c r="I96" s="217"/>
      <c r="J96" s="212"/>
      <c r="K96" s="212"/>
      <c r="L96" s="218"/>
      <c r="M96" s="219"/>
      <c r="N96" s="220"/>
      <c r="O96" s="220"/>
      <c r="P96" s="220"/>
      <c r="Q96" s="220"/>
      <c r="R96" s="220"/>
      <c r="S96" s="220"/>
      <c r="T96" s="22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22" t="s">
        <v>161</v>
      </c>
      <c r="AU96" s="222" t="s">
        <v>82</v>
      </c>
      <c r="AV96" s="12" t="s">
        <v>82</v>
      </c>
      <c r="AW96" s="12" t="s">
        <v>33</v>
      </c>
      <c r="AX96" s="12" t="s">
        <v>80</v>
      </c>
      <c r="AY96" s="222" t="s">
        <v>153</v>
      </c>
    </row>
    <row r="97" spans="1:65" s="2" customFormat="1" ht="37.8" customHeight="1">
      <c r="A97" s="38"/>
      <c r="B97" s="39"/>
      <c r="C97" s="197" t="s">
        <v>82</v>
      </c>
      <c r="D97" s="197" t="s">
        <v>156</v>
      </c>
      <c r="E97" s="198" t="s">
        <v>1095</v>
      </c>
      <c r="F97" s="199" t="s">
        <v>1096</v>
      </c>
      <c r="G97" s="200" t="s">
        <v>213</v>
      </c>
      <c r="H97" s="201">
        <v>14.25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43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160</v>
      </c>
      <c r="AT97" s="209" t="s">
        <v>156</v>
      </c>
      <c r="AU97" s="209" t="s">
        <v>82</v>
      </c>
      <c r="AY97" s="17" t="s">
        <v>153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80</v>
      </c>
      <c r="BK97" s="210">
        <f>ROUND(I97*H97,2)</f>
        <v>0</v>
      </c>
      <c r="BL97" s="17" t="s">
        <v>160</v>
      </c>
      <c r="BM97" s="209" t="s">
        <v>1097</v>
      </c>
    </row>
    <row r="98" spans="1:65" s="2" customFormat="1" ht="37.8" customHeight="1">
      <c r="A98" s="38"/>
      <c r="B98" s="39"/>
      <c r="C98" s="197" t="s">
        <v>172</v>
      </c>
      <c r="D98" s="197" t="s">
        <v>156</v>
      </c>
      <c r="E98" s="198" t="s">
        <v>1098</v>
      </c>
      <c r="F98" s="199" t="s">
        <v>1099</v>
      </c>
      <c r="G98" s="200" t="s">
        <v>159</v>
      </c>
      <c r="H98" s="201">
        <v>4.725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43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160</v>
      </c>
      <c r="AT98" s="209" t="s">
        <v>156</v>
      </c>
      <c r="AU98" s="209" t="s">
        <v>82</v>
      </c>
      <c r="AY98" s="17" t="s">
        <v>153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80</v>
      </c>
      <c r="BK98" s="210">
        <f>ROUND(I98*H98,2)</f>
        <v>0</v>
      </c>
      <c r="BL98" s="17" t="s">
        <v>160</v>
      </c>
      <c r="BM98" s="209" t="s">
        <v>1100</v>
      </c>
    </row>
    <row r="99" spans="1:51" s="12" customFormat="1" ht="12">
      <c r="A99" s="12"/>
      <c r="B99" s="211"/>
      <c r="C99" s="212"/>
      <c r="D99" s="213" t="s">
        <v>161</v>
      </c>
      <c r="E99" s="214" t="s">
        <v>19</v>
      </c>
      <c r="F99" s="215" t="s">
        <v>1101</v>
      </c>
      <c r="G99" s="212"/>
      <c r="H99" s="216">
        <v>4.725</v>
      </c>
      <c r="I99" s="217"/>
      <c r="J99" s="212"/>
      <c r="K99" s="212"/>
      <c r="L99" s="218"/>
      <c r="M99" s="219"/>
      <c r="N99" s="220"/>
      <c r="O99" s="220"/>
      <c r="P99" s="220"/>
      <c r="Q99" s="220"/>
      <c r="R99" s="220"/>
      <c r="S99" s="220"/>
      <c r="T99" s="221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22" t="s">
        <v>161</v>
      </c>
      <c r="AU99" s="222" t="s">
        <v>82</v>
      </c>
      <c r="AV99" s="12" t="s">
        <v>82</v>
      </c>
      <c r="AW99" s="12" t="s">
        <v>33</v>
      </c>
      <c r="AX99" s="12" t="s">
        <v>80</v>
      </c>
      <c r="AY99" s="222" t="s">
        <v>153</v>
      </c>
    </row>
    <row r="100" spans="1:65" s="2" customFormat="1" ht="44.25" customHeight="1">
      <c r="A100" s="38"/>
      <c r="B100" s="39"/>
      <c r="C100" s="197" t="s">
        <v>160</v>
      </c>
      <c r="D100" s="197" t="s">
        <v>156</v>
      </c>
      <c r="E100" s="198" t="s">
        <v>1102</v>
      </c>
      <c r="F100" s="199" t="s">
        <v>1103</v>
      </c>
      <c r="G100" s="200" t="s">
        <v>159</v>
      </c>
      <c r="H100" s="201">
        <v>17.1</v>
      </c>
      <c r="I100" s="202"/>
      <c r="J100" s="203">
        <f>ROUND(I100*H100,2)</f>
        <v>0</v>
      </c>
      <c r="K100" s="204"/>
      <c r="L100" s="44"/>
      <c r="M100" s="205" t="s">
        <v>19</v>
      </c>
      <c r="N100" s="206" t="s">
        <v>43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160</v>
      </c>
      <c r="AT100" s="209" t="s">
        <v>156</v>
      </c>
      <c r="AU100" s="209" t="s">
        <v>82</v>
      </c>
      <c r="AY100" s="17" t="s">
        <v>153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80</v>
      </c>
      <c r="BK100" s="210">
        <f>ROUND(I100*H100,2)</f>
        <v>0</v>
      </c>
      <c r="BL100" s="17" t="s">
        <v>160</v>
      </c>
      <c r="BM100" s="209" t="s">
        <v>1104</v>
      </c>
    </row>
    <row r="101" spans="1:51" s="12" customFormat="1" ht="12">
      <c r="A101" s="12"/>
      <c r="B101" s="211"/>
      <c r="C101" s="212"/>
      <c r="D101" s="213" t="s">
        <v>161</v>
      </c>
      <c r="E101" s="214" t="s">
        <v>19</v>
      </c>
      <c r="F101" s="215" t="s">
        <v>1105</v>
      </c>
      <c r="G101" s="212"/>
      <c r="H101" s="216">
        <v>17.1</v>
      </c>
      <c r="I101" s="217"/>
      <c r="J101" s="212"/>
      <c r="K101" s="212"/>
      <c r="L101" s="218"/>
      <c r="M101" s="219"/>
      <c r="N101" s="220"/>
      <c r="O101" s="220"/>
      <c r="P101" s="220"/>
      <c r="Q101" s="220"/>
      <c r="R101" s="220"/>
      <c r="S101" s="220"/>
      <c r="T101" s="22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22" t="s">
        <v>161</v>
      </c>
      <c r="AU101" s="222" t="s">
        <v>82</v>
      </c>
      <c r="AV101" s="12" t="s">
        <v>82</v>
      </c>
      <c r="AW101" s="12" t="s">
        <v>33</v>
      </c>
      <c r="AX101" s="12" t="s">
        <v>80</v>
      </c>
      <c r="AY101" s="222" t="s">
        <v>153</v>
      </c>
    </row>
    <row r="102" spans="1:65" s="2" customFormat="1" ht="44.25" customHeight="1">
      <c r="A102" s="38"/>
      <c r="B102" s="39"/>
      <c r="C102" s="197" t="s">
        <v>180</v>
      </c>
      <c r="D102" s="197" t="s">
        <v>156</v>
      </c>
      <c r="E102" s="198" t="s">
        <v>1106</v>
      </c>
      <c r="F102" s="199" t="s">
        <v>1107</v>
      </c>
      <c r="G102" s="200" t="s">
        <v>159</v>
      </c>
      <c r="H102" s="201">
        <v>1.8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43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160</v>
      </c>
      <c r="AT102" s="209" t="s">
        <v>156</v>
      </c>
      <c r="AU102" s="209" t="s">
        <v>82</v>
      </c>
      <c r="AY102" s="17" t="s">
        <v>153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80</v>
      </c>
      <c r="BK102" s="210">
        <f>ROUND(I102*H102,2)</f>
        <v>0</v>
      </c>
      <c r="BL102" s="17" t="s">
        <v>160</v>
      </c>
      <c r="BM102" s="209" t="s">
        <v>1108</v>
      </c>
    </row>
    <row r="103" spans="1:65" s="2" customFormat="1" ht="33" customHeight="1">
      <c r="A103" s="38"/>
      <c r="B103" s="39"/>
      <c r="C103" s="197" t="s">
        <v>175</v>
      </c>
      <c r="D103" s="197" t="s">
        <v>156</v>
      </c>
      <c r="E103" s="198" t="s">
        <v>1109</v>
      </c>
      <c r="F103" s="199" t="s">
        <v>1110</v>
      </c>
      <c r="G103" s="200" t="s">
        <v>159</v>
      </c>
      <c r="H103" s="201">
        <v>25.2</v>
      </c>
      <c r="I103" s="202"/>
      <c r="J103" s="203">
        <f>ROUND(I103*H103,2)</f>
        <v>0</v>
      </c>
      <c r="K103" s="204"/>
      <c r="L103" s="44"/>
      <c r="M103" s="205" t="s">
        <v>19</v>
      </c>
      <c r="N103" s="206" t="s">
        <v>43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160</v>
      </c>
      <c r="AT103" s="209" t="s">
        <v>156</v>
      </c>
      <c r="AU103" s="209" t="s">
        <v>82</v>
      </c>
      <c r="AY103" s="17" t="s">
        <v>153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80</v>
      </c>
      <c r="BK103" s="210">
        <f>ROUND(I103*H103,2)</f>
        <v>0</v>
      </c>
      <c r="BL103" s="17" t="s">
        <v>160</v>
      </c>
      <c r="BM103" s="209" t="s">
        <v>1111</v>
      </c>
    </row>
    <row r="104" spans="1:51" s="12" customFormat="1" ht="12">
      <c r="A104" s="12"/>
      <c r="B104" s="211"/>
      <c r="C104" s="212"/>
      <c r="D104" s="213" t="s">
        <v>161</v>
      </c>
      <c r="E104" s="214" t="s">
        <v>19</v>
      </c>
      <c r="F104" s="215" t="s">
        <v>1112</v>
      </c>
      <c r="G104" s="212"/>
      <c r="H104" s="216">
        <v>25.2</v>
      </c>
      <c r="I104" s="217"/>
      <c r="J104" s="212"/>
      <c r="K104" s="212"/>
      <c r="L104" s="218"/>
      <c r="M104" s="219"/>
      <c r="N104" s="220"/>
      <c r="O104" s="220"/>
      <c r="P104" s="220"/>
      <c r="Q104" s="220"/>
      <c r="R104" s="220"/>
      <c r="S104" s="220"/>
      <c r="T104" s="22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T104" s="222" t="s">
        <v>161</v>
      </c>
      <c r="AU104" s="222" t="s">
        <v>82</v>
      </c>
      <c r="AV104" s="12" t="s">
        <v>82</v>
      </c>
      <c r="AW104" s="12" t="s">
        <v>33</v>
      </c>
      <c r="AX104" s="12" t="s">
        <v>80</v>
      </c>
      <c r="AY104" s="222" t="s">
        <v>153</v>
      </c>
    </row>
    <row r="105" spans="1:65" s="2" customFormat="1" ht="37.8" customHeight="1">
      <c r="A105" s="38"/>
      <c r="B105" s="39"/>
      <c r="C105" s="197" t="s">
        <v>186</v>
      </c>
      <c r="D105" s="197" t="s">
        <v>156</v>
      </c>
      <c r="E105" s="198" t="s">
        <v>1113</v>
      </c>
      <c r="F105" s="199" t="s">
        <v>1114</v>
      </c>
      <c r="G105" s="200" t="s">
        <v>213</v>
      </c>
      <c r="H105" s="201">
        <v>34.2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43</v>
      </c>
      <c r="O105" s="84"/>
      <c r="P105" s="207">
        <f>O105*H105</f>
        <v>0</v>
      </c>
      <c r="Q105" s="207">
        <v>0.00058</v>
      </c>
      <c r="R105" s="207">
        <f>Q105*H105</f>
        <v>0.019836000000000003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160</v>
      </c>
      <c r="AT105" s="209" t="s">
        <v>156</v>
      </c>
      <c r="AU105" s="209" t="s">
        <v>82</v>
      </c>
      <c r="AY105" s="17" t="s">
        <v>153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80</v>
      </c>
      <c r="BK105" s="210">
        <f>ROUND(I105*H105,2)</f>
        <v>0</v>
      </c>
      <c r="BL105" s="17" t="s">
        <v>160</v>
      </c>
      <c r="BM105" s="209" t="s">
        <v>1115</v>
      </c>
    </row>
    <row r="106" spans="1:65" s="2" customFormat="1" ht="37.8" customHeight="1">
      <c r="A106" s="38"/>
      <c r="B106" s="39"/>
      <c r="C106" s="197" t="s">
        <v>179</v>
      </c>
      <c r="D106" s="197" t="s">
        <v>156</v>
      </c>
      <c r="E106" s="198" t="s">
        <v>1116</v>
      </c>
      <c r="F106" s="199" t="s">
        <v>1117</v>
      </c>
      <c r="G106" s="200" t="s">
        <v>213</v>
      </c>
      <c r="H106" s="201">
        <v>34.2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43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160</v>
      </c>
      <c r="AT106" s="209" t="s">
        <v>156</v>
      </c>
      <c r="AU106" s="209" t="s">
        <v>82</v>
      </c>
      <c r="AY106" s="17" t="s">
        <v>153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80</v>
      </c>
      <c r="BK106" s="210">
        <f>ROUND(I106*H106,2)</f>
        <v>0</v>
      </c>
      <c r="BL106" s="17" t="s">
        <v>160</v>
      </c>
      <c r="BM106" s="209" t="s">
        <v>1118</v>
      </c>
    </row>
    <row r="107" spans="1:65" s="2" customFormat="1" ht="55.5" customHeight="1">
      <c r="A107" s="38"/>
      <c r="B107" s="39"/>
      <c r="C107" s="197" t="s">
        <v>197</v>
      </c>
      <c r="D107" s="197" t="s">
        <v>156</v>
      </c>
      <c r="E107" s="198" t="s">
        <v>1119</v>
      </c>
      <c r="F107" s="199" t="s">
        <v>1120</v>
      </c>
      <c r="G107" s="200" t="s">
        <v>159</v>
      </c>
      <c r="H107" s="201">
        <v>21.825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43</v>
      </c>
      <c r="O107" s="84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160</v>
      </c>
      <c r="AT107" s="209" t="s">
        <v>156</v>
      </c>
      <c r="AU107" s="209" t="s">
        <v>82</v>
      </c>
      <c r="AY107" s="17" t="s">
        <v>153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80</v>
      </c>
      <c r="BK107" s="210">
        <f>ROUND(I107*H107,2)</f>
        <v>0</v>
      </c>
      <c r="BL107" s="17" t="s">
        <v>160</v>
      </c>
      <c r="BM107" s="209" t="s">
        <v>1121</v>
      </c>
    </row>
    <row r="108" spans="1:65" s="2" customFormat="1" ht="55.5" customHeight="1">
      <c r="A108" s="38"/>
      <c r="B108" s="39"/>
      <c r="C108" s="197" t="s">
        <v>183</v>
      </c>
      <c r="D108" s="197" t="s">
        <v>156</v>
      </c>
      <c r="E108" s="198" t="s">
        <v>1122</v>
      </c>
      <c r="F108" s="199" t="s">
        <v>1123</v>
      </c>
      <c r="G108" s="200" t="s">
        <v>159</v>
      </c>
      <c r="H108" s="201">
        <v>18.3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43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160</v>
      </c>
      <c r="AT108" s="209" t="s">
        <v>156</v>
      </c>
      <c r="AU108" s="209" t="s">
        <v>82</v>
      </c>
      <c r="AY108" s="17" t="s">
        <v>153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80</v>
      </c>
      <c r="BK108" s="210">
        <f>ROUND(I108*H108,2)</f>
        <v>0</v>
      </c>
      <c r="BL108" s="17" t="s">
        <v>160</v>
      </c>
      <c r="BM108" s="209" t="s">
        <v>1124</v>
      </c>
    </row>
    <row r="109" spans="1:51" s="12" customFormat="1" ht="12">
      <c r="A109" s="12"/>
      <c r="B109" s="211"/>
      <c r="C109" s="212"/>
      <c r="D109" s="213" t="s">
        <v>161</v>
      </c>
      <c r="E109" s="214" t="s">
        <v>19</v>
      </c>
      <c r="F109" s="215" t="s">
        <v>1125</v>
      </c>
      <c r="G109" s="212"/>
      <c r="H109" s="216">
        <v>12.6</v>
      </c>
      <c r="I109" s="217"/>
      <c r="J109" s="212"/>
      <c r="K109" s="212"/>
      <c r="L109" s="218"/>
      <c r="M109" s="219"/>
      <c r="N109" s="220"/>
      <c r="O109" s="220"/>
      <c r="P109" s="220"/>
      <c r="Q109" s="220"/>
      <c r="R109" s="220"/>
      <c r="S109" s="220"/>
      <c r="T109" s="22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T109" s="222" t="s">
        <v>161</v>
      </c>
      <c r="AU109" s="222" t="s">
        <v>82</v>
      </c>
      <c r="AV109" s="12" t="s">
        <v>82</v>
      </c>
      <c r="AW109" s="12" t="s">
        <v>33</v>
      </c>
      <c r="AX109" s="12" t="s">
        <v>72</v>
      </c>
      <c r="AY109" s="222" t="s">
        <v>153</v>
      </c>
    </row>
    <row r="110" spans="1:51" s="12" customFormat="1" ht="12">
      <c r="A110" s="12"/>
      <c r="B110" s="211"/>
      <c r="C110" s="212"/>
      <c r="D110" s="213" t="s">
        <v>161</v>
      </c>
      <c r="E110" s="214" t="s">
        <v>19</v>
      </c>
      <c r="F110" s="215" t="s">
        <v>1126</v>
      </c>
      <c r="G110" s="212"/>
      <c r="H110" s="216">
        <v>5.7</v>
      </c>
      <c r="I110" s="217"/>
      <c r="J110" s="212"/>
      <c r="K110" s="212"/>
      <c r="L110" s="218"/>
      <c r="M110" s="219"/>
      <c r="N110" s="220"/>
      <c r="O110" s="220"/>
      <c r="P110" s="220"/>
      <c r="Q110" s="220"/>
      <c r="R110" s="220"/>
      <c r="S110" s="220"/>
      <c r="T110" s="22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T110" s="222" t="s">
        <v>161</v>
      </c>
      <c r="AU110" s="222" t="s">
        <v>82</v>
      </c>
      <c r="AV110" s="12" t="s">
        <v>82</v>
      </c>
      <c r="AW110" s="12" t="s">
        <v>33</v>
      </c>
      <c r="AX110" s="12" t="s">
        <v>72</v>
      </c>
      <c r="AY110" s="222" t="s">
        <v>153</v>
      </c>
    </row>
    <row r="111" spans="1:51" s="13" customFormat="1" ht="12">
      <c r="A111" s="13"/>
      <c r="B111" s="223"/>
      <c r="C111" s="224"/>
      <c r="D111" s="213" t="s">
        <v>161</v>
      </c>
      <c r="E111" s="225" t="s">
        <v>19</v>
      </c>
      <c r="F111" s="226" t="s">
        <v>163</v>
      </c>
      <c r="G111" s="224"/>
      <c r="H111" s="227">
        <v>18.3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161</v>
      </c>
      <c r="AU111" s="233" t="s">
        <v>82</v>
      </c>
      <c r="AV111" s="13" t="s">
        <v>160</v>
      </c>
      <c r="AW111" s="13" t="s">
        <v>33</v>
      </c>
      <c r="AX111" s="13" t="s">
        <v>80</v>
      </c>
      <c r="AY111" s="233" t="s">
        <v>153</v>
      </c>
    </row>
    <row r="112" spans="1:65" s="2" customFormat="1" ht="66.75" customHeight="1">
      <c r="A112" s="38"/>
      <c r="B112" s="39"/>
      <c r="C112" s="197" t="s">
        <v>205</v>
      </c>
      <c r="D112" s="197" t="s">
        <v>156</v>
      </c>
      <c r="E112" s="198" t="s">
        <v>1127</v>
      </c>
      <c r="F112" s="199" t="s">
        <v>1128</v>
      </c>
      <c r="G112" s="200" t="s">
        <v>159</v>
      </c>
      <c r="H112" s="201">
        <v>18.3</v>
      </c>
      <c r="I112" s="202"/>
      <c r="J112" s="203">
        <f>ROUND(I112*H112,2)</f>
        <v>0</v>
      </c>
      <c r="K112" s="204"/>
      <c r="L112" s="44"/>
      <c r="M112" s="205" t="s">
        <v>19</v>
      </c>
      <c r="N112" s="206" t="s">
        <v>43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160</v>
      </c>
      <c r="AT112" s="209" t="s">
        <v>156</v>
      </c>
      <c r="AU112" s="209" t="s">
        <v>82</v>
      </c>
      <c r="AY112" s="17" t="s">
        <v>153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80</v>
      </c>
      <c r="BK112" s="210">
        <f>ROUND(I112*H112,2)</f>
        <v>0</v>
      </c>
      <c r="BL112" s="17" t="s">
        <v>160</v>
      </c>
      <c r="BM112" s="209" t="s">
        <v>1129</v>
      </c>
    </row>
    <row r="113" spans="1:51" s="12" customFormat="1" ht="12">
      <c r="A113" s="12"/>
      <c r="B113" s="211"/>
      <c r="C113" s="212"/>
      <c r="D113" s="213" t="s">
        <v>161</v>
      </c>
      <c r="E113" s="212"/>
      <c r="F113" s="215" t="s">
        <v>1130</v>
      </c>
      <c r="G113" s="212"/>
      <c r="H113" s="216">
        <v>18.3</v>
      </c>
      <c r="I113" s="217"/>
      <c r="J113" s="212"/>
      <c r="K113" s="212"/>
      <c r="L113" s="218"/>
      <c r="M113" s="219"/>
      <c r="N113" s="220"/>
      <c r="O113" s="220"/>
      <c r="P113" s="220"/>
      <c r="Q113" s="220"/>
      <c r="R113" s="220"/>
      <c r="S113" s="220"/>
      <c r="T113" s="22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22" t="s">
        <v>161</v>
      </c>
      <c r="AU113" s="222" t="s">
        <v>82</v>
      </c>
      <c r="AV113" s="12" t="s">
        <v>82</v>
      </c>
      <c r="AW113" s="12" t="s">
        <v>4</v>
      </c>
      <c r="AX113" s="12" t="s">
        <v>80</v>
      </c>
      <c r="AY113" s="222" t="s">
        <v>153</v>
      </c>
    </row>
    <row r="114" spans="1:65" s="2" customFormat="1" ht="44.25" customHeight="1">
      <c r="A114" s="38"/>
      <c r="B114" s="39"/>
      <c r="C114" s="197" t="s">
        <v>176</v>
      </c>
      <c r="D114" s="197" t="s">
        <v>156</v>
      </c>
      <c r="E114" s="198" t="s">
        <v>1131</v>
      </c>
      <c r="F114" s="199" t="s">
        <v>1132</v>
      </c>
      <c r="G114" s="200" t="s">
        <v>222</v>
      </c>
      <c r="H114" s="201">
        <v>18.3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43</v>
      </c>
      <c r="O114" s="84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160</v>
      </c>
      <c r="AT114" s="209" t="s">
        <v>156</v>
      </c>
      <c r="AU114" s="209" t="s">
        <v>82</v>
      </c>
      <c r="AY114" s="17" t="s">
        <v>153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80</v>
      </c>
      <c r="BK114" s="210">
        <f>ROUND(I114*H114,2)</f>
        <v>0</v>
      </c>
      <c r="BL114" s="17" t="s">
        <v>160</v>
      </c>
      <c r="BM114" s="209" t="s">
        <v>1133</v>
      </c>
    </row>
    <row r="115" spans="1:65" s="2" customFormat="1" ht="37.8" customHeight="1">
      <c r="A115" s="38"/>
      <c r="B115" s="39"/>
      <c r="C115" s="197" t="s">
        <v>215</v>
      </c>
      <c r="D115" s="197" t="s">
        <v>156</v>
      </c>
      <c r="E115" s="198" t="s">
        <v>1134</v>
      </c>
      <c r="F115" s="199" t="s">
        <v>1135</v>
      </c>
      <c r="G115" s="200" t="s">
        <v>159</v>
      </c>
      <c r="H115" s="201">
        <v>11.9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43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160</v>
      </c>
      <c r="AT115" s="209" t="s">
        <v>156</v>
      </c>
      <c r="AU115" s="209" t="s">
        <v>82</v>
      </c>
      <c r="AY115" s="17" t="s">
        <v>153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80</v>
      </c>
      <c r="BK115" s="210">
        <f>ROUND(I115*H115,2)</f>
        <v>0</v>
      </c>
      <c r="BL115" s="17" t="s">
        <v>160</v>
      </c>
      <c r="BM115" s="209" t="s">
        <v>1136</v>
      </c>
    </row>
    <row r="116" spans="1:51" s="12" customFormat="1" ht="12">
      <c r="A116" s="12"/>
      <c r="B116" s="211"/>
      <c r="C116" s="212"/>
      <c r="D116" s="213" t="s">
        <v>161</v>
      </c>
      <c r="E116" s="214" t="s">
        <v>19</v>
      </c>
      <c r="F116" s="215" t="s">
        <v>1137</v>
      </c>
      <c r="G116" s="212"/>
      <c r="H116" s="216">
        <v>2.4</v>
      </c>
      <c r="I116" s="217"/>
      <c r="J116" s="212"/>
      <c r="K116" s="212"/>
      <c r="L116" s="218"/>
      <c r="M116" s="219"/>
      <c r="N116" s="220"/>
      <c r="O116" s="220"/>
      <c r="P116" s="220"/>
      <c r="Q116" s="220"/>
      <c r="R116" s="220"/>
      <c r="S116" s="220"/>
      <c r="T116" s="22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T116" s="222" t="s">
        <v>161</v>
      </c>
      <c r="AU116" s="222" t="s">
        <v>82</v>
      </c>
      <c r="AV116" s="12" t="s">
        <v>82</v>
      </c>
      <c r="AW116" s="12" t="s">
        <v>33</v>
      </c>
      <c r="AX116" s="12" t="s">
        <v>72</v>
      </c>
      <c r="AY116" s="222" t="s">
        <v>153</v>
      </c>
    </row>
    <row r="117" spans="1:51" s="12" customFormat="1" ht="12">
      <c r="A117" s="12"/>
      <c r="B117" s="211"/>
      <c r="C117" s="212"/>
      <c r="D117" s="213" t="s">
        <v>161</v>
      </c>
      <c r="E117" s="214" t="s">
        <v>19</v>
      </c>
      <c r="F117" s="215" t="s">
        <v>1138</v>
      </c>
      <c r="G117" s="212"/>
      <c r="H117" s="216">
        <v>9.5</v>
      </c>
      <c r="I117" s="217"/>
      <c r="J117" s="212"/>
      <c r="K117" s="212"/>
      <c r="L117" s="218"/>
      <c r="M117" s="219"/>
      <c r="N117" s="220"/>
      <c r="O117" s="220"/>
      <c r="P117" s="220"/>
      <c r="Q117" s="220"/>
      <c r="R117" s="220"/>
      <c r="S117" s="220"/>
      <c r="T117" s="221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22" t="s">
        <v>161</v>
      </c>
      <c r="AU117" s="222" t="s">
        <v>82</v>
      </c>
      <c r="AV117" s="12" t="s">
        <v>82</v>
      </c>
      <c r="AW117" s="12" t="s">
        <v>33</v>
      </c>
      <c r="AX117" s="12" t="s">
        <v>72</v>
      </c>
      <c r="AY117" s="222" t="s">
        <v>153</v>
      </c>
    </row>
    <row r="118" spans="1:51" s="13" customFormat="1" ht="12">
      <c r="A118" s="13"/>
      <c r="B118" s="223"/>
      <c r="C118" s="224"/>
      <c r="D118" s="213" t="s">
        <v>161</v>
      </c>
      <c r="E118" s="225" t="s">
        <v>19</v>
      </c>
      <c r="F118" s="226" t="s">
        <v>163</v>
      </c>
      <c r="G118" s="224"/>
      <c r="H118" s="227">
        <v>11.9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161</v>
      </c>
      <c r="AU118" s="233" t="s">
        <v>82</v>
      </c>
      <c r="AV118" s="13" t="s">
        <v>160</v>
      </c>
      <c r="AW118" s="13" t="s">
        <v>33</v>
      </c>
      <c r="AX118" s="13" t="s">
        <v>80</v>
      </c>
      <c r="AY118" s="233" t="s">
        <v>153</v>
      </c>
    </row>
    <row r="119" spans="1:65" s="2" customFormat="1" ht="37.8" customHeight="1">
      <c r="A119" s="38"/>
      <c r="B119" s="39"/>
      <c r="C119" s="197" t="s">
        <v>219</v>
      </c>
      <c r="D119" s="197" t="s">
        <v>156</v>
      </c>
      <c r="E119" s="198" t="s">
        <v>1139</v>
      </c>
      <c r="F119" s="199" t="s">
        <v>1140</v>
      </c>
      <c r="G119" s="200" t="s">
        <v>159</v>
      </c>
      <c r="H119" s="201">
        <v>11.34</v>
      </c>
      <c r="I119" s="202"/>
      <c r="J119" s="203">
        <f>ROUND(I119*H119,2)</f>
        <v>0</v>
      </c>
      <c r="K119" s="204"/>
      <c r="L119" s="44"/>
      <c r="M119" s="205" t="s">
        <v>19</v>
      </c>
      <c r="N119" s="206" t="s">
        <v>43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160</v>
      </c>
      <c r="AT119" s="209" t="s">
        <v>156</v>
      </c>
      <c r="AU119" s="209" t="s">
        <v>82</v>
      </c>
      <c r="AY119" s="17" t="s">
        <v>153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80</v>
      </c>
      <c r="BK119" s="210">
        <f>ROUND(I119*H119,2)</f>
        <v>0</v>
      </c>
      <c r="BL119" s="17" t="s">
        <v>160</v>
      </c>
      <c r="BM119" s="209" t="s">
        <v>1141</v>
      </c>
    </row>
    <row r="120" spans="1:51" s="12" customFormat="1" ht="12">
      <c r="A120" s="12"/>
      <c r="B120" s="211"/>
      <c r="C120" s="212"/>
      <c r="D120" s="213" t="s">
        <v>161</v>
      </c>
      <c r="E120" s="214" t="s">
        <v>19</v>
      </c>
      <c r="F120" s="215" t="s">
        <v>1142</v>
      </c>
      <c r="G120" s="212"/>
      <c r="H120" s="216">
        <v>11.34</v>
      </c>
      <c r="I120" s="217"/>
      <c r="J120" s="212"/>
      <c r="K120" s="212"/>
      <c r="L120" s="218"/>
      <c r="M120" s="219"/>
      <c r="N120" s="220"/>
      <c r="O120" s="220"/>
      <c r="P120" s="220"/>
      <c r="Q120" s="220"/>
      <c r="R120" s="220"/>
      <c r="S120" s="220"/>
      <c r="T120" s="22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T120" s="222" t="s">
        <v>161</v>
      </c>
      <c r="AU120" s="222" t="s">
        <v>82</v>
      </c>
      <c r="AV120" s="12" t="s">
        <v>82</v>
      </c>
      <c r="AW120" s="12" t="s">
        <v>33</v>
      </c>
      <c r="AX120" s="12" t="s">
        <v>80</v>
      </c>
      <c r="AY120" s="222" t="s">
        <v>153</v>
      </c>
    </row>
    <row r="121" spans="1:65" s="2" customFormat="1" ht="62.7" customHeight="1">
      <c r="A121" s="38"/>
      <c r="B121" s="39"/>
      <c r="C121" s="197" t="s">
        <v>8</v>
      </c>
      <c r="D121" s="197" t="s">
        <v>156</v>
      </c>
      <c r="E121" s="198" t="s">
        <v>1143</v>
      </c>
      <c r="F121" s="199" t="s">
        <v>1144</v>
      </c>
      <c r="G121" s="200" t="s">
        <v>159</v>
      </c>
      <c r="H121" s="201">
        <v>14.83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43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160</v>
      </c>
      <c r="AT121" s="209" t="s">
        <v>156</v>
      </c>
      <c r="AU121" s="209" t="s">
        <v>82</v>
      </c>
      <c r="AY121" s="17" t="s">
        <v>153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80</v>
      </c>
      <c r="BK121" s="210">
        <f>ROUND(I121*H121,2)</f>
        <v>0</v>
      </c>
      <c r="BL121" s="17" t="s">
        <v>160</v>
      </c>
      <c r="BM121" s="209" t="s">
        <v>1145</v>
      </c>
    </row>
    <row r="122" spans="1:51" s="12" customFormat="1" ht="12">
      <c r="A122" s="12"/>
      <c r="B122" s="211"/>
      <c r="C122" s="212"/>
      <c r="D122" s="213" t="s">
        <v>161</v>
      </c>
      <c r="E122" s="214" t="s">
        <v>19</v>
      </c>
      <c r="F122" s="215" t="s">
        <v>1146</v>
      </c>
      <c r="G122" s="212"/>
      <c r="H122" s="216">
        <v>10.08</v>
      </c>
      <c r="I122" s="217"/>
      <c r="J122" s="212"/>
      <c r="K122" s="212"/>
      <c r="L122" s="218"/>
      <c r="M122" s="219"/>
      <c r="N122" s="220"/>
      <c r="O122" s="220"/>
      <c r="P122" s="220"/>
      <c r="Q122" s="220"/>
      <c r="R122" s="220"/>
      <c r="S122" s="220"/>
      <c r="T122" s="22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22" t="s">
        <v>161</v>
      </c>
      <c r="AU122" s="222" t="s">
        <v>82</v>
      </c>
      <c r="AV122" s="12" t="s">
        <v>82</v>
      </c>
      <c r="AW122" s="12" t="s">
        <v>33</v>
      </c>
      <c r="AX122" s="12" t="s">
        <v>72</v>
      </c>
      <c r="AY122" s="222" t="s">
        <v>153</v>
      </c>
    </row>
    <row r="123" spans="1:51" s="12" customFormat="1" ht="12">
      <c r="A123" s="12"/>
      <c r="B123" s="211"/>
      <c r="C123" s="212"/>
      <c r="D123" s="213" t="s">
        <v>161</v>
      </c>
      <c r="E123" s="214" t="s">
        <v>19</v>
      </c>
      <c r="F123" s="215" t="s">
        <v>1147</v>
      </c>
      <c r="G123" s="212"/>
      <c r="H123" s="216">
        <v>4.75</v>
      </c>
      <c r="I123" s="217"/>
      <c r="J123" s="212"/>
      <c r="K123" s="212"/>
      <c r="L123" s="218"/>
      <c r="M123" s="219"/>
      <c r="N123" s="220"/>
      <c r="O123" s="220"/>
      <c r="P123" s="220"/>
      <c r="Q123" s="220"/>
      <c r="R123" s="220"/>
      <c r="S123" s="220"/>
      <c r="T123" s="22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22" t="s">
        <v>161</v>
      </c>
      <c r="AU123" s="222" t="s">
        <v>82</v>
      </c>
      <c r="AV123" s="12" t="s">
        <v>82</v>
      </c>
      <c r="AW123" s="12" t="s">
        <v>33</v>
      </c>
      <c r="AX123" s="12" t="s">
        <v>72</v>
      </c>
      <c r="AY123" s="222" t="s">
        <v>153</v>
      </c>
    </row>
    <row r="124" spans="1:51" s="13" customFormat="1" ht="12">
      <c r="A124" s="13"/>
      <c r="B124" s="223"/>
      <c r="C124" s="224"/>
      <c r="D124" s="213" t="s">
        <v>161</v>
      </c>
      <c r="E124" s="225" t="s">
        <v>19</v>
      </c>
      <c r="F124" s="226" t="s">
        <v>163</v>
      </c>
      <c r="G124" s="224"/>
      <c r="H124" s="227">
        <v>14.83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161</v>
      </c>
      <c r="AU124" s="233" t="s">
        <v>82</v>
      </c>
      <c r="AV124" s="13" t="s">
        <v>160</v>
      </c>
      <c r="AW124" s="13" t="s">
        <v>33</v>
      </c>
      <c r="AX124" s="13" t="s">
        <v>80</v>
      </c>
      <c r="AY124" s="233" t="s">
        <v>153</v>
      </c>
    </row>
    <row r="125" spans="1:65" s="2" customFormat="1" ht="16.5" customHeight="1">
      <c r="A125" s="38"/>
      <c r="B125" s="39"/>
      <c r="C125" s="238" t="s">
        <v>230</v>
      </c>
      <c r="D125" s="238" t="s">
        <v>187</v>
      </c>
      <c r="E125" s="239" t="s">
        <v>1148</v>
      </c>
      <c r="F125" s="240" t="s">
        <v>1149</v>
      </c>
      <c r="G125" s="241" t="s">
        <v>222</v>
      </c>
      <c r="H125" s="242">
        <v>14.83</v>
      </c>
      <c r="I125" s="243"/>
      <c r="J125" s="244">
        <f>ROUND(I125*H125,2)</f>
        <v>0</v>
      </c>
      <c r="K125" s="245"/>
      <c r="L125" s="246"/>
      <c r="M125" s="247" t="s">
        <v>19</v>
      </c>
      <c r="N125" s="248" t="s">
        <v>43</v>
      </c>
      <c r="O125" s="84"/>
      <c r="P125" s="207">
        <f>O125*H125</f>
        <v>0</v>
      </c>
      <c r="Q125" s="207">
        <v>1</v>
      </c>
      <c r="R125" s="207">
        <f>Q125*H125</f>
        <v>14.83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179</v>
      </c>
      <c r="AT125" s="209" t="s">
        <v>187</v>
      </c>
      <c r="AU125" s="209" t="s">
        <v>82</v>
      </c>
      <c r="AY125" s="17" t="s">
        <v>153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80</v>
      </c>
      <c r="BK125" s="210">
        <f>ROUND(I125*H125,2)</f>
        <v>0</v>
      </c>
      <c r="BL125" s="17" t="s">
        <v>160</v>
      </c>
      <c r="BM125" s="209" t="s">
        <v>1150</v>
      </c>
    </row>
    <row r="126" spans="1:63" s="11" customFormat="1" ht="22.8" customHeight="1">
      <c r="A126" s="11"/>
      <c r="B126" s="183"/>
      <c r="C126" s="184"/>
      <c r="D126" s="185" t="s">
        <v>71</v>
      </c>
      <c r="E126" s="260" t="s">
        <v>172</v>
      </c>
      <c r="F126" s="260" t="s">
        <v>1151</v>
      </c>
      <c r="G126" s="184"/>
      <c r="H126" s="184"/>
      <c r="I126" s="187"/>
      <c r="J126" s="261">
        <f>BK126</f>
        <v>0</v>
      </c>
      <c r="K126" s="184"/>
      <c r="L126" s="189"/>
      <c r="M126" s="190"/>
      <c r="N126" s="191"/>
      <c r="O126" s="191"/>
      <c r="P126" s="192">
        <f>P127</f>
        <v>0</v>
      </c>
      <c r="Q126" s="191"/>
      <c r="R126" s="192">
        <f>R127</f>
        <v>0</v>
      </c>
      <c r="S126" s="191"/>
      <c r="T126" s="193">
        <f>T127</f>
        <v>2.2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94" t="s">
        <v>80</v>
      </c>
      <c r="AT126" s="195" t="s">
        <v>71</v>
      </c>
      <c r="AU126" s="195" t="s">
        <v>80</v>
      </c>
      <c r="AY126" s="194" t="s">
        <v>153</v>
      </c>
      <c r="BK126" s="196">
        <f>BK127</f>
        <v>0</v>
      </c>
    </row>
    <row r="127" spans="1:65" s="2" customFormat="1" ht="37.8" customHeight="1">
      <c r="A127" s="38"/>
      <c r="B127" s="39"/>
      <c r="C127" s="197" t="s">
        <v>154</v>
      </c>
      <c r="D127" s="197" t="s">
        <v>156</v>
      </c>
      <c r="E127" s="198" t="s">
        <v>1152</v>
      </c>
      <c r="F127" s="199" t="s">
        <v>1153</v>
      </c>
      <c r="G127" s="200" t="s">
        <v>168</v>
      </c>
      <c r="H127" s="201">
        <v>1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43</v>
      </c>
      <c r="O127" s="84"/>
      <c r="P127" s="207">
        <f>O127*H127</f>
        <v>0</v>
      </c>
      <c r="Q127" s="207">
        <v>0</v>
      </c>
      <c r="R127" s="207">
        <f>Q127*H127</f>
        <v>0</v>
      </c>
      <c r="S127" s="207">
        <v>2.2</v>
      </c>
      <c r="T127" s="208">
        <f>S127*H127</f>
        <v>2.2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160</v>
      </c>
      <c r="AT127" s="209" t="s">
        <v>156</v>
      </c>
      <c r="AU127" s="209" t="s">
        <v>82</v>
      </c>
      <c r="AY127" s="17" t="s">
        <v>153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80</v>
      </c>
      <c r="BK127" s="210">
        <f>ROUND(I127*H127,2)</f>
        <v>0</v>
      </c>
      <c r="BL127" s="17" t="s">
        <v>160</v>
      </c>
      <c r="BM127" s="209" t="s">
        <v>1154</v>
      </c>
    </row>
    <row r="128" spans="1:63" s="11" customFormat="1" ht="22.8" customHeight="1">
      <c r="A128" s="11"/>
      <c r="B128" s="183"/>
      <c r="C128" s="184"/>
      <c r="D128" s="185" t="s">
        <v>71</v>
      </c>
      <c r="E128" s="260" t="s">
        <v>160</v>
      </c>
      <c r="F128" s="260" t="s">
        <v>1155</v>
      </c>
      <c r="G128" s="184"/>
      <c r="H128" s="184"/>
      <c r="I128" s="187"/>
      <c r="J128" s="261">
        <f>BK128</f>
        <v>0</v>
      </c>
      <c r="K128" s="184"/>
      <c r="L128" s="189"/>
      <c r="M128" s="190"/>
      <c r="N128" s="191"/>
      <c r="O128" s="191"/>
      <c r="P128" s="192">
        <f>SUM(P129:P133)</f>
        <v>0</v>
      </c>
      <c r="Q128" s="191"/>
      <c r="R128" s="192">
        <f>SUM(R129:R133)</f>
        <v>0</v>
      </c>
      <c r="S128" s="191"/>
      <c r="T128" s="193">
        <f>SUM(T129:T133)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194" t="s">
        <v>80</v>
      </c>
      <c r="AT128" s="195" t="s">
        <v>71</v>
      </c>
      <c r="AU128" s="195" t="s">
        <v>80</v>
      </c>
      <c r="AY128" s="194" t="s">
        <v>153</v>
      </c>
      <c r="BK128" s="196">
        <f>SUM(BK129:BK133)</f>
        <v>0</v>
      </c>
    </row>
    <row r="129" spans="1:65" s="2" customFormat="1" ht="33" customHeight="1">
      <c r="A129" s="38"/>
      <c r="B129" s="39"/>
      <c r="C129" s="197" t="s">
        <v>239</v>
      </c>
      <c r="D129" s="197" t="s">
        <v>156</v>
      </c>
      <c r="E129" s="198" t="s">
        <v>1156</v>
      </c>
      <c r="F129" s="199" t="s">
        <v>1157</v>
      </c>
      <c r="G129" s="200" t="s">
        <v>159</v>
      </c>
      <c r="H129" s="201">
        <v>3.695</v>
      </c>
      <c r="I129" s="202"/>
      <c r="J129" s="203">
        <f>ROUND(I129*H129,2)</f>
        <v>0</v>
      </c>
      <c r="K129" s="204"/>
      <c r="L129" s="44"/>
      <c r="M129" s="205" t="s">
        <v>19</v>
      </c>
      <c r="N129" s="206" t="s">
        <v>43</v>
      </c>
      <c r="O129" s="84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9" t="s">
        <v>160</v>
      </c>
      <c r="AT129" s="209" t="s">
        <v>156</v>
      </c>
      <c r="AU129" s="209" t="s">
        <v>82</v>
      </c>
      <c r="AY129" s="17" t="s">
        <v>153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7" t="s">
        <v>80</v>
      </c>
      <c r="BK129" s="210">
        <f>ROUND(I129*H129,2)</f>
        <v>0</v>
      </c>
      <c r="BL129" s="17" t="s">
        <v>160</v>
      </c>
      <c r="BM129" s="209" t="s">
        <v>1158</v>
      </c>
    </row>
    <row r="130" spans="1:51" s="12" customFormat="1" ht="12">
      <c r="A130" s="12"/>
      <c r="B130" s="211"/>
      <c r="C130" s="212"/>
      <c r="D130" s="213" t="s">
        <v>161</v>
      </c>
      <c r="E130" s="214" t="s">
        <v>19</v>
      </c>
      <c r="F130" s="215" t="s">
        <v>1159</v>
      </c>
      <c r="G130" s="212"/>
      <c r="H130" s="216">
        <v>2.52</v>
      </c>
      <c r="I130" s="217"/>
      <c r="J130" s="212"/>
      <c r="K130" s="212"/>
      <c r="L130" s="218"/>
      <c r="M130" s="219"/>
      <c r="N130" s="220"/>
      <c r="O130" s="220"/>
      <c r="P130" s="220"/>
      <c r="Q130" s="220"/>
      <c r="R130" s="220"/>
      <c r="S130" s="220"/>
      <c r="T130" s="22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22" t="s">
        <v>161</v>
      </c>
      <c r="AU130" s="222" t="s">
        <v>82</v>
      </c>
      <c r="AV130" s="12" t="s">
        <v>82</v>
      </c>
      <c r="AW130" s="12" t="s">
        <v>33</v>
      </c>
      <c r="AX130" s="12" t="s">
        <v>72</v>
      </c>
      <c r="AY130" s="222" t="s">
        <v>153</v>
      </c>
    </row>
    <row r="131" spans="1:51" s="12" customFormat="1" ht="12">
      <c r="A131" s="12"/>
      <c r="B131" s="211"/>
      <c r="C131" s="212"/>
      <c r="D131" s="213" t="s">
        <v>161</v>
      </c>
      <c r="E131" s="214" t="s">
        <v>19</v>
      </c>
      <c r="F131" s="215" t="s">
        <v>1160</v>
      </c>
      <c r="G131" s="212"/>
      <c r="H131" s="216">
        <v>0.95</v>
      </c>
      <c r="I131" s="217"/>
      <c r="J131" s="212"/>
      <c r="K131" s="212"/>
      <c r="L131" s="218"/>
      <c r="M131" s="219"/>
      <c r="N131" s="220"/>
      <c r="O131" s="220"/>
      <c r="P131" s="220"/>
      <c r="Q131" s="220"/>
      <c r="R131" s="220"/>
      <c r="S131" s="220"/>
      <c r="T131" s="22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22" t="s">
        <v>161</v>
      </c>
      <c r="AU131" s="222" t="s">
        <v>82</v>
      </c>
      <c r="AV131" s="12" t="s">
        <v>82</v>
      </c>
      <c r="AW131" s="12" t="s">
        <v>33</v>
      </c>
      <c r="AX131" s="12" t="s">
        <v>72</v>
      </c>
      <c r="AY131" s="222" t="s">
        <v>153</v>
      </c>
    </row>
    <row r="132" spans="1:51" s="12" customFormat="1" ht="12">
      <c r="A132" s="12"/>
      <c r="B132" s="211"/>
      <c r="C132" s="212"/>
      <c r="D132" s="213" t="s">
        <v>161</v>
      </c>
      <c r="E132" s="214" t="s">
        <v>19</v>
      </c>
      <c r="F132" s="215" t="s">
        <v>1161</v>
      </c>
      <c r="G132" s="212"/>
      <c r="H132" s="216">
        <v>0.225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22" t="s">
        <v>161</v>
      </c>
      <c r="AU132" s="222" t="s">
        <v>82</v>
      </c>
      <c r="AV132" s="12" t="s">
        <v>82</v>
      </c>
      <c r="AW132" s="12" t="s">
        <v>33</v>
      </c>
      <c r="AX132" s="12" t="s">
        <v>72</v>
      </c>
      <c r="AY132" s="222" t="s">
        <v>153</v>
      </c>
    </row>
    <row r="133" spans="1:51" s="13" customFormat="1" ht="12">
      <c r="A133" s="13"/>
      <c r="B133" s="223"/>
      <c r="C133" s="224"/>
      <c r="D133" s="213" t="s">
        <v>161</v>
      </c>
      <c r="E133" s="225" t="s">
        <v>19</v>
      </c>
      <c r="F133" s="226" t="s">
        <v>163</v>
      </c>
      <c r="G133" s="224"/>
      <c r="H133" s="227">
        <v>3.695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161</v>
      </c>
      <c r="AU133" s="233" t="s">
        <v>82</v>
      </c>
      <c r="AV133" s="13" t="s">
        <v>160</v>
      </c>
      <c r="AW133" s="13" t="s">
        <v>33</v>
      </c>
      <c r="AX133" s="13" t="s">
        <v>80</v>
      </c>
      <c r="AY133" s="233" t="s">
        <v>153</v>
      </c>
    </row>
    <row r="134" spans="1:63" s="11" customFormat="1" ht="22.8" customHeight="1">
      <c r="A134" s="11"/>
      <c r="B134" s="183"/>
      <c r="C134" s="184"/>
      <c r="D134" s="185" t="s">
        <v>71</v>
      </c>
      <c r="E134" s="260" t="s">
        <v>180</v>
      </c>
      <c r="F134" s="260" t="s">
        <v>1162</v>
      </c>
      <c r="G134" s="184"/>
      <c r="H134" s="184"/>
      <c r="I134" s="187"/>
      <c r="J134" s="261">
        <f>BK134</f>
        <v>0</v>
      </c>
      <c r="K134" s="184"/>
      <c r="L134" s="189"/>
      <c r="M134" s="190"/>
      <c r="N134" s="191"/>
      <c r="O134" s="191"/>
      <c r="P134" s="192">
        <f>SUM(P135:P139)</f>
        <v>0</v>
      </c>
      <c r="Q134" s="191"/>
      <c r="R134" s="192">
        <f>SUM(R135:R139)</f>
        <v>35.491</v>
      </c>
      <c r="S134" s="191"/>
      <c r="T134" s="193">
        <f>SUM(T135:T139)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194" t="s">
        <v>80</v>
      </c>
      <c r="AT134" s="195" t="s">
        <v>71</v>
      </c>
      <c r="AU134" s="195" t="s">
        <v>80</v>
      </c>
      <c r="AY134" s="194" t="s">
        <v>153</v>
      </c>
      <c r="BK134" s="196">
        <f>SUM(BK135:BK139)</f>
        <v>0</v>
      </c>
    </row>
    <row r="135" spans="1:65" s="2" customFormat="1" ht="37.8" customHeight="1">
      <c r="A135" s="38"/>
      <c r="B135" s="39"/>
      <c r="C135" s="197" t="s">
        <v>243</v>
      </c>
      <c r="D135" s="197" t="s">
        <v>156</v>
      </c>
      <c r="E135" s="198" t="s">
        <v>1163</v>
      </c>
      <c r="F135" s="199" t="s">
        <v>1164</v>
      </c>
      <c r="G135" s="200" t="s">
        <v>213</v>
      </c>
      <c r="H135" s="201">
        <v>15</v>
      </c>
      <c r="I135" s="202"/>
      <c r="J135" s="203">
        <f>ROUND(I135*H135,2)</f>
        <v>0</v>
      </c>
      <c r="K135" s="204"/>
      <c r="L135" s="44"/>
      <c r="M135" s="205" t="s">
        <v>19</v>
      </c>
      <c r="N135" s="206" t="s">
        <v>43</v>
      </c>
      <c r="O135" s="84"/>
      <c r="P135" s="207">
        <f>O135*H135</f>
        <v>0</v>
      </c>
      <c r="Q135" s="207">
        <v>0.27994</v>
      </c>
      <c r="R135" s="207">
        <f>Q135*H135</f>
        <v>4.1991000000000005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160</v>
      </c>
      <c r="AT135" s="209" t="s">
        <v>156</v>
      </c>
      <c r="AU135" s="209" t="s">
        <v>82</v>
      </c>
      <c r="AY135" s="17" t="s">
        <v>153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80</v>
      </c>
      <c r="BK135" s="210">
        <f>ROUND(I135*H135,2)</f>
        <v>0</v>
      </c>
      <c r="BL135" s="17" t="s">
        <v>160</v>
      </c>
      <c r="BM135" s="209" t="s">
        <v>1165</v>
      </c>
    </row>
    <row r="136" spans="1:65" s="2" customFormat="1" ht="44.25" customHeight="1">
      <c r="A136" s="38"/>
      <c r="B136" s="39"/>
      <c r="C136" s="197" t="s">
        <v>248</v>
      </c>
      <c r="D136" s="197" t="s">
        <v>156</v>
      </c>
      <c r="E136" s="198" t="s">
        <v>1166</v>
      </c>
      <c r="F136" s="199" t="s">
        <v>1167</v>
      </c>
      <c r="G136" s="200" t="s">
        <v>213</v>
      </c>
      <c r="H136" s="201">
        <v>15</v>
      </c>
      <c r="I136" s="202"/>
      <c r="J136" s="203">
        <f>ROUND(I136*H136,2)</f>
        <v>0</v>
      </c>
      <c r="K136" s="204"/>
      <c r="L136" s="44"/>
      <c r="M136" s="205" t="s">
        <v>19</v>
      </c>
      <c r="N136" s="206" t="s">
        <v>43</v>
      </c>
      <c r="O136" s="84"/>
      <c r="P136" s="207">
        <f>O136*H136</f>
        <v>0</v>
      </c>
      <c r="Q136" s="207">
        <v>0.26376</v>
      </c>
      <c r="R136" s="207">
        <f>Q136*H136</f>
        <v>3.9564</v>
      </c>
      <c r="S136" s="207">
        <v>0</v>
      </c>
      <c r="T136" s="20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9" t="s">
        <v>160</v>
      </c>
      <c r="AT136" s="209" t="s">
        <v>156</v>
      </c>
      <c r="AU136" s="209" t="s">
        <v>82</v>
      </c>
      <c r="AY136" s="17" t="s">
        <v>153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7" t="s">
        <v>80</v>
      </c>
      <c r="BK136" s="210">
        <f>ROUND(I136*H136,2)</f>
        <v>0</v>
      </c>
      <c r="BL136" s="17" t="s">
        <v>160</v>
      </c>
      <c r="BM136" s="209" t="s">
        <v>1168</v>
      </c>
    </row>
    <row r="137" spans="1:65" s="2" customFormat="1" ht="33" customHeight="1">
      <c r="A137" s="38"/>
      <c r="B137" s="39"/>
      <c r="C137" s="197" t="s">
        <v>7</v>
      </c>
      <c r="D137" s="197" t="s">
        <v>156</v>
      </c>
      <c r="E137" s="198" t="s">
        <v>1169</v>
      </c>
      <c r="F137" s="199" t="s">
        <v>1170</v>
      </c>
      <c r="G137" s="200" t="s">
        <v>213</v>
      </c>
      <c r="H137" s="201">
        <v>50</v>
      </c>
      <c r="I137" s="202"/>
      <c r="J137" s="203">
        <f>ROUND(I137*H137,2)</f>
        <v>0</v>
      </c>
      <c r="K137" s="204"/>
      <c r="L137" s="44"/>
      <c r="M137" s="205" t="s">
        <v>19</v>
      </c>
      <c r="N137" s="206" t="s">
        <v>43</v>
      </c>
      <c r="O137" s="84"/>
      <c r="P137" s="207">
        <f>O137*H137</f>
        <v>0</v>
      </c>
      <c r="Q137" s="207">
        <v>0.49985</v>
      </c>
      <c r="R137" s="207">
        <f>Q137*H137</f>
        <v>24.9925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160</v>
      </c>
      <c r="AT137" s="209" t="s">
        <v>156</v>
      </c>
      <c r="AU137" s="209" t="s">
        <v>82</v>
      </c>
      <c r="AY137" s="17" t="s">
        <v>153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80</v>
      </c>
      <c r="BK137" s="210">
        <f>ROUND(I137*H137,2)</f>
        <v>0</v>
      </c>
      <c r="BL137" s="17" t="s">
        <v>160</v>
      </c>
      <c r="BM137" s="209" t="s">
        <v>1171</v>
      </c>
    </row>
    <row r="138" spans="1:65" s="2" customFormat="1" ht="37.8" customHeight="1">
      <c r="A138" s="38"/>
      <c r="B138" s="39"/>
      <c r="C138" s="197" t="s">
        <v>208</v>
      </c>
      <c r="D138" s="197" t="s">
        <v>156</v>
      </c>
      <c r="E138" s="198" t="s">
        <v>1172</v>
      </c>
      <c r="F138" s="199" t="s">
        <v>1173</v>
      </c>
      <c r="G138" s="200" t="s">
        <v>213</v>
      </c>
      <c r="H138" s="201">
        <v>15</v>
      </c>
      <c r="I138" s="202"/>
      <c r="J138" s="203">
        <f>ROUND(I138*H138,2)</f>
        <v>0</v>
      </c>
      <c r="K138" s="204"/>
      <c r="L138" s="44"/>
      <c r="M138" s="205" t="s">
        <v>19</v>
      </c>
      <c r="N138" s="206" t="s">
        <v>43</v>
      </c>
      <c r="O138" s="84"/>
      <c r="P138" s="207">
        <f>O138*H138</f>
        <v>0</v>
      </c>
      <c r="Q138" s="207">
        <v>0.1562</v>
      </c>
      <c r="R138" s="207">
        <f>Q138*H138</f>
        <v>2.343</v>
      </c>
      <c r="S138" s="207">
        <v>0</v>
      </c>
      <c r="T138" s="20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9" t="s">
        <v>160</v>
      </c>
      <c r="AT138" s="209" t="s">
        <v>156</v>
      </c>
      <c r="AU138" s="209" t="s">
        <v>82</v>
      </c>
      <c r="AY138" s="17" t="s">
        <v>153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80</v>
      </c>
      <c r="BK138" s="210">
        <f>ROUND(I138*H138,2)</f>
        <v>0</v>
      </c>
      <c r="BL138" s="17" t="s">
        <v>160</v>
      </c>
      <c r="BM138" s="209" t="s">
        <v>1174</v>
      </c>
    </row>
    <row r="139" spans="1:65" s="2" customFormat="1" ht="44.25" customHeight="1">
      <c r="A139" s="38"/>
      <c r="B139" s="39"/>
      <c r="C139" s="197" t="s">
        <v>267</v>
      </c>
      <c r="D139" s="197" t="s">
        <v>156</v>
      </c>
      <c r="E139" s="198" t="s">
        <v>1175</v>
      </c>
      <c r="F139" s="199" t="s">
        <v>1176</v>
      </c>
      <c r="G139" s="200" t="s">
        <v>213</v>
      </c>
      <c r="H139" s="201">
        <v>15</v>
      </c>
      <c r="I139" s="202"/>
      <c r="J139" s="203">
        <f>ROUND(I139*H139,2)</f>
        <v>0</v>
      </c>
      <c r="K139" s="204"/>
      <c r="L139" s="44"/>
      <c r="M139" s="205" t="s">
        <v>19</v>
      </c>
      <c r="N139" s="206" t="s">
        <v>43</v>
      </c>
      <c r="O139" s="84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9" t="s">
        <v>160</v>
      </c>
      <c r="AT139" s="209" t="s">
        <v>156</v>
      </c>
      <c r="AU139" s="209" t="s">
        <v>82</v>
      </c>
      <c r="AY139" s="17" t="s">
        <v>153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80</v>
      </c>
      <c r="BK139" s="210">
        <f>ROUND(I139*H139,2)</f>
        <v>0</v>
      </c>
      <c r="BL139" s="17" t="s">
        <v>160</v>
      </c>
      <c r="BM139" s="209" t="s">
        <v>1177</v>
      </c>
    </row>
    <row r="140" spans="1:63" s="11" customFormat="1" ht="22.8" customHeight="1">
      <c r="A140" s="11"/>
      <c r="B140" s="183"/>
      <c r="C140" s="184"/>
      <c r="D140" s="185" t="s">
        <v>71</v>
      </c>
      <c r="E140" s="260" t="s">
        <v>179</v>
      </c>
      <c r="F140" s="260" t="s">
        <v>1178</v>
      </c>
      <c r="G140" s="184"/>
      <c r="H140" s="184"/>
      <c r="I140" s="187"/>
      <c r="J140" s="261">
        <f>BK140</f>
        <v>0</v>
      </c>
      <c r="K140" s="184"/>
      <c r="L140" s="189"/>
      <c r="M140" s="190"/>
      <c r="N140" s="191"/>
      <c r="O140" s="191"/>
      <c r="P140" s="192">
        <f>SUM(P141:P149)</f>
        <v>0</v>
      </c>
      <c r="Q140" s="191"/>
      <c r="R140" s="192">
        <f>SUM(R141:R149)</f>
        <v>0.167505</v>
      </c>
      <c r="S140" s="191"/>
      <c r="T140" s="193">
        <f>SUM(T141:T149)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94" t="s">
        <v>80</v>
      </c>
      <c r="AT140" s="195" t="s">
        <v>71</v>
      </c>
      <c r="AU140" s="195" t="s">
        <v>80</v>
      </c>
      <c r="AY140" s="194" t="s">
        <v>153</v>
      </c>
      <c r="BK140" s="196">
        <f>SUM(BK141:BK149)</f>
        <v>0</v>
      </c>
    </row>
    <row r="141" spans="1:65" s="2" customFormat="1" ht="33" customHeight="1">
      <c r="A141" s="38"/>
      <c r="B141" s="39"/>
      <c r="C141" s="197" t="s">
        <v>214</v>
      </c>
      <c r="D141" s="197" t="s">
        <v>156</v>
      </c>
      <c r="E141" s="198" t="s">
        <v>1179</v>
      </c>
      <c r="F141" s="199" t="s">
        <v>1180</v>
      </c>
      <c r="G141" s="200" t="s">
        <v>246</v>
      </c>
      <c r="H141" s="201">
        <v>9.5</v>
      </c>
      <c r="I141" s="202"/>
      <c r="J141" s="203">
        <f>ROUND(I141*H141,2)</f>
        <v>0</v>
      </c>
      <c r="K141" s="204"/>
      <c r="L141" s="44"/>
      <c r="M141" s="205" t="s">
        <v>19</v>
      </c>
      <c r="N141" s="206" t="s">
        <v>43</v>
      </c>
      <c r="O141" s="84"/>
      <c r="P141" s="207">
        <f>O141*H141</f>
        <v>0</v>
      </c>
      <c r="Q141" s="207">
        <v>1E-05</v>
      </c>
      <c r="R141" s="207">
        <f>Q141*H141</f>
        <v>9.5E-05</v>
      </c>
      <c r="S141" s="207">
        <v>0</v>
      </c>
      <c r="T141" s="20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160</v>
      </c>
      <c r="AT141" s="209" t="s">
        <v>156</v>
      </c>
      <c r="AU141" s="209" t="s">
        <v>82</v>
      </c>
      <c r="AY141" s="17" t="s">
        <v>153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80</v>
      </c>
      <c r="BK141" s="210">
        <f>ROUND(I141*H141,2)</f>
        <v>0</v>
      </c>
      <c r="BL141" s="17" t="s">
        <v>160</v>
      </c>
      <c r="BM141" s="209" t="s">
        <v>1181</v>
      </c>
    </row>
    <row r="142" spans="1:65" s="2" customFormat="1" ht="21.75" customHeight="1">
      <c r="A142" s="38"/>
      <c r="B142" s="39"/>
      <c r="C142" s="238" t="s">
        <v>277</v>
      </c>
      <c r="D142" s="238" t="s">
        <v>187</v>
      </c>
      <c r="E142" s="239" t="s">
        <v>1182</v>
      </c>
      <c r="F142" s="240" t="s">
        <v>1183</v>
      </c>
      <c r="G142" s="241" t="s">
        <v>246</v>
      </c>
      <c r="H142" s="242">
        <v>9.5</v>
      </c>
      <c r="I142" s="243"/>
      <c r="J142" s="244">
        <f>ROUND(I142*H142,2)</f>
        <v>0</v>
      </c>
      <c r="K142" s="245"/>
      <c r="L142" s="246"/>
      <c r="M142" s="247" t="s">
        <v>19</v>
      </c>
      <c r="N142" s="248" t="s">
        <v>43</v>
      </c>
      <c r="O142" s="84"/>
      <c r="P142" s="207">
        <f>O142*H142</f>
        <v>0</v>
      </c>
      <c r="Q142" s="207">
        <v>0.00342</v>
      </c>
      <c r="R142" s="207">
        <f>Q142*H142</f>
        <v>0.03249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179</v>
      </c>
      <c r="AT142" s="209" t="s">
        <v>187</v>
      </c>
      <c r="AU142" s="209" t="s">
        <v>82</v>
      </c>
      <c r="AY142" s="17" t="s">
        <v>153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80</v>
      </c>
      <c r="BK142" s="210">
        <f>ROUND(I142*H142,2)</f>
        <v>0</v>
      </c>
      <c r="BL142" s="17" t="s">
        <v>160</v>
      </c>
      <c r="BM142" s="209" t="s">
        <v>1184</v>
      </c>
    </row>
    <row r="143" spans="1:65" s="2" customFormat="1" ht="24.15" customHeight="1">
      <c r="A143" s="38"/>
      <c r="B143" s="39"/>
      <c r="C143" s="197" t="s">
        <v>218</v>
      </c>
      <c r="D143" s="197" t="s">
        <v>156</v>
      </c>
      <c r="E143" s="198" t="s">
        <v>1185</v>
      </c>
      <c r="F143" s="199" t="s">
        <v>1186</v>
      </c>
      <c r="G143" s="200" t="s">
        <v>168</v>
      </c>
      <c r="H143" s="201">
        <v>1</v>
      </c>
      <c r="I143" s="202"/>
      <c r="J143" s="203">
        <f>ROUND(I143*H143,2)</f>
        <v>0</v>
      </c>
      <c r="K143" s="204"/>
      <c r="L143" s="44"/>
      <c r="M143" s="205" t="s">
        <v>19</v>
      </c>
      <c r="N143" s="206" t="s">
        <v>43</v>
      </c>
      <c r="O143" s="84"/>
      <c r="P143" s="207">
        <f>O143*H143</f>
        <v>0</v>
      </c>
      <c r="Q143" s="207">
        <v>1E-05</v>
      </c>
      <c r="R143" s="207">
        <f>Q143*H143</f>
        <v>1E-05</v>
      </c>
      <c r="S143" s="207">
        <v>0</v>
      </c>
      <c r="T143" s="20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9" t="s">
        <v>160</v>
      </c>
      <c r="AT143" s="209" t="s">
        <v>156</v>
      </c>
      <c r="AU143" s="209" t="s">
        <v>82</v>
      </c>
      <c r="AY143" s="17" t="s">
        <v>153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7" t="s">
        <v>80</v>
      </c>
      <c r="BK143" s="210">
        <f>ROUND(I143*H143,2)</f>
        <v>0</v>
      </c>
      <c r="BL143" s="17" t="s">
        <v>160</v>
      </c>
      <c r="BM143" s="209" t="s">
        <v>1187</v>
      </c>
    </row>
    <row r="144" spans="1:65" s="2" customFormat="1" ht="44.25" customHeight="1">
      <c r="A144" s="38"/>
      <c r="B144" s="39"/>
      <c r="C144" s="197" t="s">
        <v>289</v>
      </c>
      <c r="D144" s="197" t="s">
        <v>156</v>
      </c>
      <c r="E144" s="198" t="s">
        <v>1188</v>
      </c>
      <c r="F144" s="199" t="s">
        <v>1189</v>
      </c>
      <c r="G144" s="200" t="s">
        <v>168</v>
      </c>
      <c r="H144" s="201">
        <v>1</v>
      </c>
      <c r="I144" s="202"/>
      <c r="J144" s="203">
        <f>ROUND(I144*H144,2)</f>
        <v>0</v>
      </c>
      <c r="K144" s="204"/>
      <c r="L144" s="44"/>
      <c r="M144" s="205" t="s">
        <v>19</v>
      </c>
      <c r="N144" s="206" t="s">
        <v>43</v>
      </c>
      <c r="O144" s="84"/>
      <c r="P144" s="207">
        <f>O144*H144</f>
        <v>0</v>
      </c>
      <c r="Q144" s="207">
        <v>0.06896</v>
      </c>
      <c r="R144" s="207">
        <f>Q144*H144</f>
        <v>0.06896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160</v>
      </c>
      <c r="AT144" s="209" t="s">
        <v>156</v>
      </c>
      <c r="AU144" s="209" t="s">
        <v>82</v>
      </c>
      <c r="AY144" s="17" t="s">
        <v>153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80</v>
      </c>
      <c r="BK144" s="210">
        <f>ROUND(I144*H144,2)</f>
        <v>0</v>
      </c>
      <c r="BL144" s="17" t="s">
        <v>160</v>
      </c>
      <c r="BM144" s="209" t="s">
        <v>1190</v>
      </c>
    </row>
    <row r="145" spans="1:65" s="2" customFormat="1" ht="33" customHeight="1">
      <c r="A145" s="38"/>
      <c r="B145" s="39"/>
      <c r="C145" s="197" t="s">
        <v>223</v>
      </c>
      <c r="D145" s="197" t="s">
        <v>156</v>
      </c>
      <c r="E145" s="198" t="s">
        <v>1191</v>
      </c>
      <c r="F145" s="199" t="s">
        <v>1192</v>
      </c>
      <c r="G145" s="200" t="s">
        <v>168</v>
      </c>
      <c r="H145" s="201">
        <v>1</v>
      </c>
      <c r="I145" s="202"/>
      <c r="J145" s="203">
        <f>ROUND(I145*H145,2)</f>
        <v>0</v>
      </c>
      <c r="K145" s="204"/>
      <c r="L145" s="44"/>
      <c r="M145" s="205" t="s">
        <v>19</v>
      </c>
      <c r="N145" s="206" t="s">
        <v>43</v>
      </c>
      <c r="O145" s="84"/>
      <c r="P145" s="207">
        <f>O145*H145</f>
        <v>0</v>
      </c>
      <c r="Q145" s="207">
        <v>0.01818</v>
      </c>
      <c r="R145" s="207">
        <f>Q145*H145</f>
        <v>0.01818</v>
      </c>
      <c r="S145" s="207">
        <v>0</v>
      </c>
      <c r="T145" s="20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9" t="s">
        <v>160</v>
      </c>
      <c r="AT145" s="209" t="s">
        <v>156</v>
      </c>
      <c r="AU145" s="209" t="s">
        <v>82</v>
      </c>
      <c r="AY145" s="17" t="s">
        <v>153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80</v>
      </c>
      <c r="BK145" s="210">
        <f>ROUND(I145*H145,2)</f>
        <v>0</v>
      </c>
      <c r="BL145" s="17" t="s">
        <v>160</v>
      </c>
      <c r="BM145" s="209" t="s">
        <v>1193</v>
      </c>
    </row>
    <row r="146" spans="1:65" s="2" customFormat="1" ht="44.25" customHeight="1">
      <c r="A146" s="38"/>
      <c r="B146" s="39"/>
      <c r="C146" s="197" t="s">
        <v>297</v>
      </c>
      <c r="D146" s="197" t="s">
        <v>156</v>
      </c>
      <c r="E146" s="198" t="s">
        <v>1194</v>
      </c>
      <c r="F146" s="199" t="s">
        <v>1195</v>
      </c>
      <c r="G146" s="200" t="s">
        <v>168</v>
      </c>
      <c r="H146" s="201">
        <v>1</v>
      </c>
      <c r="I146" s="202"/>
      <c r="J146" s="203">
        <f>ROUND(I146*H146,2)</f>
        <v>0</v>
      </c>
      <c r="K146" s="204"/>
      <c r="L146" s="44"/>
      <c r="M146" s="205" t="s">
        <v>19</v>
      </c>
      <c r="N146" s="206" t="s">
        <v>43</v>
      </c>
      <c r="O146" s="84"/>
      <c r="P146" s="207">
        <f>O146*H146</f>
        <v>0</v>
      </c>
      <c r="Q146" s="207">
        <v>0.01242</v>
      </c>
      <c r="R146" s="207">
        <f>Q146*H146</f>
        <v>0.01242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160</v>
      </c>
      <c r="AT146" s="209" t="s">
        <v>156</v>
      </c>
      <c r="AU146" s="209" t="s">
        <v>82</v>
      </c>
      <c r="AY146" s="17" t="s">
        <v>153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80</v>
      </c>
      <c r="BK146" s="210">
        <f>ROUND(I146*H146,2)</f>
        <v>0</v>
      </c>
      <c r="BL146" s="17" t="s">
        <v>160</v>
      </c>
      <c r="BM146" s="209" t="s">
        <v>1196</v>
      </c>
    </row>
    <row r="147" spans="1:65" s="2" customFormat="1" ht="44.25" customHeight="1">
      <c r="A147" s="38"/>
      <c r="B147" s="39"/>
      <c r="C147" s="197" t="s">
        <v>229</v>
      </c>
      <c r="D147" s="197" t="s">
        <v>156</v>
      </c>
      <c r="E147" s="198" t="s">
        <v>1197</v>
      </c>
      <c r="F147" s="199" t="s">
        <v>1198</v>
      </c>
      <c r="G147" s="200" t="s">
        <v>168</v>
      </c>
      <c r="H147" s="201">
        <v>1</v>
      </c>
      <c r="I147" s="202"/>
      <c r="J147" s="203">
        <f>ROUND(I147*H147,2)</f>
        <v>0</v>
      </c>
      <c r="K147" s="204"/>
      <c r="L147" s="44"/>
      <c r="M147" s="205" t="s">
        <v>19</v>
      </c>
      <c r="N147" s="206" t="s">
        <v>43</v>
      </c>
      <c r="O147" s="84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9" t="s">
        <v>160</v>
      </c>
      <c r="AT147" s="209" t="s">
        <v>156</v>
      </c>
      <c r="AU147" s="209" t="s">
        <v>82</v>
      </c>
      <c r="AY147" s="17" t="s">
        <v>153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7" t="s">
        <v>80</v>
      </c>
      <c r="BK147" s="210">
        <f>ROUND(I147*H147,2)</f>
        <v>0</v>
      </c>
      <c r="BL147" s="17" t="s">
        <v>160</v>
      </c>
      <c r="BM147" s="209" t="s">
        <v>1199</v>
      </c>
    </row>
    <row r="148" spans="1:65" s="2" customFormat="1" ht="37.8" customHeight="1">
      <c r="A148" s="38"/>
      <c r="B148" s="39"/>
      <c r="C148" s="197" t="s">
        <v>164</v>
      </c>
      <c r="D148" s="197" t="s">
        <v>156</v>
      </c>
      <c r="E148" s="198" t="s">
        <v>1200</v>
      </c>
      <c r="F148" s="199" t="s">
        <v>1201</v>
      </c>
      <c r="G148" s="200" t="s">
        <v>168</v>
      </c>
      <c r="H148" s="201">
        <v>1</v>
      </c>
      <c r="I148" s="202"/>
      <c r="J148" s="203">
        <f>ROUND(I148*H148,2)</f>
        <v>0</v>
      </c>
      <c r="K148" s="204"/>
      <c r="L148" s="44"/>
      <c r="M148" s="205" t="s">
        <v>19</v>
      </c>
      <c r="N148" s="206" t="s">
        <v>43</v>
      </c>
      <c r="O148" s="84"/>
      <c r="P148" s="207">
        <f>O148*H148</f>
        <v>0</v>
      </c>
      <c r="Q148" s="207">
        <v>0.03535</v>
      </c>
      <c r="R148" s="207">
        <f>Q148*H148</f>
        <v>0.03535</v>
      </c>
      <c r="S148" s="207">
        <v>0</v>
      </c>
      <c r="T148" s="20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160</v>
      </c>
      <c r="AT148" s="209" t="s">
        <v>156</v>
      </c>
      <c r="AU148" s="209" t="s">
        <v>82</v>
      </c>
      <c r="AY148" s="17" t="s">
        <v>153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80</v>
      </c>
      <c r="BK148" s="210">
        <f>ROUND(I148*H148,2)</f>
        <v>0</v>
      </c>
      <c r="BL148" s="17" t="s">
        <v>160</v>
      </c>
      <c r="BM148" s="209" t="s">
        <v>1202</v>
      </c>
    </row>
    <row r="149" spans="1:47" s="2" customFormat="1" ht="12">
      <c r="A149" s="38"/>
      <c r="B149" s="39"/>
      <c r="C149" s="40"/>
      <c r="D149" s="213" t="s">
        <v>169</v>
      </c>
      <c r="E149" s="40"/>
      <c r="F149" s="234" t="s">
        <v>1203</v>
      </c>
      <c r="G149" s="40"/>
      <c r="H149" s="40"/>
      <c r="I149" s="235"/>
      <c r="J149" s="40"/>
      <c r="K149" s="40"/>
      <c r="L149" s="44"/>
      <c r="M149" s="236"/>
      <c r="N149" s="237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169</v>
      </c>
      <c r="AU149" s="17" t="s">
        <v>82</v>
      </c>
    </row>
    <row r="150" spans="1:63" s="11" customFormat="1" ht="22.8" customHeight="1">
      <c r="A150" s="11"/>
      <c r="B150" s="183"/>
      <c r="C150" s="184"/>
      <c r="D150" s="185" t="s">
        <v>71</v>
      </c>
      <c r="E150" s="260" t="s">
        <v>197</v>
      </c>
      <c r="F150" s="260" t="s">
        <v>1204</v>
      </c>
      <c r="G150" s="184"/>
      <c r="H150" s="184"/>
      <c r="I150" s="187"/>
      <c r="J150" s="261">
        <f>BK150</f>
        <v>0</v>
      </c>
      <c r="K150" s="184"/>
      <c r="L150" s="189"/>
      <c r="M150" s="190"/>
      <c r="N150" s="191"/>
      <c r="O150" s="191"/>
      <c r="P150" s="192">
        <f>SUM(P151:P163)</f>
        <v>0</v>
      </c>
      <c r="Q150" s="191"/>
      <c r="R150" s="192">
        <f>SUM(R151:R163)</f>
        <v>0</v>
      </c>
      <c r="S150" s="191"/>
      <c r="T150" s="193">
        <f>SUM(T151:T163)</f>
        <v>14.346000000000002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94" t="s">
        <v>80</v>
      </c>
      <c r="AT150" s="195" t="s">
        <v>71</v>
      </c>
      <c r="AU150" s="195" t="s">
        <v>80</v>
      </c>
      <c r="AY150" s="194" t="s">
        <v>153</v>
      </c>
      <c r="BK150" s="196">
        <f>SUM(BK151:BK163)</f>
        <v>0</v>
      </c>
    </row>
    <row r="151" spans="1:65" s="2" customFormat="1" ht="24.15" customHeight="1">
      <c r="A151" s="38"/>
      <c r="B151" s="39"/>
      <c r="C151" s="197" t="s">
        <v>233</v>
      </c>
      <c r="D151" s="197" t="s">
        <v>156</v>
      </c>
      <c r="E151" s="198" t="s">
        <v>1205</v>
      </c>
      <c r="F151" s="199" t="s">
        <v>1206</v>
      </c>
      <c r="G151" s="200" t="s">
        <v>246</v>
      </c>
      <c r="H151" s="201">
        <v>25</v>
      </c>
      <c r="I151" s="202"/>
      <c r="J151" s="203">
        <f>ROUND(I151*H151,2)</f>
        <v>0</v>
      </c>
      <c r="K151" s="204"/>
      <c r="L151" s="44"/>
      <c r="M151" s="205" t="s">
        <v>19</v>
      </c>
      <c r="N151" s="206" t="s">
        <v>43</v>
      </c>
      <c r="O151" s="84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160</v>
      </c>
      <c r="AT151" s="209" t="s">
        <v>156</v>
      </c>
      <c r="AU151" s="209" t="s">
        <v>82</v>
      </c>
      <c r="AY151" s="17" t="s">
        <v>153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80</v>
      </c>
      <c r="BK151" s="210">
        <f>ROUND(I151*H151,2)</f>
        <v>0</v>
      </c>
      <c r="BL151" s="17" t="s">
        <v>160</v>
      </c>
      <c r="BM151" s="209" t="s">
        <v>1207</v>
      </c>
    </row>
    <row r="152" spans="1:51" s="12" customFormat="1" ht="12">
      <c r="A152" s="12"/>
      <c r="B152" s="211"/>
      <c r="C152" s="212"/>
      <c r="D152" s="213" t="s">
        <v>161</v>
      </c>
      <c r="E152" s="214" t="s">
        <v>19</v>
      </c>
      <c r="F152" s="215" t="s">
        <v>1208</v>
      </c>
      <c r="G152" s="212"/>
      <c r="H152" s="216">
        <v>19</v>
      </c>
      <c r="I152" s="217"/>
      <c r="J152" s="212"/>
      <c r="K152" s="212"/>
      <c r="L152" s="218"/>
      <c r="M152" s="219"/>
      <c r="N152" s="220"/>
      <c r="O152" s="220"/>
      <c r="P152" s="220"/>
      <c r="Q152" s="220"/>
      <c r="R152" s="220"/>
      <c r="S152" s="220"/>
      <c r="T152" s="22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22" t="s">
        <v>161</v>
      </c>
      <c r="AU152" s="222" t="s">
        <v>82</v>
      </c>
      <c r="AV152" s="12" t="s">
        <v>82</v>
      </c>
      <c r="AW152" s="12" t="s">
        <v>33</v>
      </c>
      <c r="AX152" s="12" t="s">
        <v>72</v>
      </c>
      <c r="AY152" s="222" t="s">
        <v>153</v>
      </c>
    </row>
    <row r="153" spans="1:51" s="12" customFormat="1" ht="12">
      <c r="A153" s="12"/>
      <c r="B153" s="211"/>
      <c r="C153" s="212"/>
      <c r="D153" s="213" t="s">
        <v>161</v>
      </c>
      <c r="E153" s="214" t="s">
        <v>19</v>
      </c>
      <c r="F153" s="215" t="s">
        <v>1209</v>
      </c>
      <c r="G153" s="212"/>
      <c r="H153" s="216">
        <v>6</v>
      </c>
      <c r="I153" s="217"/>
      <c r="J153" s="212"/>
      <c r="K153" s="212"/>
      <c r="L153" s="218"/>
      <c r="M153" s="219"/>
      <c r="N153" s="220"/>
      <c r="O153" s="220"/>
      <c r="P153" s="220"/>
      <c r="Q153" s="220"/>
      <c r="R153" s="220"/>
      <c r="S153" s="220"/>
      <c r="T153" s="22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22" t="s">
        <v>161</v>
      </c>
      <c r="AU153" s="222" t="s">
        <v>82</v>
      </c>
      <c r="AV153" s="12" t="s">
        <v>82</v>
      </c>
      <c r="AW153" s="12" t="s">
        <v>33</v>
      </c>
      <c r="AX153" s="12" t="s">
        <v>72</v>
      </c>
      <c r="AY153" s="222" t="s">
        <v>153</v>
      </c>
    </row>
    <row r="154" spans="1:51" s="13" customFormat="1" ht="12">
      <c r="A154" s="13"/>
      <c r="B154" s="223"/>
      <c r="C154" s="224"/>
      <c r="D154" s="213" t="s">
        <v>161</v>
      </c>
      <c r="E154" s="225" t="s">
        <v>19</v>
      </c>
      <c r="F154" s="226" t="s">
        <v>163</v>
      </c>
      <c r="G154" s="224"/>
      <c r="H154" s="227">
        <v>25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161</v>
      </c>
      <c r="AU154" s="233" t="s">
        <v>82</v>
      </c>
      <c r="AV154" s="13" t="s">
        <v>160</v>
      </c>
      <c r="AW154" s="13" t="s">
        <v>33</v>
      </c>
      <c r="AX154" s="13" t="s">
        <v>80</v>
      </c>
      <c r="AY154" s="233" t="s">
        <v>153</v>
      </c>
    </row>
    <row r="155" spans="1:65" s="2" customFormat="1" ht="24.15" customHeight="1">
      <c r="A155" s="38"/>
      <c r="B155" s="39"/>
      <c r="C155" s="197" t="s">
        <v>314</v>
      </c>
      <c r="D155" s="197" t="s">
        <v>156</v>
      </c>
      <c r="E155" s="198" t="s">
        <v>1210</v>
      </c>
      <c r="F155" s="199" t="s">
        <v>1211</v>
      </c>
      <c r="G155" s="200" t="s">
        <v>159</v>
      </c>
      <c r="H155" s="201">
        <v>3.78</v>
      </c>
      <c r="I155" s="202"/>
      <c r="J155" s="203">
        <f>ROUND(I155*H155,2)</f>
        <v>0</v>
      </c>
      <c r="K155" s="204"/>
      <c r="L155" s="44"/>
      <c r="M155" s="205" t="s">
        <v>19</v>
      </c>
      <c r="N155" s="206" t="s">
        <v>43</v>
      </c>
      <c r="O155" s="84"/>
      <c r="P155" s="207">
        <f>O155*H155</f>
        <v>0</v>
      </c>
      <c r="Q155" s="207">
        <v>0</v>
      </c>
      <c r="R155" s="207">
        <f>Q155*H155</f>
        <v>0</v>
      </c>
      <c r="S155" s="207">
        <v>2.2</v>
      </c>
      <c r="T155" s="208">
        <f>S155*H155</f>
        <v>8.316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9" t="s">
        <v>160</v>
      </c>
      <c r="AT155" s="209" t="s">
        <v>156</v>
      </c>
      <c r="AU155" s="209" t="s">
        <v>82</v>
      </c>
      <c r="AY155" s="17" t="s">
        <v>153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7" t="s">
        <v>80</v>
      </c>
      <c r="BK155" s="210">
        <f>ROUND(I155*H155,2)</f>
        <v>0</v>
      </c>
      <c r="BL155" s="17" t="s">
        <v>160</v>
      </c>
      <c r="BM155" s="209" t="s">
        <v>1212</v>
      </c>
    </row>
    <row r="156" spans="1:51" s="12" customFormat="1" ht="12">
      <c r="A156" s="12"/>
      <c r="B156" s="211"/>
      <c r="C156" s="212"/>
      <c r="D156" s="213" t="s">
        <v>161</v>
      </c>
      <c r="E156" s="214" t="s">
        <v>19</v>
      </c>
      <c r="F156" s="215" t="s">
        <v>1213</v>
      </c>
      <c r="G156" s="212"/>
      <c r="H156" s="216">
        <v>3.78</v>
      </c>
      <c r="I156" s="217"/>
      <c r="J156" s="212"/>
      <c r="K156" s="212"/>
      <c r="L156" s="218"/>
      <c r="M156" s="219"/>
      <c r="N156" s="220"/>
      <c r="O156" s="220"/>
      <c r="P156" s="220"/>
      <c r="Q156" s="220"/>
      <c r="R156" s="220"/>
      <c r="S156" s="220"/>
      <c r="T156" s="22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22" t="s">
        <v>161</v>
      </c>
      <c r="AU156" s="222" t="s">
        <v>82</v>
      </c>
      <c r="AV156" s="12" t="s">
        <v>82</v>
      </c>
      <c r="AW156" s="12" t="s">
        <v>33</v>
      </c>
      <c r="AX156" s="12" t="s">
        <v>80</v>
      </c>
      <c r="AY156" s="222" t="s">
        <v>153</v>
      </c>
    </row>
    <row r="157" spans="1:65" s="2" customFormat="1" ht="16.5" customHeight="1">
      <c r="A157" s="38"/>
      <c r="B157" s="39"/>
      <c r="C157" s="197" t="s">
        <v>225</v>
      </c>
      <c r="D157" s="197" t="s">
        <v>156</v>
      </c>
      <c r="E157" s="198" t="s">
        <v>1214</v>
      </c>
      <c r="F157" s="199" t="s">
        <v>1215</v>
      </c>
      <c r="G157" s="200" t="s">
        <v>246</v>
      </c>
      <c r="H157" s="201">
        <v>75</v>
      </c>
      <c r="I157" s="202"/>
      <c r="J157" s="203">
        <f>ROUND(I157*H157,2)</f>
        <v>0</v>
      </c>
      <c r="K157" s="204"/>
      <c r="L157" s="44"/>
      <c r="M157" s="205" t="s">
        <v>19</v>
      </c>
      <c r="N157" s="206" t="s">
        <v>43</v>
      </c>
      <c r="O157" s="84"/>
      <c r="P157" s="207">
        <f>O157*H157</f>
        <v>0</v>
      </c>
      <c r="Q157" s="207">
        <v>0</v>
      </c>
      <c r="R157" s="207">
        <f>Q157*H157</f>
        <v>0</v>
      </c>
      <c r="S157" s="207">
        <v>0.037</v>
      </c>
      <c r="T157" s="208">
        <f>S157*H157</f>
        <v>2.775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9" t="s">
        <v>160</v>
      </c>
      <c r="AT157" s="209" t="s">
        <v>156</v>
      </c>
      <c r="AU157" s="209" t="s">
        <v>82</v>
      </c>
      <c r="AY157" s="17" t="s">
        <v>153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7" t="s">
        <v>80</v>
      </c>
      <c r="BK157" s="210">
        <f>ROUND(I157*H157,2)</f>
        <v>0</v>
      </c>
      <c r="BL157" s="17" t="s">
        <v>160</v>
      </c>
      <c r="BM157" s="209" t="s">
        <v>1216</v>
      </c>
    </row>
    <row r="158" spans="1:65" s="2" customFormat="1" ht="37.8" customHeight="1">
      <c r="A158" s="38"/>
      <c r="B158" s="39"/>
      <c r="C158" s="197" t="s">
        <v>321</v>
      </c>
      <c r="D158" s="197" t="s">
        <v>156</v>
      </c>
      <c r="E158" s="198" t="s">
        <v>1217</v>
      </c>
      <c r="F158" s="199" t="s">
        <v>1218</v>
      </c>
      <c r="G158" s="200" t="s">
        <v>246</v>
      </c>
      <c r="H158" s="201">
        <v>12</v>
      </c>
      <c r="I158" s="202"/>
      <c r="J158" s="203">
        <f>ROUND(I158*H158,2)</f>
        <v>0</v>
      </c>
      <c r="K158" s="204"/>
      <c r="L158" s="44"/>
      <c r="M158" s="205" t="s">
        <v>19</v>
      </c>
      <c r="N158" s="206" t="s">
        <v>43</v>
      </c>
      <c r="O158" s="84"/>
      <c r="P158" s="207">
        <f>O158*H158</f>
        <v>0</v>
      </c>
      <c r="Q158" s="207">
        <v>0</v>
      </c>
      <c r="R158" s="207">
        <f>Q158*H158</f>
        <v>0</v>
      </c>
      <c r="S158" s="207">
        <v>0.006</v>
      </c>
      <c r="T158" s="208">
        <f>S158*H158</f>
        <v>0.07200000000000001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160</v>
      </c>
      <c r="AT158" s="209" t="s">
        <v>156</v>
      </c>
      <c r="AU158" s="209" t="s">
        <v>82</v>
      </c>
      <c r="AY158" s="17" t="s">
        <v>153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80</v>
      </c>
      <c r="BK158" s="210">
        <f>ROUND(I158*H158,2)</f>
        <v>0</v>
      </c>
      <c r="BL158" s="17" t="s">
        <v>160</v>
      </c>
      <c r="BM158" s="209" t="s">
        <v>1219</v>
      </c>
    </row>
    <row r="159" spans="1:65" s="2" customFormat="1" ht="37.8" customHeight="1">
      <c r="A159" s="38"/>
      <c r="B159" s="39"/>
      <c r="C159" s="197" t="s">
        <v>242</v>
      </c>
      <c r="D159" s="197" t="s">
        <v>156</v>
      </c>
      <c r="E159" s="198" t="s">
        <v>1220</v>
      </c>
      <c r="F159" s="199" t="s">
        <v>1221</v>
      </c>
      <c r="G159" s="200" t="s">
        <v>246</v>
      </c>
      <c r="H159" s="201">
        <v>69</v>
      </c>
      <c r="I159" s="202"/>
      <c r="J159" s="203">
        <f>ROUND(I159*H159,2)</f>
        <v>0</v>
      </c>
      <c r="K159" s="204"/>
      <c r="L159" s="44"/>
      <c r="M159" s="205" t="s">
        <v>19</v>
      </c>
      <c r="N159" s="206" t="s">
        <v>43</v>
      </c>
      <c r="O159" s="84"/>
      <c r="P159" s="207">
        <f>O159*H159</f>
        <v>0</v>
      </c>
      <c r="Q159" s="207">
        <v>0</v>
      </c>
      <c r="R159" s="207">
        <f>Q159*H159</f>
        <v>0</v>
      </c>
      <c r="S159" s="207">
        <v>0.009</v>
      </c>
      <c r="T159" s="208">
        <f>S159*H159</f>
        <v>0.621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9" t="s">
        <v>160</v>
      </c>
      <c r="AT159" s="209" t="s">
        <v>156</v>
      </c>
      <c r="AU159" s="209" t="s">
        <v>82</v>
      </c>
      <c r="AY159" s="17" t="s">
        <v>153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7" t="s">
        <v>80</v>
      </c>
      <c r="BK159" s="210">
        <f>ROUND(I159*H159,2)</f>
        <v>0</v>
      </c>
      <c r="BL159" s="17" t="s">
        <v>160</v>
      </c>
      <c r="BM159" s="209" t="s">
        <v>1222</v>
      </c>
    </row>
    <row r="160" spans="1:65" s="2" customFormat="1" ht="37.8" customHeight="1">
      <c r="A160" s="38"/>
      <c r="B160" s="39"/>
      <c r="C160" s="197" t="s">
        <v>330</v>
      </c>
      <c r="D160" s="197" t="s">
        <v>156</v>
      </c>
      <c r="E160" s="198" t="s">
        <v>1223</v>
      </c>
      <c r="F160" s="199" t="s">
        <v>1224</v>
      </c>
      <c r="G160" s="200" t="s">
        <v>246</v>
      </c>
      <c r="H160" s="201">
        <v>64</v>
      </c>
      <c r="I160" s="202"/>
      <c r="J160" s="203">
        <f>ROUND(I160*H160,2)</f>
        <v>0</v>
      </c>
      <c r="K160" s="204"/>
      <c r="L160" s="44"/>
      <c r="M160" s="205" t="s">
        <v>19</v>
      </c>
      <c r="N160" s="206" t="s">
        <v>43</v>
      </c>
      <c r="O160" s="84"/>
      <c r="P160" s="207">
        <f>O160*H160</f>
        <v>0</v>
      </c>
      <c r="Q160" s="207">
        <v>0</v>
      </c>
      <c r="R160" s="207">
        <f>Q160*H160</f>
        <v>0</v>
      </c>
      <c r="S160" s="207">
        <v>0.013</v>
      </c>
      <c r="T160" s="208">
        <f>S160*H160</f>
        <v>0.832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9" t="s">
        <v>160</v>
      </c>
      <c r="AT160" s="209" t="s">
        <v>156</v>
      </c>
      <c r="AU160" s="209" t="s">
        <v>82</v>
      </c>
      <c r="AY160" s="17" t="s">
        <v>153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80</v>
      </c>
      <c r="BK160" s="210">
        <f>ROUND(I160*H160,2)</f>
        <v>0</v>
      </c>
      <c r="BL160" s="17" t="s">
        <v>160</v>
      </c>
      <c r="BM160" s="209" t="s">
        <v>1225</v>
      </c>
    </row>
    <row r="161" spans="1:65" s="2" customFormat="1" ht="37.8" customHeight="1">
      <c r="A161" s="38"/>
      <c r="B161" s="39"/>
      <c r="C161" s="197" t="s">
        <v>247</v>
      </c>
      <c r="D161" s="197" t="s">
        <v>156</v>
      </c>
      <c r="E161" s="198" t="s">
        <v>1226</v>
      </c>
      <c r="F161" s="199" t="s">
        <v>1227</v>
      </c>
      <c r="G161" s="200" t="s">
        <v>246</v>
      </c>
      <c r="H161" s="201">
        <v>22</v>
      </c>
      <c r="I161" s="202"/>
      <c r="J161" s="203">
        <f>ROUND(I161*H161,2)</f>
        <v>0</v>
      </c>
      <c r="K161" s="204"/>
      <c r="L161" s="44"/>
      <c r="M161" s="205" t="s">
        <v>19</v>
      </c>
      <c r="N161" s="206" t="s">
        <v>43</v>
      </c>
      <c r="O161" s="84"/>
      <c r="P161" s="207">
        <f>O161*H161</f>
        <v>0</v>
      </c>
      <c r="Q161" s="207">
        <v>0</v>
      </c>
      <c r="R161" s="207">
        <f>Q161*H161</f>
        <v>0</v>
      </c>
      <c r="S161" s="207">
        <v>0.025</v>
      </c>
      <c r="T161" s="208">
        <f>S161*H161</f>
        <v>0.55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9" t="s">
        <v>160</v>
      </c>
      <c r="AT161" s="209" t="s">
        <v>156</v>
      </c>
      <c r="AU161" s="209" t="s">
        <v>82</v>
      </c>
      <c r="AY161" s="17" t="s">
        <v>153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7" t="s">
        <v>80</v>
      </c>
      <c r="BK161" s="210">
        <f>ROUND(I161*H161,2)</f>
        <v>0</v>
      </c>
      <c r="BL161" s="17" t="s">
        <v>160</v>
      </c>
      <c r="BM161" s="209" t="s">
        <v>1228</v>
      </c>
    </row>
    <row r="162" spans="1:65" s="2" customFormat="1" ht="37.8" customHeight="1">
      <c r="A162" s="38"/>
      <c r="B162" s="39"/>
      <c r="C162" s="197" t="s">
        <v>340</v>
      </c>
      <c r="D162" s="197" t="s">
        <v>156</v>
      </c>
      <c r="E162" s="198" t="s">
        <v>1229</v>
      </c>
      <c r="F162" s="199" t="s">
        <v>1230</v>
      </c>
      <c r="G162" s="200" t="s">
        <v>246</v>
      </c>
      <c r="H162" s="201">
        <v>30</v>
      </c>
      <c r="I162" s="202"/>
      <c r="J162" s="203">
        <f>ROUND(I162*H162,2)</f>
        <v>0</v>
      </c>
      <c r="K162" s="204"/>
      <c r="L162" s="44"/>
      <c r="M162" s="205" t="s">
        <v>19</v>
      </c>
      <c r="N162" s="206" t="s">
        <v>43</v>
      </c>
      <c r="O162" s="84"/>
      <c r="P162" s="207">
        <f>O162*H162</f>
        <v>0</v>
      </c>
      <c r="Q162" s="207">
        <v>0</v>
      </c>
      <c r="R162" s="207">
        <f>Q162*H162</f>
        <v>0</v>
      </c>
      <c r="S162" s="207">
        <v>0.018</v>
      </c>
      <c r="T162" s="208">
        <f>S162*H162</f>
        <v>0.5399999999999999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9" t="s">
        <v>160</v>
      </c>
      <c r="AT162" s="209" t="s">
        <v>156</v>
      </c>
      <c r="AU162" s="209" t="s">
        <v>82</v>
      </c>
      <c r="AY162" s="17" t="s">
        <v>153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80</v>
      </c>
      <c r="BK162" s="210">
        <f>ROUND(I162*H162,2)</f>
        <v>0</v>
      </c>
      <c r="BL162" s="17" t="s">
        <v>160</v>
      </c>
      <c r="BM162" s="209" t="s">
        <v>1231</v>
      </c>
    </row>
    <row r="163" spans="1:65" s="2" customFormat="1" ht="37.8" customHeight="1">
      <c r="A163" s="38"/>
      <c r="B163" s="39"/>
      <c r="C163" s="197" t="s">
        <v>251</v>
      </c>
      <c r="D163" s="197" t="s">
        <v>156</v>
      </c>
      <c r="E163" s="198" t="s">
        <v>1232</v>
      </c>
      <c r="F163" s="199" t="s">
        <v>1233</v>
      </c>
      <c r="G163" s="200" t="s">
        <v>246</v>
      </c>
      <c r="H163" s="201">
        <v>16</v>
      </c>
      <c r="I163" s="202"/>
      <c r="J163" s="203">
        <f>ROUND(I163*H163,2)</f>
        <v>0</v>
      </c>
      <c r="K163" s="204"/>
      <c r="L163" s="44"/>
      <c r="M163" s="205" t="s">
        <v>19</v>
      </c>
      <c r="N163" s="206" t="s">
        <v>43</v>
      </c>
      <c r="O163" s="84"/>
      <c r="P163" s="207">
        <f>O163*H163</f>
        <v>0</v>
      </c>
      <c r="Q163" s="207">
        <v>0</v>
      </c>
      <c r="R163" s="207">
        <f>Q163*H163</f>
        <v>0</v>
      </c>
      <c r="S163" s="207">
        <v>0.04</v>
      </c>
      <c r="T163" s="208">
        <f>S163*H163</f>
        <v>0.64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9" t="s">
        <v>160</v>
      </c>
      <c r="AT163" s="209" t="s">
        <v>156</v>
      </c>
      <c r="AU163" s="209" t="s">
        <v>82</v>
      </c>
      <c r="AY163" s="17" t="s">
        <v>153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7" t="s">
        <v>80</v>
      </c>
      <c r="BK163" s="210">
        <f>ROUND(I163*H163,2)</f>
        <v>0</v>
      </c>
      <c r="BL163" s="17" t="s">
        <v>160</v>
      </c>
      <c r="BM163" s="209" t="s">
        <v>1234</v>
      </c>
    </row>
    <row r="164" spans="1:63" s="11" customFormat="1" ht="22.8" customHeight="1">
      <c r="A164" s="11"/>
      <c r="B164" s="183"/>
      <c r="C164" s="184"/>
      <c r="D164" s="185" t="s">
        <v>71</v>
      </c>
      <c r="E164" s="260" t="s">
        <v>1235</v>
      </c>
      <c r="F164" s="260" t="s">
        <v>1236</v>
      </c>
      <c r="G164" s="184"/>
      <c r="H164" s="184"/>
      <c r="I164" s="187"/>
      <c r="J164" s="261">
        <f>BK164</f>
        <v>0</v>
      </c>
      <c r="K164" s="184"/>
      <c r="L164" s="189"/>
      <c r="M164" s="190"/>
      <c r="N164" s="191"/>
      <c r="O164" s="191"/>
      <c r="P164" s="192">
        <f>SUM(P165:P170)</f>
        <v>0</v>
      </c>
      <c r="Q164" s="191"/>
      <c r="R164" s="192">
        <f>SUM(R165:R170)</f>
        <v>0</v>
      </c>
      <c r="S164" s="191"/>
      <c r="T164" s="193">
        <f>SUM(T165:T170)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194" t="s">
        <v>80</v>
      </c>
      <c r="AT164" s="195" t="s">
        <v>71</v>
      </c>
      <c r="AU164" s="195" t="s">
        <v>80</v>
      </c>
      <c r="AY164" s="194" t="s">
        <v>153</v>
      </c>
      <c r="BK164" s="196">
        <f>SUM(BK165:BK170)</f>
        <v>0</v>
      </c>
    </row>
    <row r="165" spans="1:65" s="2" customFormat="1" ht="44.25" customHeight="1">
      <c r="A165" s="38"/>
      <c r="B165" s="39"/>
      <c r="C165" s="197" t="s">
        <v>301</v>
      </c>
      <c r="D165" s="197" t="s">
        <v>156</v>
      </c>
      <c r="E165" s="198" t="s">
        <v>1237</v>
      </c>
      <c r="F165" s="199" t="s">
        <v>1238</v>
      </c>
      <c r="G165" s="200" t="s">
        <v>222</v>
      </c>
      <c r="H165" s="201">
        <v>21.263</v>
      </c>
      <c r="I165" s="202"/>
      <c r="J165" s="203">
        <f>ROUND(I165*H165,2)</f>
        <v>0</v>
      </c>
      <c r="K165" s="204"/>
      <c r="L165" s="44"/>
      <c r="M165" s="205" t="s">
        <v>19</v>
      </c>
      <c r="N165" s="206" t="s">
        <v>43</v>
      </c>
      <c r="O165" s="84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9" t="s">
        <v>160</v>
      </c>
      <c r="AT165" s="209" t="s">
        <v>156</v>
      </c>
      <c r="AU165" s="209" t="s">
        <v>82</v>
      </c>
      <c r="AY165" s="17" t="s">
        <v>153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7" t="s">
        <v>80</v>
      </c>
      <c r="BK165" s="210">
        <f>ROUND(I165*H165,2)</f>
        <v>0</v>
      </c>
      <c r="BL165" s="17" t="s">
        <v>160</v>
      </c>
      <c r="BM165" s="209" t="s">
        <v>1239</v>
      </c>
    </row>
    <row r="166" spans="1:65" s="2" customFormat="1" ht="33" customHeight="1">
      <c r="A166" s="38"/>
      <c r="B166" s="39"/>
      <c r="C166" s="197" t="s">
        <v>257</v>
      </c>
      <c r="D166" s="197" t="s">
        <v>156</v>
      </c>
      <c r="E166" s="198" t="s">
        <v>1240</v>
      </c>
      <c r="F166" s="199" t="s">
        <v>1241</v>
      </c>
      <c r="G166" s="200" t="s">
        <v>222</v>
      </c>
      <c r="H166" s="201">
        <v>21.263</v>
      </c>
      <c r="I166" s="202"/>
      <c r="J166" s="203">
        <f>ROUND(I166*H166,2)</f>
        <v>0</v>
      </c>
      <c r="K166" s="204"/>
      <c r="L166" s="44"/>
      <c r="M166" s="205" t="s">
        <v>19</v>
      </c>
      <c r="N166" s="206" t="s">
        <v>43</v>
      </c>
      <c r="O166" s="84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160</v>
      </c>
      <c r="AT166" s="209" t="s">
        <v>156</v>
      </c>
      <c r="AU166" s="209" t="s">
        <v>82</v>
      </c>
      <c r="AY166" s="17" t="s">
        <v>153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80</v>
      </c>
      <c r="BK166" s="210">
        <f>ROUND(I166*H166,2)</f>
        <v>0</v>
      </c>
      <c r="BL166" s="17" t="s">
        <v>160</v>
      </c>
      <c r="BM166" s="209" t="s">
        <v>1242</v>
      </c>
    </row>
    <row r="167" spans="1:65" s="2" customFormat="1" ht="44.25" customHeight="1">
      <c r="A167" s="38"/>
      <c r="B167" s="39"/>
      <c r="C167" s="197" t="s">
        <v>356</v>
      </c>
      <c r="D167" s="197" t="s">
        <v>156</v>
      </c>
      <c r="E167" s="198" t="s">
        <v>1243</v>
      </c>
      <c r="F167" s="199" t="s">
        <v>1244</v>
      </c>
      <c r="G167" s="200" t="s">
        <v>222</v>
      </c>
      <c r="H167" s="201">
        <v>255.156</v>
      </c>
      <c r="I167" s="202"/>
      <c r="J167" s="203">
        <f>ROUND(I167*H167,2)</f>
        <v>0</v>
      </c>
      <c r="K167" s="204"/>
      <c r="L167" s="44"/>
      <c r="M167" s="205" t="s">
        <v>19</v>
      </c>
      <c r="N167" s="206" t="s">
        <v>43</v>
      </c>
      <c r="O167" s="84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9" t="s">
        <v>160</v>
      </c>
      <c r="AT167" s="209" t="s">
        <v>156</v>
      </c>
      <c r="AU167" s="209" t="s">
        <v>82</v>
      </c>
      <c r="AY167" s="17" t="s">
        <v>153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80</v>
      </c>
      <c r="BK167" s="210">
        <f>ROUND(I167*H167,2)</f>
        <v>0</v>
      </c>
      <c r="BL167" s="17" t="s">
        <v>160</v>
      </c>
      <c r="BM167" s="209" t="s">
        <v>1245</v>
      </c>
    </row>
    <row r="168" spans="1:51" s="12" customFormat="1" ht="12">
      <c r="A168" s="12"/>
      <c r="B168" s="211"/>
      <c r="C168" s="212"/>
      <c r="D168" s="213" t="s">
        <v>161</v>
      </c>
      <c r="E168" s="212"/>
      <c r="F168" s="215" t="s">
        <v>1246</v>
      </c>
      <c r="G168" s="212"/>
      <c r="H168" s="216">
        <v>255.156</v>
      </c>
      <c r="I168" s="217"/>
      <c r="J168" s="212"/>
      <c r="K168" s="212"/>
      <c r="L168" s="218"/>
      <c r="M168" s="219"/>
      <c r="N168" s="220"/>
      <c r="O168" s="220"/>
      <c r="P168" s="220"/>
      <c r="Q168" s="220"/>
      <c r="R168" s="220"/>
      <c r="S168" s="220"/>
      <c r="T168" s="22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22" t="s">
        <v>161</v>
      </c>
      <c r="AU168" s="222" t="s">
        <v>82</v>
      </c>
      <c r="AV168" s="12" t="s">
        <v>82</v>
      </c>
      <c r="AW168" s="12" t="s">
        <v>4</v>
      </c>
      <c r="AX168" s="12" t="s">
        <v>80</v>
      </c>
      <c r="AY168" s="222" t="s">
        <v>153</v>
      </c>
    </row>
    <row r="169" spans="1:65" s="2" customFormat="1" ht="44.25" customHeight="1">
      <c r="A169" s="38"/>
      <c r="B169" s="39"/>
      <c r="C169" s="197" t="s">
        <v>265</v>
      </c>
      <c r="D169" s="197" t="s">
        <v>156</v>
      </c>
      <c r="E169" s="198" t="s">
        <v>1247</v>
      </c>
      <c r="F169" s="199" t="s">
        <v>1248</v>
      </c>
      <c r="G169" s="200" t="s">
        <v>222</v>
      </c>
      <c r="H169" s="201">
        <v>21.263</v>
      </c>
      <c r="I169" s="202"/>
      <c r="J169" s="203">
        <f>ROUND(I169*H169,2)</f>
        <v>0</v>
      </c>
      <c r="K169" s="204"/>
      <c r="L169" s="44"/>
      <c r="M169" s="205" t="s">
        <v>19</v>
      </c>
      <c r="N169" s="206" t="s">
        <v>43</v>
      </c>
      <c r="O169" s="84"/>
      <c r="P169" s="207">
        <f>O169*H169</f>
        <v>0</v>
      </c>
      <c r="Q169" s="207">
        <v>0</v>
      </c>
      <c r="R169" s="207">
        <f>Q169*H169</f>
        <v>0</v>
      </c>
      <c r="S169" s="207">
        <v>0</v>
      </c>
      <c r="T169" s="20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9" t="s">
        <v>160</v>
      </c>
      <c r="AT169" s="209" t="s">
        <v>156</v>
      </c>
      <c r="AU169" s="209" t="s">
        <v>82</v>
      </c>
      <c r="AY169" s="17" t="s">
        <v>153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7" t="s">
        <v>80</v>
      </c>
      <c r="BK169" s="210">
        <f>ROUND(I169*H169,2)</f>
        <v>0</v>
      </c>
      <c r="BL169" s="17" t="s">
        <v>160</v>
      </c>
      <c r="BM169" s="209" t="s">
        <v>1249</v>
      </c>
    </row>
    <row r="170" spans="1:65" s="2" customFormat="1" ht="44.25" customHeight="1">
      <c r="A170" s="38"/>
      <c r="B170" s="39"/>
      <c r="C170" s="197" t="s">
        <v>366</v>
      </c>
      <c r="D170" s="197" t="s">
        <v>156</v>
      </c>
      <c r="E170" s="198" t="s">
        <v>1250</v>
      </c>
      <c r="F170" s="199" t="s">
        <v>1251</v>
      </c>
      <c r="G170" s="200" t="s">
        <v>222</v>
      </c>
      <c r="H170" s="201">
        <v>3.135</v>
      </c>
      <c r="I170" s="202"/>
      <c r="J170" s="203">
        <f>ROUND(I170*H170,2)</f>
        <v>0</v>
      </c>
      <c r="K170" s="204"/>
      <c r="L170" s="44"/>
      <c r="M170" s="205" t="s">
        <v>19</v>
      </c>
      <c r="N170" s="206" t="s">
        <v>43</v>
      </c>
      <c r="O170" s="84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9" t="s">
        <v>160</v>
      </c>
      <c r="AT170" s="209" t="s">
        <v>156</v>
      </c>
      <c r="AU170" s="209" t="s">
        <v>82</v>
      </c>
      <c r="AY170" s="17" t="s">
        <v>153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7" t="s">
        <v>80</v>
      </c>
      <c r="BK170" s="210">
        <f>ROUND(I170*H170,2)</f>
        <v>0</v>
      </c>
      <c r="BL170" s="17" t="s">
        <v>160</v>
      </c>
      <c r="BM170" s="209" t="s">
        <v>1252</v>
      </c>
    </row>
    <row r="171" spans="1:63" s="11" customFormat="1" ht="25.9" customHeight="1">
      <c r="A171" s="11"/>
      <c r="B171" s="183"/>
      <c r="C171" s="184"/>
      <c r="D171" s="185" t="s">
        <v>71</v>
      </c>
      <c r="E171" s="186" t="s">
        <v>1253</v>
      </c>
      <c r="F171" s="186" t="s">
        <v>1254</v>
      </c>
      <c r="G171" s="184"/>
      <c r="H171" s="184"/>
      <c r="I171" s="187"/>
      <c r="J171" s="188">
        <f>BK171</f>
        <v>0</v>
      </c>
      <c r="K171" s="184"/>
      <c r="L171" s="189"/>
      <c r="M171" s="190"/>
      <c r="N171" s="191"/>
      <c r="O171" s="191"/>
      <c r="P171" s="192">
        <f>P172+P193+P230+P300</f>
        <v>0</v>
      </c>
      <c r="Q171" s="191"/>
      <c r="R171" s="192">
        <f>R172+R193+R230+R300</f>
        <v>1.59198</v>
      </c>
      <c r="S171" s="191"/>
      <c r="T171" s="193">
        <f>T172+T193+T230+T300</f>
        <v>1.58163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194" t="s">
        <v>82</v>
      </c>
      <c r="AT171" s="195" t="s">
        <v>71</v>
      </c>
      <c r="AU171" s="195" t="s">
        <v>72</v>
      </c>
      <c r="AY171" s="194" t="s">
        <v>153</v>
      </c>
      <c r="BK171" s="196">
        <f>BK172+BK193+BK230+BK300</f>
        <v>0</v>
      </c>
    </row>
    <row r="172" spans="1:63" s="11" customFormat="1" ht="22.8" customHeight="1">
      <c r="A172" s="11"/>
      <c r="B172" s="183"/>
      <c r="C172" s="184"/>
      <c r="D172" s="185" t="s">
        <v>71</v>
      </c>
      <c r="E172" s="260" t="s">
        <v>1255</v>
      </c>
      <c r="F172" s="260" t="s">
        <v>1256</v>
      </c>
      <c r="G172" s="184"/>
      <c r="H172" s="184"/>
      <c r="I172" s="187"/>
      <c r="J172" s="261">
        <f>BK172</f>
        <v>0</v>
      </c>
      <c r="K172" s="184"/>
      <c r="L172" s="189"/>
      <c r="M172" s="190"/>
      <c r="N172" s="191"/>
      <c r="O172" s="191"/>
      <c r="P172" s="192">
        <f>SUM(P173:P192)</f>
        <v>0</v>
      </c>
      <c r="Q172" s="191"/>
      <c r="R172" s="192">
        <f>SUM(R173:R192)</f>
        <v>0.27079</v>
      </c>
      <c r="S172" s="191"/>
      <c r="T172" s="193">
        <f>SUM(T173:T192)</f>
        <v>0.2238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194" t="s">
        <v>82</v>
      </c>
      <c r="AT172" s="195" t="s">
        <v>71</v>
      </c>
      <c r="AU172" s="195" t="s">
        <v>80</v>
      </c>
      <c r="AY172" s="194" t="s">
        <v>153</v>
      </c>
      <c r="BK172" s="196">
        <f>SUM(BK173:BK192)</f>
        <v>0</v>
      </c>
    </row>
    <row r="173" spans="1:65" s="2" customFormat="1" ht="24.15" customHeight="1">
      <c r="A173" s="38"/>
      <c r="B173" s="39"/>
      <c r="C173" s="197" t="s">
        <v>269</v>
      </c>
      <c r="D173" s="197" t="s">
        <v>156</v>
      </c>
      <c r="E173" s="198" t="s">
        <v>1257</v>
      </c>
      <c r="F173" s="199" t="s">
        <v>1258</v>
      </c>
      <c r="G173" s="200" t="s">
        <v>246</v>
      </c>
      <c r="H173" s="201">
        <v>15</v>
      </c>
      <c r="I173" s="202"/>
      <c r="J173" s="203">
        <f>ROUND(I173*H173,2)</f>
        <v>0</v>
      </c>
      <c r="K173" s="204"/>
      <c r="L173" s="44"/>
      <c r="M173" s="205" t="s">
        <v>19</v>
      </c>
      <c r="N173" s="206" t="s">
        <v>43</v>
      </c>
      <c r="O173" s="84"/>
      <c r="P173" s="207">
        <f>O173*H173</f>
        <v>0</v>
      </c>
      <c r="Q173" s="207">
        <v>0</v>
      </c>
      <c r="R173" s="207">
        <f>Q173*H173</f>
        <v>0</v>
      </c>
      <c r="S173" s="207">
        <v>0.01492</v>
      </c>
      <c r="T173" s="208">
        <f>S173*H173</f>
        <v>0.2238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9" t="s">
        <v>230</v>
      </c>
      <c r="AT173" s="209" t="s">
        <v>156</v>
      </c>
      <c r="AU173" s="209" t="s">
        <v>82</v>
      </c>
      <c r="AY173" s="17" t="s">
        <v>153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7" t="s">
        <v>80</v>
      </c>
      <c r="BK173" s="210">
        <f>ROUND(I173*H173,2)</f>
        <v>0</v>
      </c>
      <c r="BL173" s="17" t="s">
        <v>230</v>
      </c>
      <c r="BM173" s="209" t="s">
        <v>1259</v>
      </c>
    </row>
    <row r="174" spans="1:65" s="2" customFormat="1" ht="24.15" customHeight="1">
      <c r="A174" s="38"/>
      <c r="B174" s="39"/>
      <c r="C174" s="197" t="s">
        <v>376</v>
      </c>
      <c r="D174" s="197" t="s">
        <v>156</v>
      </c>
      <c r="E174" s="198" t="s">
        <v>1260</v>
      </c>
      <c r="F174" s="199" t="s">
        <v>1261</v>
      </c>
      <c r="G174" s="200" t="s">
        <v>246</v>
      </c>
      <c r="H174" s="201">
        <v>90</v>
      </c>
      <c r="I174" s="202"/>
      <c r="J174" s="203">
        <f>ROUND(I174*H174,2)</f>
        <v>0</v>
      </c>
      <c r="K174" s="204"/>
      <c r="L174" s="44"/>
      <c r="M174" s="205" t="s">
        <v>19</v>
      </c>
      <c r="N174" s="206" t="s">
        <v>43</v>
      </c>
      <c r="O174" s="84"/>
      <c r="P174" s="207">
        <f>O174*H174</f>
        <v>0</v>
      </c>
      <c r="Q174" s="207">
        <v>0.0011</v>
      </c>
      <c r="R174" s="207">
        <f>Q174*H174</f>
        <v>0.099</v>
      </c>
      <c r="S174" s="207">
        <v>0</v>
      </c>
      <c r="T174" s="20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9" t="s">
        <v>230</v>
      </c>
      <c r="AT174" s="209" t="s">
        <v>156</v>
      </c>
      <c r="AU174" s="209" t="s">
        <v>82</v>
      </c>
      <c r="AY174" s="17" t="s">
        <v>153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80</v>
      </c>
      <c r="BK174" s="210">
        <f>ROUND(I174*H174,2)</f>
        <v>0</v>
      </c>
      <c r="BL174" s="17" t="s">
        <v>230</v>
      </c>
      <c r="BM174" s="209" t="s">
        <v>1262</v>
      </c>
    </row>
    <row r="175" spans="1:65" s="2" customFormat="1" ht="24.15" customHeight="1">
      <c r="A175" s="38"/>
      <c r="B175" s="39"/>
      <c r="C175" s="197" t="s">
        <v>276</v>
      </c>
      <c r="D175" s="197" t="s">
        <v>156</v>
      </c>
      <c r="E175" s="198" t="s">
        <v>1263</v>
      </c>
      <c r="F175" s="199" t="s">
        <v>1264</v>
      </c>
      <c r="G175" s="200" t="s">
        <v>246</v>
      </c>
      <c r="H175" s="201">
        <v>13</v>
      </c>
      <c r="I175" s="202"/>
      <c r="J175" s="203">
        <f>ROUND(I175*H175,2)</f>
        <v>0</v>
      </c>
      <c r="K175" s="204"/>
      <c r="L175" s="44"/>
      <c r="M175" s="205" t="s">
        <v>19</v>
      </c>
      <c r="N175" s="206" t="s">
        <v>43</v>
      </c>
      <c r="O175" s="84"/>
      <c r="P175" s="207">
        <f>O175*H175</f>
        <v>0</v>
      </c>
      <c r="Q175" s="207">
        <v>0.00082</v>
      </c>
      <c r="R175" s="207">
        <f>Q175*H175</f>
        <v>0.01066</v>
      </c>
      <c r="S175" s="207">
        <v>0</v>
      </c>
      <c r="T175" s="20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9" t="s">
        <v>230</v>
      </c>
      <c r="AT175" s="209" t="s">
        <v>156</v>
      </c>
      <c r="AU175" s="209" t="s">
        <v>82</v>
      </c>
      <c r="AY175" s="17" t="s">
        <v>153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7" t="s">
        <v>80</v>
      </c>
      <c r="BK175" s="210">
        <f>ROUND(I175*H175,2)</f>
        <v>0</v>
      </c>
      <c r="BL175" s="17" t="s">
        <v>230</v>
      </c>
      <c r="BM175" s="209" t="s">
        <v>1265</v>
      </c>
    </row>
    <row r="176" spans="1:65" s="2" customFormat="1" ht="24.15" customHeight="1">
      <c r="A176" s="38"/>
      <c r="B176" s="39"/>
      <c r="C176" s="197" t="s">
        <v>387</v>
      </c>
      <c r="D176" s="197" t="s">
        <v>156</v>
      </c>
      <c r="E176" s="198" t="s">
        <v>1266</v>
      </c>
      <c r="F176" s="199" t="s">
        <v>1267</v>
      </c>
      <c r="G176" s="200" t="s">
        <v>246</v>
      </c>
      <c r="H176" s="201">
        <v>10</v>
      </c>
      <c r="I176" s="202"/>
      <c r="J176" s="203">
        <f>ROUND(I176*H176,2)</f>
        <v>0</v>
      </c>
      <c r="K176" s="204"/>
      <c r="L176" s="44"/>
      <c r="M176" s="205" t="s">
        <v>19</v>
      </c>
      <c r="N176" s="206" t="s">
        <v>43</v>
      </c>
      <c r="O176" s="84"/>
      <c r="P176" s="207">
        <f>O176*H176</f>
        <v>0</v>
      </c>
      <c r="Q176" s="207">
        <v>0.00222</v>
      </c>
      <c r="R176" s="207">
        <f>Q176*H176</f>
        <v>0.0222</v>
      </c>
      <c r="S176" s="207">
        <v>0</v>
      </c>
      <c r="T176" s="20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9" t="s">
        <v>230</v>
      </c>
      <c r="AT176" s="209" t="s">
        <v>156</v>
      </c>
      <c r="AU176" s="209" t="s">
        <v>82</v>
      </c>
      <c r="AY176" s="17" t="s">
        <v>153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7" t="s">
        <v>80</v>
      </c>
      <c r="BK176" s="210">
        <f>ROUND(I176*H176,2)</f>
        <v>0</v>
      </c>
      <c r="BL176" s="17" t="s">
        <v>230</v>
      </c>
      <c r="BM176" s="209" t="s">
        <v>1268</v>
      </c>
    </row>
    <row r="177" spans="1:65" s="2" customFormat="1" ht="24.15" customHeight="1">
      <c r="A177" s="38"/>
      <c r="B177" s="39"/>
      <c r="C177" s="197" t="s">
        <v>280</v>
      </c>
      <c r="D177" s="197" t="s">
        <v>156</v>
      </c>
      <c r="E177" s="198" t="s">
        <v>1269</v>
      </c>
      <c r="F177" s="199" t="s">
        <v>1270</v>
      </c>
      <c r="G177" s="200" t="s">
        <v>246</v>
      </c>
      <c r="H177" s="201">
        <v>35</v>
      </c>
      <c r="I177" s="202"/>
      <c r="J177" s="203">
        <f>ROUND(I177*H177,2)</f>
        <v>0</v>
      </c>
      <c r="K177" s="204"/>
      <c r="L177" s="44"/>
      <c r="M177" s="205" t="s">
        <v>19</v>
      </c>
      <c r="N177" s="206" t="s">
        <v>43</v>
      </c>
      <c r="O177" s="84"/>
      <c r="P177" s="207">
        <f>O177*H177</f>
        <v>0</v>
      </c>
      <c r="Q177" s="207">
        <v>0.00029</v>
      </c>
      <c r="R177" s="207">
        <f>Q177*H177</f>
        <v>0.01015</v>
      </c>
      <c r="S177" s="207">
        <v>0</v>
      </c>
      <c r="T177" s="20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9" t="s">
        <v>230</v>
      </c>
      <c r="AT177" s="209" t="s">
        <v>156</v>
      </c>
      <c r="AU177" s="209" t="s">
        <v>82</v>
      </c>
      <c r="AY177" s="17" t="s">
        <v>153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7" t="s">
        <v>80</v>
      </c>
      <c r="BK177" s="210">
        <f>ROUND(I177*H177,2)</f>
        <v>0</v>
      </c>
      <c r="BL177" s="17" t="s">
        <v>230</v>
      </c>
      <c r="BM177" s="209" t="s">
        <v>1271</v>
      </c>
    </row>
    <row r="178" spans="1:65" s="2" customFormat="1" ht="24.15" customHeight="1">
      <c r="A178" s="38"/>
      <c r="B178" s="39"/>
      <c r="C178" s="197" t="s">
        <v>398</v>
      </c>
      <c r="D178" s="197" t="s">
        <v>156</v>
      </c>
      <c r="E178" s="198" t="s">
        <v>1272</v>
      </c>
      <c r="F178" s="199" t="s">
        <v>1273</v>
      </c>
      <c r="G178" s="200" t="s">
        <v>246</v>
      </c>
      <c r="H178" s="201">
        <v>39</v>
      </c>
      <c r="I178" s="202"/>
      <c r="J178" s="203">
        <f>ROUND(I178*H178,2)</f>
        <v>0</v>
      </c>
      <c r="K178" s="204"/>
      <c r="L178" s="44"/>
      <c r="M178" s="205" t="s">
        <v>19</v>
      </c>
      <c r="N178" s="206" t="s">
        <v>43</v>
      </c>
      <c r="O178" s="84"/>
      <c r="P178" s="207">
        <f>O178*H178</f>
        <v>0</v>
      </c>
      <c r="Q178" s="207">
        <v>0.00035</v>
      </c>
      <c r="R178" s="207">
        <f>Q178*H178</f>
        <v>0.01365</v>
      </c>
      <c r="S178" s="207">
        <v>0</v>
      </c>
      <c r="T178" s="20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9" t="s">
        <v>230</v>
      </c>
      <c r="AT178" s="209" t="s">
        <v>156</v>
      </c>
      <c r="AU178" s="209" t="s">
        <v>82</v>
      </c>
      <c r="AY178" s="17" t="s">
        <v>153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7" t="s">
        <v>80</v>
      </c>
      <c r="BK178" s="210">
        <f>ROUND(I178*H178,2)</f>
        <v>0</v>
      </c>
      <c r="BL178" s="17" t="s">
        <v>230</v>
      </c>
      <c r="BM178" s="209" t="s">
        <v>1274</v>
      </c>
    </row>
    <row r="179" spans="1:65" s="2" customFormat="1" ht="24.15" customHeight="1">
      <c r="A179" s="38"/>
      <c r="B179" s="39"/>
      <c r="C179" s="197" t="s">
        <v>285</v>
      </c>
      <c r="D179" s="197" t="s">
        <v>156</v>
      </c>
      <c r="E179" s="198" t="s">
        <v>1275</v>
      </c>
      <c r="F179" s="199" t="s">
        <v>1276</v>
      </c>
      <c r="G179" s="200" t="s">
        <v>246</v>
      </c>
      <c r="H179" s="201">
        <v>34</v>
      </c>
      <c r="I179" s="202"/>
      <c r="J179" s="203">
        <f>ROUND(I179*H179,2)</f>
        <v>0</v>
      </c>
      <c r="K179" s="204"/>
      <c r="L179" s="44"/>
      <c r="M179" s="205" t="s">
        <v>19</v>
      </c>
      <c r="N179" s="206" t="s">
        <v>43</v>
      </c>
      <c r="O179" s="84"/>
      <c r="P179" s="207">
        <f>O179*H179</f>
        <v>0</v>
      </c>
      <c r="Q179" s="207">
        <v>0.00057</v>
      </c>
      <c r="R179" s="207">
        <f>Q179*H179</f>
        <v>0.019379999999999998</v>
      </c>
      <c r="S179" s="207">
        <v>0</v>
      </c>
      <c r="T179" s="20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9" t="s">
        <v>230</v>
      </c>
      <c r="AT179" s="209" t="s">
        <v>156</v>
      </c>
      <c r="AU179" s="209" t="s">
        <v>82</v>
      </c>
      <c r="AY179" s="17" t="s">
        <v>153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7" t="s">
        <v>80</v>
      </c>
      <c r="BK179" s="210">
        <f>ROUND(I179*H179,2)</f>
        <v>0</v>
      </c>
      <c r="BL179" s="17" t="s">
        <v>230</v>
      </c>
      <c r="BM179" s="209" t="s">
        <v>1277</v>
      </c>
    </row>
    <row r="180" spans="1:65" s="2" customFormat="1" ht="24.15" customHeight="1">
      <c r="A180" s="38"/>
      <c r="B180" s="39"/>
      <c r="C180" s="197" t="s">
        <v>408</v>
      </c>
      <c r="D180" s="197" t="s">
        <v>156</v>
      </c>
      <c r="E180" s="198" t="s">
        <v>1278</v>
      </c>
      <c r="F180" s="199" t="s">
        <v>1279</v>
      </c>
      <c r="G180" s="200" t="s">
        <v>246</v>
      </c>
      <c r="H180" s="201">
        <v>23</v>
      </c>
      <c r="I180" s="202"/>
      <c r="J180" s="203">
        <f>ROUND(I180*H180,2)</f>
        <v>0</v>
      </c>
      <c r="K180" s="204"/>
      <c r="L180" s="44"/>
      <c r="M180" s="205" t="s">
        <v>19</v>
      </c>
      <c r="N180" s="206" t="s">
        <v>43</v>
      </c>
      <c r="O180" s="84"/>
      <c r="P180" s="207">
        <f>O180*H180</f>
        <v>0</v>
      </c>
      <c r="Q180" s="207">
        <v>0.00114</v>
      </c>
      <c r="R180" s="207">
        <f>Q180*H180</f>
        <v>0.02622</v>
      </c>
      <c r="S180" s="207">
        <v>0</v>
      </c>
      <c r="T180" s="20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9" t="s">
        <v>230</v>
      </c>
      <c r="AT180" s="209" t="s">
        <v>156</v>
      </c>
      <c r="AU180" s="209" t="s">
        <v>82</v>
      </c>
      <c r="AY180" s="17" t="s">
        <v>153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7" t="s">
        <v>80</v>
      </c>
      <c r="BK180" s="210">
        <f>ROUND(I180*H180,2)</f>
        <v>0</v>
      </c>
      <c r="BL180" s="17" t="s">
        <v>230</v>
      </c>
      <c r="BM180" s="209" t="s">
        <v>1280</v>
      </c>
    </row>
    <row r="181" spans="1:65" s="2" customFormat="1" ht="21.75" customHeight="1">
      <c r="A181" s="38"/>
      <c r="B181" s="39"/>
      <c r="C181" s="197" t="s">
        <v>292</v>
      </c>
      <c r="D181" s="197" t="s">
        <v>156</v>
      </c>
      <c r="E181" s="198" t="s">
        <v>1281</v>
      </c>
      <c r="F181" s="199" t="s">
        <v>1282</v>
      </c>
      <c r="G181" s="200" t="s">
        <v>246</v>
      </c>
      <c r="H181" s="201">
        <v>4</v>
      </c>
      <c r="I181" s="202"/>
      <c r="J181" s="203">
        <f>ROUND(I181*H181,2)</f>
        <v>0</v>
      </c>
      <c r="K181" s="204"/>
      <c r="L181" s="44"/>
      <c r="M181" s="205" t="s">
        <v>19</v>
      </c>
      <c r="N181" s="206" t="s">
        <v>43</v>
      </c>
      <c r="O181" s="84"/>
      <c r="P181" s="207">
        <f>O181*H181</f>
        <v>0</v>
      </c>
      <c r="Q181" s="207">
        <v>0.00053</v>
      </c>
      <c r="R181" s="207">
        <f>Q181*H181</f>
        <v>0.00212</v>
      </c>
      <c r="S181" s="207">
        <v>0</v>
      </c>
      <c r="T181" s="20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9" t="s">
        <v>230</v>
      </c>
      <c r="AT181" s="209" t="s">
        <v>156</v>
      </c>
      <c r="AU181" s="209" t="s">
        <v>82</v>
      </c>
      <c r="AY181" s="17" t="s">
        <v>153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7" t="s">
        <v>80</v>
      </c>
      <c r="BK181" s="210">
        <f>ROUND(I181*H181,2)</f>
        <v>0</v>
      </c>
      <c r="BL181" s="17" t="s">
        <v>230</v>
      </c>
      <c r="BM181" s="209" t="s">
        <v>1283</v>
      </c>
    </row>
    <row r="182" spans="1:65" s="2" customFormat="1" ht="24.15" customHeight="1">
      <c r="A182" s="38"/>
      <c r="B182" s="39"/>
      <c r="C182" s="197" t="s">
        <v>418</v>
      </c>
      <c r="D182" s="197" t="s">
        <v>156</v>
      </c>
      <c r="E182" s="198" t="s">
        <v>1284</v>
      </c>
      <c r="F182" s="199" t="s">
        <v>1285</v>
      </c>
      <c r="G182" s="200" t="s">
        <v>246</v>
      </c>
      <c r="H182" s="201">
        <v>12</v>
      </c>
      <c r="I182" s="202"/>
      <c r="J182" s="203">
        <f>ROUND(I182*H182,2)</f>
        <v>0</v>
      </c>
      <c r="K182" s="204"/>
      <c r="L182" s="44"/>
      <c r="M182" s="205" t="s">
        <v>19</v>
      </c>
      <c r="N182" s="206" t="s">
        <v>43</v>
      </c>
      <c r="O182" s="84"/>
      <c r="P182" s="207">
        <f>O182*H182</f>
        <v>0</v>
      </c>
      <c r="Q182" s="207">
        <v>0.00109</v>
      </c>
      <c r="R182" s="207">
        <f>Q182*H182</f>
        <v>0.013080000000000001</v>
      </c>
      <c r="S182" s="207">
        <v>0</v>
      </c>
      <c r="T182" s="20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9" t="s">
        <v>230</v>
      </c>
      <c r="AT182" s="209" t="s">
        <v>156</v>
      </c>
      <c r="AU182" s="209" t="s">
        <v>82</v>
      </c>
      <c r="AY182" s="17" t="s">
        <v>153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7" t="s">
        <v>80</v>
      </c>
      <c r="BK182" s="210">
        <f>ROUND(I182*H182,2)</f>
        <v>0</v>
      </c>
      <c r="BL182" s="17" t="s">
        <v>230</v>
      </c>
      <c r="BM182" s="209" t="s">
        <v>1286</v>
      </c>
    </row>
    <row r="183" spans="1:65" s="2" customFormat="1" ht="24.15" customHeight="1">
      <c r="A183" s="38"/>
      <c r="B183" s="39"/>
      <c r="C183" s="197" t="s">
        <v>295</v>
      </c>
      <c r="D183" s="197" t="s">
        <v>156</v>
      </c>
      <c r="E183" s="198" t="s">
        <v>1287</v>
      </c>
      <c r="F183" s="199" t="s">
        <v>1288</v>
      </c>
      <c r="G183" s="200" t="s">
        <v>246</v>
      </c>
      <c r="H183" s="201">
        <v>8</v>
      </c>
      <c r="I183" s="202"/>
      <c r="J183" s="203">
        <f>ROUND(I183*H183,2)</f>
        <v>0</v>
      </c>
      <c r="K183" s="204"/>
      <c r="L183" s="44"/>
      <c r="M183" s="205" t="s">
        <v>19</v>
      </c>
      <c r="N183" s="206" t="s">
        <v>43</v>
      </c>
      <c r="O183" s="84"/>
      <c r="P183" s="207">
        <f>O183*H183</f>
        <v>0</v>
      </c>
      <c r="Q183" s="207">
        <v>0.00091</v>
      </c>
      <c r="R183" s="207">
        <f>Q183*H183</f>
        <v>0.00728</v>
      </c>
      <c r="S183" s="207">
        <v>0</v>
      </c>
      <c r="T183" s="20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9" t="s">
        <v>230</v>
      </c>
      <c r="AT183" s="209" t="s">
        <v>156</v>
      </c>
      <c r="AU183" s="209" t="s">
        <v>82</v>
      </c>
      <c r="AY183" s="17" t="s">
        <v>153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7" t="s">
        <v>80</v>
      </c>
      <c r="BK183" s="210">
        <f>ROUND(I183*H183,2)</f>
        <v>0</v>
      </c>
      <c r="BL183" s="17" t="s">
        <v>230</v>
      </c>
      <c r="BM183" s="209" t="s">
        <v>1289</v>
      </c>
    </row>
    <row r="184" spans="1:65" s="2" customFormat="1" ht="24.15" customHeight="1">
      <c r="A184" s="38"/>
      <c r="B184" s="39"/>
      <c r="C184" s="197" t="s">
        <v>428</v>
      </c>
      <c r="D184" s="197" t="s">
        <v>156</v>
      </c>
      <c r="E184" s="198" t="s">
        <v>1290</v>
      </c>
      <c r="F184" s="199" t="s">
        <v>1291</v>
      </c>
      <c r="G184" s="200" t="s">
        <v>246</v>
      </c>
      <c r="H184" s="201">
        <v>18</v>
      </c>
      <c r="I184" s="202"/>
      <c r="J184" s="203">
        <f>ROUND(I184*H184,2)</f>
        <v>0</v>
      </c>
      <c r="K184" s="204"/>
      <c r="L184" s="44"/>
      <c r="M184" s="205" t="s">
        <v>19</v>
      </c>
      <c r="N184" s="206" t="s">
        <v>43</v>
      </c>
      <c r="O184" s="84"/>
      <c r="P184" s="207">
        <f>O184*H184</f>
        <v>0</v>
      </c>
      <c r="Q184" s="207">
        <v>0.00171</v>
      </c>
      <c r="R184" s="207">
        <f>Q184*H184</f>
        <v>0.03078</v>
      </c>
      <c r="S184" s="207">
        <v>0</v>
      </c>
      <c r="T184" s="20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9" t="s">
        <v>230</v>
      </c>
      <c r="AT184" s="209" t="s">
        <v>156</v>
      </c>
      <c r="AU184" s="209" t="s">
        <v>82</v>
      </c>
      <c r="AY184" s="17" t="s">
        <v>153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7" t="s">
        <v>80</v>
      </c>
      <c r="BK184" s="210">
        <f>ROUND(I184*H184,2)</f>
        <v>0</v>
      </c>
      <c r="BL184" s="17" t="s">
        <v>230</v>
      </c>
      <c r="BM184" s="209" t="s">
        <v>1292</v>
      </c>
    </row>
    <row r="185" spans="1:65" s="2" customFormat="1" ht="24.15" customHeight="1">
      <c r="A185" s="38"/>
      <c r="B185" s="39"/>
      <c r="C185" s="197" t="s">
        <v>300</v>
      </c>
      <c r="D185" s="197" t="s">
        <v>156</v>
      </c>
      <c r="E185" s="198" t="s">
        <v>1293</v>
      </c>
      <c r="F185" s="199" t="s">
        <v>1294</v>
      </c>
      <c r="G185" s="200" t="s">
        <v>168</v>
      </c>
      <c r="H185" s="201">
        <v>22</v>
      </c>
      <c r="I185" s="202"/>
      <c r="J185" s="203">
        <f>ROUND(I185*H185,2)</f>
        <v>0</v>
      </c>
      <c r="K185" s="204"/>
      <c r="L185" s="44"/>
      <c r="M185" s="205" t="s">
        <v>19</v>
      </c>
      <c r="N185" s="206" t="s">
        <v>43</v>
      </c>
      <c r="O185" s="84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9" t="s">
        <v>230</v>
      </c>
      <c r="AT185" s="209" t="s">
        <v>156</v>
      </c>
      <c r="AU185" s="209" t="s">
        <v>82</v>
      </c>
      <c r="AY185" s="17" t="s">
        <v>153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7" t="s">
        <v>80</v>
      </c>
      <c r="BK185" s="210">
        <f>ROUND(I185*H185,2)</f>
        <v>0</v>
      </c>
      <c r="BL185" s="17" t="s">
        <v>230</v>
      </c>
      <c r="BM185" s="209" t="s">
        <v>1295</v>
      </c>
    </row>
    <row r="186" spans="1:65" s="2" customFormat="1" ht="24.15" customHeight="1">
      <c r="A186" s="38"/>
      <c r="B186" s="39"/>
      <c r="C186" s="197" t="s">
        <v>440</v>
      </c>
      <c r="D186" s="197" t="s">
        <v>156</v>
      </c>
      <c r="E186" s="198" t="s">
        <v>1296</v>
      </c>
      <c r="F186" s="199" t="s">
        <v>1297</v>
      </c>
      <c r="G186" s="200" t="s">
        <v>168</v>
      </c>
      <c r="H186" s="201">
        <v>8</v>
      </c>
      <c r="I186" s="202"/>
      <c r="J186" s="203">
        <f>ROUND(I186*H186,2)</f>
        <v>0</v>
      </c>
      <c r="K186" s="204"/>
      <c r="L186" s="44"/>
      <c r="M186" s="205" t="s">
        <v>19</v>
      </c>
      <c r="N186" s="206" t="s">
        <v>43</v>
      </c>
      <c r="O186" s="84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9" t="s">
        <v>230</v>
      </c>
      <c r="AT186" s="209" t="s">
        <v>156</v>
      </c>
      <c r="AU186" s="209" t="s">
        <v>82</v>
      </c>
      <c r="AY186" s="17" t="s">
        <v>153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7" t="s">
        <v>80</v>
      </c>
      <c r="BK186" s="210">
        <f>ROUND(I186*H186,2)</f>
        <v>0</v>
      </c>
      <c r="BL186" s="17" t="s">
        <v>230</v>
      </c>
      <c r="BM186" s="209" t="s">
        <v>1298</v>
      </c>
    </row>
    <row r="187" spans="1:65" s="2" customFormat="1" ht="24.15" customHeight="1">
      <c r="A187" s="38"/>
      <c r="B187" s="39"/>
      <c r="C187" s="197" t="s">
        <v>305</v>
      </c>
      <c r="D187" s="197" t="s">
        <v>156</v>
      </c>
      <c r="E187" s="198" t="s">
        <v>1299</v>
      </c>
      <c r="F187" s="199" t="s">
        <v>1300</v>
      </c>
      <c r="G187" s="200" t="s">
        <v>168</v>
      </c>
      <c r="H187" s="201">
        <v>8</v>
      </c>
      <c r="I187" s="202"/>
      <c r="J187" s="203">
        <f>ROUND(I187*H187,2)</f>
        <v>0</v>
      </c>
      <c r="K187" s="204"/>
      <c r="L187" s="44"/>
      <c r="M187" s="205" t="s">
        <v>19</v>
      </c>
      <c r="N187" s="206" t="s">
        <v>43</v>
      </c>
      <c r="O187" s="84"/>
      <c r="P187" s="207">
        <f>O187*H187</f>
        <v>0</v>
      </c>
      <c r="Q187" s="207">
        <v>0.00062</v>
      </c>
      <c r="R187" s="207">
        <f>Q187*H187</f>
        <v>0.00496</v>
      </c>
      <c r="S187" s="207">
        <v>0</v>
      </c>
      <c r="T187" s="20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9" t="s">
        <v>230</v>
      </c>
      <c r="AT187" s="209" t="s">
        <v>156</v>
      </c>
      <c r="AU187" s="209" t="s">
        <v>82</v>
      </c>
      <c r="AY187" s="17" t="s">
        <v>153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7" t="s">
        <v>80</v>
      </c>
      <c r="BK187" s="210">
        <f>ROUND(I187*H187,2)</f>
        <v>0</v>
      </c>
      <c r="BL187" s="17" t="s">
        <v>230</v>
      </c>
      <c r="BM187" s="209" t="s">
        <v>1301</v>
      </c>
    </row>
    <row r="188" spans="1:65" s="2" customFormat="1" ht="24.15" customHeight="1">
      <c r="A188" s="38"/>
      <c r="B188" s="39"/>
      <c r="C188" s="238" t="s">
        <v>325</v>
      </c>
      <c r="D188" s="238" t="s">
        <v>187</v>
      </c>
      <c r="E188" s="239" t="s">
        <v>1302</v>
      </c>
      <c r="F188" s="240" t="s">
        <v>1303</v>
      </c>
      <c r="G188" s="241" t="s">
        <v>168</v>
      </c>
      <c r="H188" s="242">
        <v>8</v>
      </c>
      <c r="I188" s="243"/>
      <c r="J188" s="244">
        <f>ROUND(I188*H188,2)</f>
        <v>0</v>
      </c>
      <c r="K188" s="245"/>
      <c r="L188" s="246"/>
      <c r="M188" s="247" t="s">
        <v>19</v>
      </c>
      <c r="N188" s="248" t="s">
        <v>43</v>
      </c>
      <c r="O188" s="84"/>
      <c r="P188" s="207">
        <f>O188*H188</f>
        <v>0</v>
      </c>
      <c r="Q188" s="207">
        <v>0.0012</v>
      </c>
      <c r="R188" s="207">
        <f>Q188*H188</f>
        <v>0.0096</v>
      </c>
      <c r="S188" s="207">
        <v>0</v>
      </c>
      <c r="T188" s="20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9" t="s">
        <v>233</v>
      </c>
      <c r="AT188" s="209" t="s">
        <v>187</v>
      </c>
      <c r="AU188" s="209" t="s">
        <v>82</v>
      </c>
      <c r="AY188" s="17" t="s">
        <v>153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7" t="s">
        <v>80</v>
      </c>
      <c r="BK188" s="210">
        <f>ROUND(I188*H188,2)</f>
        <v>0</v>
      </c>
      <c r="BL188" s="17" t="s">
        <v>230</v>
      </c>
      <c r="BM188" s="209" t="s">
        <v>1304</v>
      </c>
    </row>
    <row r="189" spans="1:65" s="2" customFormat="1" ht="24.15" customHeight="1">
      <c r="A189" s="38"/>
      <c r="B189" s="39"/>
      <c r="C189" s="197" t="s">
        <v>309</v>
      </c>
      <c r="D189" s="197" t="s">
        <v>156</v>
      </c>
      <c r="E189" s="198" t="s">
        <v>1305</v>
      </c>
      <c r="F189" s="199" t="s">
        <v>1306</v>
      </c>
      <c r="G189" s="200" t="s">
        <v>168</v>
      </c>
      <c r="H189" s="201">
        <v>2</v>
      </c>
      <c r="I189" s="202"/>
      <c r="J189" s="203">
        <f>ROUND(I189*H189,2)</f>
        <v>0</v>
      </c>
      <c r="K189" s="204"/>
      <c r="L189" s="44"/>
      <c r="M189" s="205" t="s">
        <v>19</v>
      </c>
      <c r="N189" s="206" t="s">
        <v>43</v>
      </c>
      <c r="O189" s="84"/>
      <c r="P189" s="207">
        <f>O189*H189</f>
        <v>0</v>
      </c>
      <c r="Q189" s="207">
        <v>0.00034</v>
      </c>
      <c r="R189" s="207">
        <f>Q189*H189</f>
        <v>0.00068</v>
      </c>
      <c r="S189" s="207">
        <v>0</v>
      </c>
      <c r="T189" s="20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9" t="s">
        <v>230</v>
      </c>
      <c r="AT189" s="209" t="s">
        <v>156</v>
      </c>
      <c r="AU189" s="209" t="s">
        <v>82</v>
      </c>
      <c r="AY189" s="17" t="s">
        <v>153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7" t="s">
        <v>80</v>
      </c>
      <c r="BK189" s="210">
        <f>ROUND(I189*H189,2)</f>
        <v>0</v>
      </c>
      <c r="BL189" s="17" t="s">
        <v>230</v>
      </c>
      <c r="BM189" s="209" t="s">
        <v>1307</v>
      </c>
    </row>
    <row r="190" spans="1:65" s="2" customFormat="1" ht="16.5" customHeight="1">
      <c r="A190" s="38"/>
      <c r="B190" s="39"/>
      <c r="C190" s="197" t="s">
        <v>385</v>
      </c>
      <c r="D190" s="197" t="s">
        <v>156</v>
      </c>
      <c r="E190" s="198" t="s">
        <v>1308</v>
      </c>
      <c r="F190" s="199" t="s">
        <v>1309</v>
      </c>
      <c r="G190" s="200" t="s">
        <v>168</v>
      </c>
      <c r="H190" s="201">
        <v>1</v>
      </c>
      <c r="I190" s="202"/>
      <c r="J190" s="203">
        <f>ROUND(I190*H190,2)</f>
        <v>0</v>
      </c>
      <c r="K190" s="204"/>
      <c r="L190" s="44"/>
      <c r="M190" s="205" t="s">
        <v>19</v>
      </c>
      <c r="N190" s="206" t="s">
        <v>43</v>
      </c>
      <c r="O190" s="84"/>
      <c r="P190" s="207">
        <f>O190*H190</f>
        <v>0</v>
      </c>
      <c r="Q190" s="207">
        <v>0.00016</v>
      </c>
      <c r="R190" s="207">
        <f>Q190*H190</f>
        <v>0.00016</v>
      </c>
      <c r="S190" s="207">
        <v>0</v>
      </c>
      <c r="T190" s="20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9" t="s">
        <v>230</v>
      </c>
      <c r="AT190" s="209" t="s">
        <v>156</v>
      </c>
      <c r="AU190" s="209" t="s">
        <v>82</v>
      </c>
      <c r="AY190" s="17" t="s">
        <v>153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7" t="s">
        <v>80</v>
      </c>
      <c r="BK190" s="210">
        <f>ROUND(I190*H190,2)</f>
        <v>0</v>
      </c>
      <c r="BL190" s="17" t="s">
        <v>230</v>
      </c>
      <c r="BM190" s="209" t="s">
        <v>1310</v>
      </c>
    </row>
    <row r="191" spans="1:65" s="2" customFormat="1" ht="16.5" customHeight="1">
      <c r="A191" s="38"/>
      <c r="B191" s="39"/>
      <c r="C191" s="197" t="s">
        <v>313</v>
      </c>
      <c r="D191" s="197" t="s">
        <v>156</v>
      </c>
      <c r="E191" s="198" t="s">
        <v>1311</v>
      </c>
      <c r="F191" s="199" t="s">
        <v>1312</v>
      </c>
      <c r="G191" s="200" t="s">
        <v>168</v>
      </c>
      <c r="H191" s="201">
        <v>3</v>
      </c>
      <c r="I191" s="202"/>
      <c r="J191" s="203">
        <f>ROUND(I191*H191,2)</f>
        <v>0</v>
      </c>
      <c r="K191" s="204"/>
      <c r="L191" s="44"/>
      <c r="M191" s="205" t="s">
        <v>19</v>
      </c>
      <c r="N191" s="206" t="s">
        <v>43</v>
      </c>
      <c r="O191" s="84"/>
      <c r="P191" s="207">
        <f>O191*H191</f>
        <v>0</v>
      </c>
      <c r="Q191" s="207">
        <v>0.00029</v>
      </c>
      <c r="R191" s="207">
        <f>Q191*H191</f>
        <v>0.00087</v>
      </c>
      <c r="S191" s="207">
        <v>0</v>
      </c>
      <c r="T191" s="20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9" t="s">
        <v>230</v>
      </c>
      <c r="AT191" s="209" t="s">
        <v>156</v>
      </c>
      <c r="AU191" s="209" t="s">
        <v>82</v>
      </c>
      <c r="AY191" s="17" t="s">
        <v>153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7" t="s">
        <v>80</v>
      </c>
      <c r="BK191" s="210">
        <f>ROUND(I191*H191,2)</f>
        <v>0</v>
      </c>
      <c r="BL191" s="17" t="s">
        <v>230</v>
      </c>
      <c r="BM191" s="209" t="s">
        <v>1313</v>
      </c>
    </row>
    <row r="192" spans="1:65" s="2" customFormat="1" ht="49.05" customHeight="1">
      <c r="A192" s="38"/>
      <c r="B192" s="39"/>
      <c r="C192" s="197" t="s">
        <v>464</v>
      </c>
      <c r="D192" s="197" t="s">
        <v>156</v>
      </c>
      <c r="E192" s="198" t="s">
        <v>1314</v>
      </c>
      <c r="F192" s="199" t="s">
        <v>1315</v>
      </c>
      <c r="G192" s="200" t="s">
        <v>222</v>
      </c>
      <c r="H192" s="201">
        <v>0.271</v>
      </c>
      <c r="I192" s="202"/>
      <c r="J192" s="203">
        <f>ROUND(I192*H192,2)</f>
        <v>0</v>
      </c>
      <c r="K192" s="204"/>
      <c r="L192" s="44"/>
      <c r="M192" s="205" t="s">
        <v>19</v>
      </c>
      <c r="N192" s="206" t="s">
        <v>43</v>
      </c>
      <c r="O192" s="84"/>
      <c r="P192" s="207">
        <f>O192*H192</f>
        <v>0</v>
      </c>
      <c r="Q192" s="207">
        <v>0</v>
      </c>
      <c r="R192" s="207">
        <f>Q192*H192</f>
        <v>0</v>
      </c>
      <c r="S192" s="207">
        <v>0</v>
      </c>
      <c r="T192" s="20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9" t="s">
        <v>230</v>
      </c>
      <c r="AT192" s="209" t="s">
        <v>156</v>
      </c>
      <c r="AU192" s="209" t="s">
        <v>82</v>
      </c>
      <c r="AY192" s="17" t="s">
        <v>153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7" t="s">
        <v>80</v>
      </c>
      <c r="BK192" s="210">
        <f>ROUND(I192*H192,2)</f>
        <v>0</v>
      </c>
      <c r="BL192" s="17" t="s">
        <v>230</v>
      </c>
      <c r="BM192" s="209" t="s">
        <v>1316</v>
      </c>
    </row>
    <row r="193" spans="1:63" s="11" customFormat="1" ht="22.8" customHeight="1">
      <c r="A193" s="11"/>
      <c r="B193" s="183"/>
      <c r="C193" s="184"/>
      <c r="D193" s="185" t="s">
        <v>71</v>
      </c>
      <c r="E193" s="260" t="s">
        <v>1317</v>
      </c>
      <c r="F193" s="260" t="s">
        <v>1318</v>
      </c>
      <c r="G193" s="184"/>
      <c r="H193" s="184"/>
      <c r="I193" s="187"/>
      <c r="J193" s="261">
        <f>BK193</f>
        <v>0</v>
      </c>
      <c r="K193" s="184"/>
      <c r="L193" s="189"/>
      <c r="M193" s="190"/>
      <c r="N193" s="191"/>
      <c r="O193" s="191"/>
      <c r="P193" s="192">
        <f>SUM(P194:P229)</f>
        <v>0</v>
      </c>
      <c r="Q193" s="191"/>
      <c r="R193" s="192">
        <f>SUM(R194:R229)</f>
        <v>0.47637999999999997</v>
      </c>
      <c r="S193" s="191"/>
      <c r="T193" s="193">
        <f>SUM(T194:T229)</f>
        <v>0.62143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94" t="s">
        <v>82</v>
      </c>
      <c r="AT193" s="195" t="s">
        <v>71</v>
      </c>
      <c r="AU193" s="195" t="s">
        <v>80</v>
      </c>
      <c r="AY193" s="194" t="s">
        <v>153</v>
      </c>
      <c r="BK193" s="196">
        <f>SUM(BK194:BK229)</f>
        <v>0</v>
      </c>
    </row>
    <row r="194" spans="1:65" s="2" customFormat="1" ht="24.15" customHeight="1">
      <c r="A194" s="38"/>
      <c r="B194" s="39"/>
      <c r="C194" s="197" t="s">
        <v>317</v>
      </c>
      <c r="D194" s="197" t="s">
        <v>156</v>
      </c>
      <c r="E194" s="198" t="s">
        <v>1319</v>
      </c>
      <c r="F194" s="199" t="s">
        <v>1320</v>
      </c>
      <c r="G194" s="200" t="s">
        <v>246</v>
      </c>
      <c r="H194" s="201">
        <v>21</v>
      </c>
      <c r="I194" s="202"/>
      <c r="J194" s="203">
        <f>ROUND(I194*H194,2)</f>
        <v>0</v>
      </c>
      <c r="K194" s="204"/>
      <c r="L194" s="44"/>
      <c r="M194" s="205" t="s">
        <v>19</v>
      </c>
      <c r="N194" s="206" t="s">
        <v>43</v>
      </c>
      <c r="O194" s="84"/>
      <c r="P194" s="207">
        <f>O194*H194</f>
        <v>0</v>
      </c>
      <c r="Q194" s="207">
        <v>0.00309</v>
      </c>
      <c r="R194" s="207">
        <f>Q194*H194</f>
        <v>0.06489</v>
      </c>
      <c r="S194" s="207">
        <v>0</v>
      </c>
      <c r="T194" s="20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9" t="s">
        <v>230</v>
      </c>
      <c r="AT194" s="209" t="s">
        <v>156</v>
      </c>
      <c r="AU194" s="209" t="s">
        <v>82</v>
      </c>
      <c r="AY194" s="17" t="s">
        <v>153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80</v>
      </c>
      <c r="BK194" s="210">
        <f>ROUND(I194*H194,2)</f>
        <v>0</v>
      </c>
      <c r="BL194" s="17" t="s">
        <v>230</v>
      </c>
      <c r="BM194" s="209" t="s">
        <v>1321</v>
      </c>
    </row>
    <row r="195" spans="1:65" s="2" customFormat="1" ht="24.15" customHeight="1">
      <c r="A195" s="38"/>
      <c r="B195" s="39"/>
      <c r="C195" s="197" t="s">
        <v>472</v>
      </c>
      <c r="D195" s="197" t="s">
        <v>156</v>
      </c>
      <c r="E195" s="198" t="s">
        <v>1322</v>
      </c>
      <c r="F195" s="199" t="s">
        <v>1323</v>
      </c>
      <c r="G195" s="200" t="s">
        <v>246</v>
      </c>
      <c r="H195" s="201">
        <v>112</v>
      </c>
      <c r="I195" s="202"/>
      <c r="J195" s="203">
        <f>ROUND(I195*H195,2)</f>
        <v>0</v>
      </c>
      <c r="K195" s="204"/>
      <c r="L195" s="44"/>
      <c r="M195" s="205" t="s">
        <v>19</v>
      </c>
      <c r="N195" s="206" t="s">
        <v>43</v>
      </c>
      <c r="O195" s="84"/>
      <c r="P195" s="207">
        <f>O195*H195</f>
        <v>0</v>
      </c>
      <c r="Q195" s="207">
        <v>0</v>
      </c>
      <c r="R195" s="207">
        <f>Q195*H195</f>
        <v>0</v>
      </c>
      <c r="S195" s="207">
        <v>0.00213</v>
      </c>
      <c r="T195" s="208">
        <f>S195*H195</f>
        <v>0.23856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9" t="s">
        <v>230</v>
      </c>
      <c r="AT195" s="209" t="s">
        <v>156</v>
      </c>
      <c r="AU195" s="209" t="s">
        <v>82</v>
      </c>
      <c r="AY195" s="17" t="s">
        <v>153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7" t="s">
        <v>80</v>
      </c>
      <c r="BK195" s="210">
        <f>ROUND(I195*H195,2)</f>
        <v>0</v>
      </c>
      <c r="BL195" s="17" t="s">
        <v>230</v>
      </c>
      <c r="BM195" s="209" t="s">
        <v>1324</v>
      </c>
    </row>
    <row r="196" spans="1:65" s="2" customFormat="1" ht="24.15" customHeight="1">
      <c r="A196" s="38"/>
      <c r="B196" s="39"/>
      <c r="C196" s="197" t="s">
        <v>320</v>
      </c>
      <c r="D196" s="197" t="s">
        <v>156</v>
      </c>
      <c r="E196" s="198" t="s">
        <v>1325</v>
      </c>
      <c r="F196" s="199" t="s">
        <v>1326</v>
      </c>
      <c r="G196" s="200" t="s">
        <v>246</v>
      </c>
      <c r="H196" s="201">
        <v>72</v>
      </c>
      <c r="I196" s="202"/>
      <c r="J196" s="203">
        <f>ROUND(I196*H196,2)</f>
        <v>0</v>
      </c>
      <c r="K196" s="204"/>
      <c r="L196" s="44"/>
      <c r="M196" s="205" t="s">
        <v>19</v>
      </c>
      <c r="N196" s="206" t="s">
        <v>43</v>
      </c>
      <c r="O196" s="84"/>
      <c r="P196" s="207">
        <f>O196*H196</f>
        <v>0</v>
      </c>
      <c r="Q196" s="207">
        <v>0</v>
      </c>
      <c r="R196" s="207">
        <f>Q196*H196</f>
        <v>0</v>
      </c>
      <c r="S196" s="207">
        <v>0.00497</v>
      </c>
      <c r="T196" s="208">
        <f>S196*H196</f>
        <v>0.35784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9" t="s">
        <v>230</v>
      </c>
      <c r="AT196" s="209" t="s">
        <v>156</v>
      </c>
      <c r="AU196" s="209" t="s">
        <v>82</v>
      </c>
      <c r="AY196" s="17" t="s">
        <v>153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7" t="s">
        <v>80</v>
      </c>
      <c r="BK196" s="210">
        <f>ROUND(I196*H196,2)</f>
        <v>0</v>
      </c>
      <c r="BL196" s="17" t="s">
        <v>230</v>
      </c>
      <c r="BM196" s="209" t="s">
        <v>1327</v>
      </c>
    </row>
    <row r="197" spans="1:65" s="2" customFormat="1" ht="16.5" customHeight="1">
      <c r="A197" s="38"/>
      <c r="B197" s="39"/>
      <c r="C197" s="197" t="s">
        <v>479</v>
      </c>
      <c r="D197" s="197" t="s">
        <v>156</v>
      </c>
      <c r="E197" s="198" t="s">
        <v>1328</v>
      </c>
      <c r="F197" s="199" t="s">
        <v>1329</v>
      </c>
      <c r="G197" s="200" t="s">
        <v>246</v>
      </c>
      <c r="H197" s="201">
        <v>35</v>
      </c>
      <c r="I197" s="202"/>
      <c r="J197" s="203">
        <f>ROUND(I197*H197,2)</f>
        <v>0</v>
      </c>
      <c r="K197" s="204"/>
      <c r="L197" s="44"/>
      <c r="M197" s="205" t="s">
        <v>19</v>
      </c>
      <c r="N197" s="206" t="s">
        <v>43</v>
      </c>
      <c r="O197" s="84"/>
      <c r="P197" s="207">
        <f>O197*H197</f>
        <v>0</v>
      </c>
      <c r="Q197" s="207">
        <v>0</v>
      </c>
      <c r="R197" s="207">
        <f>Q197*H197</f>
        <v>0</v>
      </c>
      <c r="S197" s="207">
        <v>0.00028</v>
      </c>
      <c r="T197" s="208">
        <f>S197*H197</f>
        <v>0.0098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9" t="s">
        <v>230</v>
      </c>
      <c r="AT197" s="209" t="s">
        <v>156</v>
      </c>
      <c r="AU197" s="209" t="s">
        <v>82</v>
      </c>
      <c r="AY197" s="17" t="s">
        <v>153</v>
      </c>
      <c r="BE197" s="210">
        <f>IF(N197="základní",J197,0)</f>
        <v>0</v>
      </c>
      <c r="BF197" s="210">
        <f>IF(N197="snížená",J197,0)</f>
        <v>0</v>
      </c>
      <c r="BG197" s="210">
        <f>IF(N197="zákl. přenesená",J197,0)</f>
        <v>0</v>
      </c>
      <c r="BH197" s="210">
        <f>IF(N197="sníž. přenesená",J197,0)</f>
        <v>0</v>
      </c>
      <c r="BI197" s="210">
        <f>IF(N197="nulová",J197,0)</f>
        <v>0</v>
      </c>
      <c r="BJ197" s="17" t="s">
        <v>80</v>
      </c>
      <c r="BK197" s="210">
        <f>ROUND(I197*H197,2)</f>
        <v>0</v>
      </c>
      <c r="BL197" s="17" t="s">
        <v>230</v>
      </c>
      <c r="BM197" s="209" t="s">
        <v>1330</v>
      </c>
    </row>
    <row r="198" spans="1:65" s="2" customFormat="1" ht="21.75" customHeight="1">
      <c r="A198" s="38"/>
      <c r="B198" s="39"/>
      <c r="C198" s="197" t="s">
        <v>324</v>
      </c>
      <c r="D198" s="197" t="s">
        <v>156</v>
      </c>
      <c r="E198" s="198" t="s">
        <v>1331</v>
      </c>
      <c r="F198" s="199" t="s">
        <v>1332</v>
      </c>
      <c r="G198" s="200" t="s">
        <v>246</v>
      </c>
      <c r="H198" s="201">
        <v>22</v>
      </c>
      <c r="I198" s="202"/>
      <c r="J198" s="203">
        <f>ROUND(I198*H198,2)</f>
        <v>0</v>
      </c>
      <c r="K198" s="204"/>
      <c r="L198" s="44"/>
      <c r="M198" s="205" t="s">
        <v>19</v>
      </c>
      <c r="N198" s="206" t="s">
        <v>43</v>
      </c>
      <c r="O198" s="84"/>
      <c r="P198" s="207">
        <f>O198*H198</f>
        <v>0</v>
      </c>
      <c r="Q198" s="207">
        <v>0</v>
      </c>
      <c r="R198" s="207">
        <f>Q198*H198</f>
        <v>0</v>
      </c>
      <c r="S198" s="207">
        <v>0.00029</v>
      </c>
      <c r="T198" s="208">
        <f>S198*H198</f>
        <v>0.00638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9" t="s">
        <v>230</v>
      </c>
      <c r="AT198" s="209" t="s">
        <v>156</v>
      </c>
      <c r="AU198" s="209" t="s">
        <v>82</v>
      </c>
      <c r="AY198" s="17" t="s">
        <v>153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7" t="s">
        <v>80</v>
      </c>
      <c r="BK198" s="210">
        <f>ROUND(I198*H198,2)</f>
        <v>0</v>
      </c>
      <c r="BL198" s="17" t="s">
        <v>230</v>
      </c>
      <c r="BM198" s="209" t="s">
        <v>1333</v>
      </c>
    </row>
    <row r="199" spans="1:65" s="2" customFormat="1" ht="24.15" customHeight="1">
      <c r="A199" s="38"/>
      <c r="B199" s="39"/>
      <c r="C199" s="197" t="s">
        <v>490</v>
      </c>
      <c r="D199" s="197" t="s">
        <v>156</v>
      </c>
      <c r="E199" s="198" t="s">
        <v>1334</v>
      </c>
      <c r="F199" s="199" t="s">
        <v>1335</v>
      </c>
      <c r="G199" s="200" t="s">
        <v>246</v>
      </c>
      <c r="H199" s="201">
        <v>216</v>
      </c>
      <c r="I199" s="202"/>
      <c r="J199" s="203">
        <f>ROUND(I199*H199,2)</f>
        <v>0</v>
      </c>
      <c r="K199" s="204"/>
      <c r="L199" s="44"/>
      <c r="M199" s="205" t="s">
        <v>19</v>
      </c>
      <c r="N199" s="206" t="s">
        <v>43</v>
      </c>
      <c r="O199" s="84"/>
      <c r="P199" s="207">
        <f>O199*H199</f>
        <v>0</v>
      </c>
      <c r="Q199" s="207">
        <v>0.00033</v>
      </c>
      <c r="R199" s="207">
        <f>Q199*H199</f>
        <v>0.07128</v>
      </c>
      <c r="S199" s="207">
        <v>0</v>
      </c>
      <c r="T199" s="20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9" t="s">
        <v>230</v>
      </c>
      <c r="AT199" s="209" t="s">
        <v>156</v>
      </c>
      <c r="AU199" s="209" t="s">
        <v>82</v>
      </c>
      <c r="AY199" s="17" t="s">
        <v>153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7" t="s">
        <v>80</v>
      </c>
      <c r="BK199" s="210">
        <f>ROUND(I199*H199,2)</f>
        <v>0</v>
      </c>
      <c r="BL199" s="17" t="s">
        <v>230</v>
      </c>
      <c r="BM199" s="209" t="s">
        <v>1336</v>
      </c>
    </row>
    <row r="200" spans="1:65" s="2" customFormat="1" ht="24.15" customHeight="1">
      <c r="A200" s="38"/>
      <c r="B200" s="39"/>
      <c r="C200" s="197" t="s">
        <v>329</v>
      </c>
      <c r="D200" s="197" t="s">
        <v>156</v>
      </c>
      <c r="E200" s="198" t="s">
        <v>1337</v>
      </c>
      <c r="F200" s="199" t="s">
        <v>1338</v>
      </c>
      <c r="G200" s="200" t="s">
        <v>246</v>
      </c>
      <c r="H200" s="201">
        <v>80</v>
      </c>
      <c r="I200" s="202"/>
      <c r="J200" s="203">
        <f>ROUND(I200*H200,2)</f>
        <v>0</v>
      </c>
      <c r="K200" s="204"/>
      <c r="L200" s="44"/>
      <c r="M200" s="205" t="s">
        <v>19</v>
      </c>
      <c r="N200" s="206" t="s">
        <v>43</v>
      </c>
      <c r="O200" s="84"/>
      <c r="P200" s="207">
        <f>O200*H200</f>
        <v>0</v>
      </c>
      <c r="Q200" s="207">
        <v>0.00042</v>
      </c>
      <c r="R200" s="207">
        <f>Q200*H200</f>
        <v>0.033600000000000005</v>
      </c>
      <c r="S200" s="207">
        <v>0</v>
      </c>
      <c r="T200" s="20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9" t="s">
        <v>230</v>
      </c>
      <c r="AT200" s="209" t="s">
        <v>156</v>
      </c>
      <c r="AU200" s="209" t="s">
        <v>82</v>
      </c>
      <c r="AY200" s="17" t="s">
        <v>153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7" t="s">
        <v>80</v>
      </c>
      <c r="BK200" s="210">
        <f>ROUND(I200*H200,2)</f>
        <v>0</v>
      </c>
      <c r="BL200" s="17" t="s">
        <v>230</v>
      </c>
      <c r="BM200" s="209" t="s">
        <v>1339</v>
      </c>
    </row>
    <row r="201" spans="1:65" s="2" customFormat="1" ht="24.15" customHeight="1">
      <c r="A201" s="38"/>
      <c r="B201" s="39"/>
      <c r="C201" s="197" t="s">
        <v>499</v>
      </c>
      <c r="D201" s="197" t="s">
        <v>156</v>
      </c>
      <c r="E201" s="198" t="s">
        <v>1340</v>
      </c>
      <c r="F201" s="199" t="s">
        <v>1341</v>
      </c>
      <c r="G201" s="200" t="s">
        <v>246</v>
      </c>
      <c r="H201" s="201">
        <v>152</v>
      </c>
      <c r="I201" s="202"/>
      <c r="J201" s="203">
        <f>ROUND(I201*H201,2)</f>
        <v>0</v>
      </c>
      <c r="K201" s="204"/>
      <c r="L201" s="44"/>
      <c r="M201" s="205" t="s">
        <v>19</v>
      </c>
      <c r="N201" s="206" t="s">
        <v>43</v>
      </c>
      <c r="O201" s="84"/>
      <c r="P201" s="207">
        <f>O201*H201</f>
        <v>0</v>
      </c>
      <c r="Q201" s="207">
        <v>0.0005</v>
      </c>
      <c r="R201" s="207">
        <f>Q201*H201</f>
        <v>0.076</v>
      </c>
      <c r="S201" s="207">
        <v>0</v>
      </c>
      <c r="T201" s="20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9" t="s">
        <v>230</v>
      </c>
      <c r="AT201" s="209" t="s">
        <v>156</v>
      </c>
      <c r="AU201" s="209" t="s">
        <v>82</v>
      </c>
      <c r="AY201" s="17" t="s">
        <v>153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7" t="s">
        <v>80</v>
      </c>
      <c r="BK201" s="210">
        <f>ROUND(I201*H201,2)</f>
        <v>0</v>
      </c>
      <c r="BL201" s="17" t="s">
        <v>230</v>
      </c>
      <c r="BM201" s="209" t="s">
        <v>1342</v>
      </c>
    </row>
    <row r="202" spans="1:65" s="2" customFormat="1" ht="24.15" customHeight="1">
      <c r="A202" s="38"/>
      <c r="B202" s="39"/>
      <c r="C202" s="197" t="s">
        <v>333</v>
      </c>
      <c r="D202" s="197" t="s">
        <v>156</v>
      </c>
      <c r="E202" s="198" t="s">
        <v>1343</v>
      </c>
      <c r="F202" s="199" t="s">
        <v>1344</v>
      </c>
      <c r="G202" s="200" t="s">
        <v>246</v>
      </c>
      <c r="H202" s="201">
        <v>23</v>
      </c>
      <c r="I202" s="202"/>
      <c r="J202" s="203">
        <f>ROUND(I202*H202,2)</f>
        <v>0</v>
      </c>
      <c r="K202" s="204"/>
      <c r="L202" s="44"/>
      <c r="M202" s="205" t="s">
        <v>19</v>
      </c>
      <c r="N202" s="206" t="s">
        <v>43</v>
      </c>
      <c r="O202" s="84"/>
      <c r="P202" s="207">
        <f>O202*H202</f>
        <v>0</v>
      </c>
      <c r="Q202" s="207">
        <v>0.00065</v>
      </c>
      <c r="R202" s="207">
        <f>Q202*H202</f>
        <v>0.01495</v>
      </c>
      <c r="S202" s="207">
        <v>0</v>
      </c>
      <c r="T202" s="20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9" t="s">
        <v>230</v>
      </c>
      <c r="AT202" s="209" t="s">
        <v>156</v>
      </c>
      <c r="AU202" s="209" t="s">
        <v>82</v>
      </c>
      <c r="AY202" s="17" t="s">
        <v>153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7" t="s">
        <v>80</v>
      </c>
      <c r="BK202" s="210">
        <f>ROUND(I202*H202,2)</f>
        <v>0</v>
      </c>
      <c r="BL202" s="17" t="s">
        <v>230</v>
      </c>
      <c r="BM202" s="209" t="s">
        <v>1345</v>
      </c>
    </row>
    <row r="203" spans="1:65" s="2" customFormat="1" ht="55.5" customHeight="1">
      <c r="A203" s="38"/>
      <c r="B203" s="39"/>
      <c r="C203" s="197" t="s">
        <v>507</v>
      </c>
      <c r="D203" s="197" t="s">
        <v>156</v>
      </c>
      <c r="E203" s="198" t="s">
        <v>1346</v>
      </c>
      <c r="F203" s="199" t="s">
        <v>1347</v>
      </c>
      <c r="G203" s="200" t="s">
        <v>246</v>
      </c>
      <c r="H203" s="201">
        <v>216</v>
      </c>
      <c r="I203" s="202"/>
      <c r="J203" s="203">
        <f>ROUND(I203*H203,2)</f>
        <v>0</v>
      </c>
      <c r="K203" s="204"/>
      <c r="L203" s="44"/>
      <c r="M203" s="205" t="s">
        <v>19</v>
      </c>
      <c r="N203" s="206" t="s">
        <v>43</v>
      </c>
      <c r="O203" s="84"/>
      <c r="P203" s="207">
        <f>O203*H203</f>
        <v>0</v>
      </c>
      <c r="Q203" s="207">
        <v>5E-05</v>
      </c>
      <c r="R203" s="207">
        <f>Q203*H203</f>
        <v>0.0108</v>
      </c>
      <c r="S203" s="207">
        <v>0</v>
      </c>
      <c r="T203" s="20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9" t="s">
        <v>230</v>
      </c>
      <c r="AT203" s="209" t="s">
        <v>156</v>
      </c>
      <c r="AU203" s="209" t="s">
        <v>82</v>
      </c>
      <c r="AY203" s="17" t="s">
        <v>153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7" t="s">
        <v>80</v>
      </c>
      <c r="BK203" s="210">
        <f>ROUND(I203*H203,2)</f>
        <v>0</v>
      </c>
      <c r="BL203" s="17" t="s">
        <v>230</v>
      </c>
      <c r="BM203" s="209" t="s">
        <v>1348</v>
      </c>
    </row>
    <row r="204" spans="1:65" s="2" customFormat="1" ht="55.5" customHeight="1">
      <c r="A204" s="38"/>
      <c r="B204" s="39"/>
      <c r="C204" s="197" t="s">
        <v>336</v>
      </c>
      <c r="D204" s="197" t="s">
        <v>156</v>
      </c>
      <c r="E204" s="198" t="s">
        <v>1349</v>
      </c>
      <c r="F204" s="199" t="s">
        <v>1350</v>
      </c>
      <c r="G204" s="200" t="s">
        <v>246</v>
      </c>
      <c r="H204" s="201">
        <v>175</v>
      </c>
      <c r="I204" s="202"/>
      <c r="J204" s="203">
        <f>ROUND(I204*H204,2)</f>
        <v>0</v>
      </c>
      <c r="K204" s="204"/>
      <c r="L204" s="44"/>
      <c r="M204" s="205" t="s">
        <v>19</v>
      </c>
      <c r="N204" s="206" t="s">
        <v>43</v>
      </c>
      <c r="O204" s="84"/>
      <c r="P204" s="207">
        <f>O204*H204</f>
        <v>0</v>
      </c>
      <c r="Q204" s="207">
        <v>7E-05</v>
      </c>
      <c r="R204" s="207">
        <f>Q204*H204</f>
        <v>0.012249999999999999</v>
      </c>
      <c r="S204" s="207">
        <v>0</v>
      </c>
      <c r="T204" s="20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9" t="s">
        <v>230</v>
      </c>
      <c r="AT204" s="209" t="s">
        <v>156</v>
      </c>
      <c r="AU204" s="209" t="s">
        <v>82</v>
      </c>
      <c r="AY204" s="17" t="s">
        <v>153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7" t="s">
        <v>80</v>
      </c>
      <c r="BK204" s="210">
        <f>ROUND(I204*H204,2)</f>
        <v>0</v>
      </c>
      <c r="BL204" s="17" t="s">
        <v>230</v>
      </c>
      <c r="BM204" s="209" t="s">
        <v>1351</v>
      </c>
    </row>
    <row r="205" spans="1:65" s="2" customFormat="1" ht="24.15" customHeight="1">
      <c r="A205" s="38"/>
      <c r="B205" s="39"/>
      <c r="C205" s="238" t="s">
        <v>521</v>
      </c>
      <c r="D205" s="238" t="s">
        <v>187</v>
      </c>
      <c r="E205" s="239" t="s">
        <v>1352</v>
      </c>
      <c r="F205" s="240" t="s">
        <v>1353</v>
      </c>
      <c r="G205" s="241" t="s">
        <v>246</v>
      </c>
      <c r="H205" s="242">
        <v>216</v>
      </c>
      <c r="I205" s="243"/>
      <c r="J205" s="244">
        <f>ROUND(I205*H205,2)</f>
        <v>0</v>
      </c>
      <c r="K205" s="245"/>
      <c r="L205" s="246"/>
      <c r="M205" s="247" t="s">
        <v>19</v>
      </c>
      <c r="N205" s="248" t="s">
        <v>43</v>
      </c>
      <c r="O205" s="84"/>
      <c r="P205" s="207">
        <f>O205*H205</f>
        <v>0</v>
      </c>
      <c r="Q205" s="207">
        <v>0.00021</v>
      </c>
      <c r="R205" s="207">
        <f>Q205*H205</f>
        <v>0.045360000000000004</v>
      </c>
      <c r="S205" s="207">
        <v>0</v>
      </c>
      <c r="T205" s="20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9" t="s">
        <v>233</v>
      </c>
      <c r="AT205" s="209" t="s">
        <v>187</v>
      </c>
      <c r="AU205" s="209" t="s">
        <v>82</v>
      </c>
      <c r="AY205" s="17" t="s">
        <v>153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7" t="s">
        <v>80</v>
      </c>
      <c r="BK205" s="210">
        <f>ROUND(I205*H205,2)</f>
        <v>0</v>
      </c>
      <c r="BL205" s="17" t="s">
        <v>230</v>
      </c>
      <c r="BM205" s="209" t="s">
        <v>1354</v>
      </c>
    </row>
    <row r="206" spans="1:65" s="2" customFormat="1" ht="24.15" customHeight="1">
      <c r="A206" s="38"/>
      <c r="B206" s="39"/>
      <c r="C206" s="238" t="s">
        <v>343</v>
      </c>
      <c r="D206" s="238" t="s">
        <v>187</v>
      </c>
      <c r="E206" s="239" t="s">
        <v>1355</v>
      </c>
      <c r="F206" s="240" t="s">
        <v>1356</v>
      </c>
      <c r="G206" s="241" t="s">
        <v>246</v>
      </c>
      <c r="H206" s="242">
        <v>80</v>
      </c>
      <c r="I206" s="243"/>
      <c r="J206" s="244">
        <f>ROUND(I206*H206,2)</f>
        <v>0</v>
      </c>
      <c r="K206" s="245"/>
      <c r="L206" s="246"/>
      <c r="M206" s="247" t="s">
        <v>19</v>
      </c>
      <c r="N206" s="248" t="s">
        <v>43</v>
      </c>
      <c r="O206" s="84"/>
      <c r="P206" s="207">
        <f>O206*H206</f>
        <v>0</v>
      </c>
      <c r="Q206" s="207">
        <v>0.0003</v>
      </c>
      <c r="R206" s="207">
        <f>Q206*H206</f>
        <v>0.023999999999999997</v>
      </c>
      <c r="S206" s="207">
        <v>0</v>
      </c>
      <c r="T206" s="20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9" t="s">
        <v>233</v>
      </c>
      <c r="AT206" s="209" t="s">
        <v>187</v>
      </c>
      <c r="AU206" s="209" t="s">
        <v>82</v>
      </c>
      <c r="AY206" s="17" t="s">
        <v>153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7" t="s">
        <v>80</v>
      </c>
      <c r="BK206" s="210">
        <f>ROUND(I206*H206,2)</f>
        <v>0</v>
      </c>
      <c r="BL206" s="17" t="s">
        <v>230</v>
      </c>
      <c r="BM206" s="209" t="s">
        <v>1357</v>
      </c>
    </row>
    <row r="207" spans="1:65" s="2" customFormat="1" ht="24.15" customHeight="1">
      <c r="A207" s="38"/>
      <c r="B207" s="39"/>
      <c r="C207" s="238" t="s">
        <v>553</v>
      </c>
      <c r="D207" s="238" t="s">
        <v>187</v>
      </c>
      <c r="E207" s="239" t="s">
        <v>1358</v>
      </c>
      <c r="F207" s="240" t="s">
        <v>1359</v>
      </c>
      <c r="G207" s="241" t="s">
        <v>246</v>
      </c>
      <c r="H207" s="242">
        <v>72</v>
      </c>
      <c r="I207" s="243"/>
      <c r="J207" s="244">
        <f>ROUND(I207*H207,2)</f>
        <v>0</v>
      </c>
      <c r="K207" s="245"/>
      <c r="L207" s="246"/>
      <c r="M207" s="247" t="s">
        <v>19</v>
      </c>
      <c r="N207" s="248" t="s">
        <v>43</v>
      </c>
      <c r="O207" s="84"/>
      <c r="P207" s="207">
        <f>O207*H207</f>
        <v>0</v>
      </c>
      <c r="Q207" s="207">
        <v>0.00047</v>
      </c>
      <c r="R207" s="207">
        <f>Q207*H207</f>
        <v>0.03384</v>
      </c>
      <c r="S207" s="207">
        <v>0</v>
      </c>
      <c r="T207" s="20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9" t="s">
        <v>233</v>
      </c>
      <c r="AT207" s="209" t="s">
        <v>187</v>
      </c>
      <c r="AU207" s="209" t="s">
        <v>82</v>
      </c>
      <c r="AY207" s="17" t="s">
        <v>153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7" t="s">
        <v>80</v>
      </c>
      <c r="BK207" s="210">
        <f>ROUND(I207*H207,2)</f>
        <v>0</v>
      </c>
      <c r="BL207" s="17" t="s">
        <v>230</v>
      </c>
      <c r="BM207" s="209" t="s">
        <v>1360</v>
      </c>
    </row>
    <row r="208" spans="1:65" s="2" customFormat="1" ht="24.15" customHeight="1">
      <c r="A208" s="38"/>
      <c r="B208" s="39"/>
      <c r="C208" s="238" t="s">
        <v>346</v>
      </c>
      <c r="D208" s="238" t="s">
        <v>187</v>
      </c>
      <c r="E208" s="239" t="s">
        <v>1361</v>
      </c>
      <c r="F208" s="240" t="s">
        <v>1362</v>
      </c>
      <c r="G208" s="241" t="s">
        <v>246</v>
      </c>
      <c r="H208" s="242">
        <v>23</v>
      </c>
      <c r="I208" s="243"/>
      <c r="J208" s="244">
        <f>ROUND(I208*H208,2)</f>
        <v>0</v>
      </c>
      <c r="K208" s="245"/>
      <c r="L208" s="246"/>
      <c r="M208" s="247" t="s">
        <v>19</v>
      </c>
      <c r="N208" s="248" t="s">
        <v>43</v>
      </c>
      <c r="O208" s="84"/>
      <c r="P208" s="207">
        <f>O208*H208</f>
        <v>0</v>
      </c>
      <c r="Q208" s="207">
        <v>0.00069</v>
      </c>
      <c r="R208" s="207">
        <f>Q208*H208</f>
        <v>0.01587</v>
      </c>
      <c r="S208" s="207">
        <v>0</v>
      </c>
      <c r="T208" s="20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9" t="s">
        <v>233</v>
      </c>
      <c r="AT208" s="209" t="s">
        <v>187</v>
      </c>
      <c r="AU208" s="209" t="s">
        <v>82</v>
      </c>
      <c r="AY208" s="17" t="s">
        <v>153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7" t="s">
        <v>80</v>
      </c>
      <c r="BK208" s="210">
        <f>ROUND(I208*H208,2)</f>
        <v>0</v>
      </c>
      <c r="BL208" s="17" t="s">
        <v>230</v>
      </c>
      <c r="BM208" s="209" t="s">
        <v>1363</v>
      </c>
    </row>
    <row r="209" spans="1:65" s="2" customFormat="1" ht="16.5" customHeight="1">
      <c r="A209" s="38"/>
      <c r="B209" s="39"/>
      <c r="C209" s="197" t="s">
        <v>567</v>
      </c>
      <c r="D209" s="197" t="s">
        <v>156</v>
      </c>
      <c r="E209" s="198" t="s">
        <v>1364</v>
      </c>
      <c r="F209" s="199" t="s">
        <v>1365</v>
      </c>
      <c r="G209" s="200" t="s">
        <v>246</v>
      </c>
      <c r="H209" s="201">
        <v>55</v>
      </c>
      <c r="I209" s="202"/>
      <c r="J209" s="203">
        <f>ROUND(I209*H209,2)</f>
        <v>0</v>
      </c>
      <c r="K209" s="204"/>
      <c r="L209" s="44"/>
      <c r="M209" s="205" t="s">
        <v>19</v>
      </c>
      <c r="N209" s="206" t="s">
        <v>43</v>
      </c>
      <c r="O209" s="84"/>
      <c r="P209" s="207">
        <f>O209*H209</f>
        <v>0</v>
      </c>
      <c r="Q209" s="207">
        <v>0.00018</v>
      </c>
      <c r="R209" s="207">
        <f>Q209*H209</f>
        <v>0.0099</v>
      </c>
      <c r="S209" s="207">
        <v>0</v>
      </c>
      <c r="T209" s="20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9" t="s">
        <v>230</v>
      </c>
      <c r="AT209" s="209" t="s">
        <v>156</v>
      </c>
      <c r="AU209" s="209" t="s">
        <v>82</v>
      </c>
      <c r="AY209" s="17" t="s">
        <v>153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7" t="s">
        <v>80</v>
      </c>
      <c r="BK209" s="210">
        <f>ROUND(I209*H209,2)</f>
        <v>0</v>
      </c>
      <c r="BL209" s="17" t="s">
        <v>230</v>
      </c>
      <c r="BM209" s="209" t="s">
        <v>1366</v>
      </c>
    </row>
    <row r="210" spans="1:65" s="2" customFormat="1" ht="16.5" customHeight="1">
      <c r="A210" s="38"/>
      <c r="B210" s="39"/>
      <c r="C210" s="197" t="s">
        <v>349</v>
      </c>
      <c r="D210" s="197" t="s">
        <v>156</v>
      </c>
      <c r="E210" s="198" t="s">
        <v>1367</v>
      </c>
      <c r="F210" s="199" t="s">
        <v>1368</v>
      </c>
      <c r="G210" s="200" t="s">
        <v>246</v>
      </c>
      <c r="H210" s="201">
        <v>12</v>
      </c>
      <c r="I210" s="202"/>
      <c r="J210" s="203">
        <f>ROUND(I210*H210,2)</f>
        <v>0</v>
      </c>
      <c r="K210" s="204"/>
      <c r="L210" s="44"/>
      <c r="M210" s="205" t="s">
        <v>19</v>
      </c>
      <c r="N210" s="206" t="s">
        <v>43</v>
      </c>
      <c r="O210" s="84"/>
      <c r="P210" s="207">
        <f>O210*H210</f>
        <v>0</v>
      </c>
      <c r="Q210" s="207">
        <v>0.00021</v>
      </c>
      <c r="R210" s="207">
        <f>Q210*H210</f>
        <v>0.00252</v>
      </c>
      <c r="S210" s="207">
        <v>0</v>
      </c>
      <c r="T210" s="20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9" t="s">
        <v>230</v>
      </c>
      <c r="AT210" s="209" t="s">
        <v>156</v>
      </c>
      <c r="AU210" s="209" t="s">
        <v>82</v>
      </c>
      <c r="AY210" s="17" t="s">
        <v>153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7" t="s">
        <v>80</v>
      </c>
      <c r="BK210" s="210">
        <f>ROUND(I210*H210,2)</f>
        <v>0</v>
      </c>
      <c r="BL210" s="17" t="s">
        <v>230</v>
      </c>
      <c r="BM210" s="209" t="s">
        <v>1369</v>
      </c>
    </row>
    <row r="211" spans="1:65" s="2" customFormat="1" ht="16.5" customHeight="1">
      <c r="A211" s="38"/>
      <c r="B211" s="39"/>
      <c r="C211" s="197" t="s">
        <v>578</v>
      </c>
      <c r="D211" s="197" t="s">
        <v>156</v>
      </c>
      <c r="E211" s="198" t="s">
        <v>1370</v>
      </c>
      <c r="F211" s="199" t="s">
        <v>1371</v>
      </c>
      <c r="G211" s="200" t="s">
        <v>246</v>
      </c>
      <c r="H211" s="201">
        <v>28</v>
      </c>
      <c r="I211" s="202"/>
      <c r="J211" s="203">
        <f>ROUND(I211*H211,2)</f>
        <v>0</v>
      </c>
      <c r="K211" s="204"/>
      <c r="L211" s="44"/>
      <c r="M211" s="205" t="s">
        <v>19</v>
      </c>
      <c r="N211" s="206" t="s">
        <v>43</v>
      </c>
      <c r="O211" s="84"/>
      <c r="P211" s="207">
        <f>O211*H211</f>
        <v>0</v>
      </c>
      <c r="Q211" s="207">
        <v>0.00026</v>
      </c>
      <c r="R211" s="207">
        <f>Q211*H211</f>
        <v>0.007279999999999999</v>
      </c>
      <c r="S211" s="207">
        <v>0</v>
      </c>
      <c r="T211" s="20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9" t="s">
        <v>230</v>
      </c>
      <c r="AT211" s="209" t="s">
        <v>156</v>
      </c>
      <c r="AU211" s="209" t="s">
        <v>82</v>
      </c>
      <c r="AY211" s="17" t="s">
        <v>153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7" t="s">
        <v>80</v>
      </c>
      <c r="BK211" s="210">
        <f>ROUND(I211*H211,2)</f>
        <v>0</v>
      </c>
      <c r="BL211" s="17" t="s">
        <v>230</v>
      </c>
      <c r="BM211" s="209" t="s">
        <v>1372</v>
      </c>
    </row>
    <row r="212" spans="1:65" s="2" customFormat="1" ht="16.5" customHeight="1">
      <c r="A212" s="38"/>
      <c r="B212" s="39"/>
      <c r="C212" s="197" t="s">
        <v>352</v>
      </c>
      <c r="D212" s="197" t="s">
        <v>156</v>
      </c>
      <c r="E212" s="198" t="s">
        <v>1373</v>
      </c>
      <c r="F212" s="199" t="s">
        <v>1374</v>
      </c>
      <c r="G212" s="200" t="s">
        <v>246</v>
      </c>
      <c r="H212" s="201">
        <v>17</v>
      </c>
      <c r="I212" s="202"/>
      <c r="J212" s="203">
        <f>ROUND(I212*H212,2)</f>
        <v>0</v>
      </c>
      <c r="K212" s="204"/>
      <c r="L212" s="44"/>
      <c r="M212" s="205" t="s">
        <v>19</v>
      </c>
      <c r="N212" s="206" t="s">
        <v>43</v>
      </c>
      <c r="O212" s="84"/>
      <c r="P212" s="207">
        <f>O212*H212</f>
        <v>0</v>
      </c>
      <c r="Q212" s="207">
        <v>0.00029</v>
      </c>
      <c r="R212" s="207">
        <f>Q212*H212</f>
        <v>0.00493</v>
      </c>
      <c r="S212" s="207">
        <v>0</v>
      </c>
      <c r="T212" s="20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9" t="s">
        <v>230</v>
      </c>
      <c r="AT212" s="209" t="s">
        <v>156</v>
      </c>
      <c r="AU212" s="209" t="s">
        <v>82</v>
      </c>
      <c r="AY212" s="17" t="s">
        <v>153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7" t="s">
        <v>80</v>
      </c>
      <c r="BK212" s="210">
        <f>ROUND(I212*H212,2)</f>
        <v>0</v>
      </c>
      <c r="BL212" s="17" t="s">
        <v>230</v>
      </c>
      <c r="BM212" s="209" t="s">
        <v>1375</v>
      </c>
    </row>
    <row r="213" spans="1:65" s="2" customFormat="1" ht="24.15" customHeight="1">
      <c r="A213" s="38"/>
      <c r="B213" s="39"/>
      <c r="C213" s="197" t="s">
        <v>587</v>
      </c>
      <c r="D213" s="197" t="s">
        <v>156</v>
      </c>
      <c r="E213" s="198" t="s">
        <v>1376</v>
      </c>
      <c r="F213" s="199" t="s">
        <v>1377</v>
      </c>
      <c r="G213" s="200" t="s">
        <v>168</v>
      </c>
      <c r="H213" s="201">
        <v>1</v>
      </c>
      <c r="I213" s="202"/>
      <c r="J213" s="203">
        <f>ROUND(I213*H213,2)</f>
        <v>0</v>
      </c>
      <c r="K213" s="204"/>
      <c r="L213" s="44"/>
      <c r="M213" s="205" t="s">
        <v>19</v>
      </c>
      <c r="N213" s="206" t="s">
        <v>43</v>
      </c>
      <c r="O213" s="84"/>
      <c r="P213" s="207">
        <f>O213*H213</f>
        <v>0</v>
      </c>
      <c r="Q213" s="207">
        <v>0.00012</v>
      </c>
      <c r="R213" s="207">
        <f>Q213*H213</f>
        <v>0.00012</v>
      </c>
      <c r="S213" s="207">
        <v>0</v>
      </c>
      <c r="T213" s="20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9" t="s">
        <v>230</v>
      </c>
      <c r="AT213" s="209" t="s">
        <v>156</v>
      </c>
      <c r="AU213" s="209" t="s">
        <v>82</v>
      </c>
      <c r="AY213" s="17" t="s">
        <v>153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17" t="s">
        <v>80</v>
      </c>
      <c r="BK213" s="210">
        <f>ROUND(I213*H213,2)</f>
        <v>0</v>
      </c>
      <c r="BL213" s="17" t="s">
        <v>230</v>
      </c>
      <c r="BM213" s="209" t="s">
        <v>1378</v>
      </c>
    </row>
    <row r="214" spans="1:65" s="2" customFormat="1" ht="24.15" customHeight="1">
      <c r="A214" s="38"/>
      <c r="B214" s="39"/>
      <c r="C214" s="197" t="s">
        <v>359</v>
      </c>
      <c r="D214" s="197" t="s">
        <v>156</v>
      </c>
      <c r="E214" s="198" t="s">
        <v>1379</v>
      </c>
      <c r="F214" s="199" t="s">
        <v>1380</v>
      </c>
      <c r="G214" s="200" t="s">
        <v>168</v>
      </c>
      <c r="H214" s="201">
        <v>1</v>
      </c>
      <c r="I214" s="202"/>
      <c r="J214" s="203">
        <f>ROUND(I214*H214,2)</f>
        <v>0</v>
      </c>
      <c r="K214" s="204"/>
      <c r="L214" s="44"/>
      <c r="M214" s="205" t="s">
        <v>19</v>
      </c>
      <c r="N214" s="206" t="s">
        <v>43</v>
      </c>
      <c r="O214" s="84"/>
      <c r="P214" s="207">
        <f>O214*H214</f>
        <v>0</v>
      </c>
      <c r="Q214" s="207">
        <v>0.00036</v>
      </c>
      <c r="R214" s="207">
        <f>Q214*H214</f>
        <v>0.00036</v>
      </c>
      <c r="S214" s="207">
        <v>0</v>
      </c>
      <c r="T214" s="20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9" t="s">
        <v>230</v>
      </c>
      <c r="AT214" s="209" t="s">
        <v>156</v>
      </c>
      <c r="AU214" s="209" t="s">
        <v>82</v>
      </c>
      <c r="AY214" s="17" t="s">
        <v>153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7" t="s">
        <v>80</v>
      </c>
      <c r="BK214" s="210">
        <f>ROUND(I214*H214,2)</f>
        <v>0</v>
      </c>
      <c r="BL214" s="17" t="s">
        <v>230</v>
      </c>
      <c r="BM214" s="209" t="s">
        <v>1381</v>
      </c>
    </row>
    <row r="215" spans="1:65" s="2" customFormat="1" ht="24.15" customHeight="1">
      <c r="A215" s="38"/>
      <c r="B215" s="39"/>
      <c r="C215" s="197" t="s">
        <v>595</v>
      </c>
      <c r="D215" s="197" t="s">
        <v>156</v>
      </c>
      <c r="E215" s="198" t="s">
        <v>1382</v>
      </c>
      <c r="F215" s="199" t="s">
        <v>1383</v>
      </c>
      <c r="G215" s="200" t="s">
        <v>168</v>
      </c>
      <c r="H215" s="201">
        <v>1</v>
      </c>
      <c r="I215" s="202"/>
      <c r="J215" s="203">
        <f>ROUND(I215*H215,2)</f>
        <v>0</v>
      </c>
      <c r="K215" s="204"/>
      <c r="L215" s="44"/>
      <c r="M215" s="205" t="s">
        <v>19</v>
      </c>
      <c r="N215" s="206" t="s">
        <v>43</v>
      </c>
      <c r="O215" s="84"/>
      <c r="P215" s="207">
        <f>O215*H215</f>
        <v>0</v>
      </c>
      <c r="Q215" s="207">
        <v>3E-05</v>
      </c>
      <c r="R215" s="207">
        <f>Q215*H215</f>
        <v>3E-05</v>
      </c>
      <c r="S215" s="207">
        <v>0</v>
      </c>
      <c r="T215" s="20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9" t="s">
        <v>230</v>
      </c>
      <c r="AT215" s="209" t="s">
        <v>156</v>
      </c>
      <c r="AU215" s="209" t="s">
        <v>82</v>
      </c>
      <c r="AY215" s="17" t="s">
        <v>153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17" t="s">
        <v>80</v>
      </c>
      <c r="BK215" s="210">
        <f>ROUND(I215*H215,2)</f>
        <v>0</v>
      </c>
      <c r="BL215" s="17" t="s">
        <v>230</v>
      </c>
      <c r="BM215" s="209" t="s">
        <v>1384</v>
      </c>
    </row>
    <row r="216" spans="1:65" s="2" customFormat="1" ht="24.15" customHeight="1">
      <c r="A216" s="38"/>
      <c r="B216" s="39"/>
      <c r="C216" s="197" t="s">
        <v>364</v>
      </c>
      <c r="D216" s="197" t="s">
        <v>156</v>
      </c>
      <c r="E216" s="198" t="s">
        <v>1385</v>
      </c>
      <c r="F216" s="199" t="s">
        <v>1386</v>
      </c>
      <c r="G216" s="200" t="s">
        <v>168</v>
      </c>
      <c r="H216" s="201">
        <v>2</v>
      </c>
      <c r="I216" s="202"/>
      <c r="J216" s="203">
        <f>ROUND(I216*H216,2)</f>
        <v>0</v>
      </c>
      <c r="K216" s="204"/>
      <c r="L216" s="44"/>
      <c r="M216" s="205" t="s">
        <v>19</v>
      </c>
      <c r="N216" s="206" t="s">
        <v>43</v>
      </c>
      <c r="O216" s="84"/>
      <c r="P216" s="207">
        <f>O216*H216</f>
        <v>0</v>
      </c>
      <c r="Q216" s="207">
        <v>0.00021</v>
      </c>
      <c r="R216" s="207">
        <f>Q216*H216</f>
        <v>0.00042</v>
      </c>
      <c r="S216" s="207">
        <v>0</v>
      </c>
      <c r="T216" s="20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9" t="s">
        <v>230</v>
      </c>
      <c r="AT216" s="209" t="s">
        <v>156</v>
      </c>
      <c r="AU216" s="209" t="s">
        <v>82</v>
      </c>
      <c r="AY216" s="17" t="s">
        <v>153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7" t="s">
        <v>80</v>
      </c>
      <c r="BK216" s="210">
        <f>ROUND(I216*H216,2)</f>
        <v>0</v>
      </c>
      <c r="BL216" s="17" t="s">
        <v>230</v>
      </c>
      <c r="BM216" s="209" t="s">
        <v>1387</v>
      </c>
    </row>
    <row r="217" spans="1:65" s="2" customFormat="1" ht="24.15" customHeight="1">
      <c r="A217" s="38"/>
      <c r="B217" s="39"/>
      <c r="C217" s="197" t="s">
        <v>602</v>
      </c>
      <c r="D217" s="197" t="s">
        <v>156</v>
      </c>
      <c r="E217" s="198" t="s">
        <v>1388</v>
      </c>
      <c r="F217" s="199" t="s">
        <v>1389</v>
      </c>
      <c r="G217" s="200" t="s">
        <v>168</v>
      </c>
      <c r="H217" s="201">
        <v>3</v>
      </c>
      <c r="I217" s="202"/>
      <c r="J217" s="203">
        <f>ROUND(I217*H217,2)</f>
        <v>0</v>
      </c>
      <c r="K217" s="204"/>
      <c r="L217" s="44"/>
      <c r="M217" s="205" t="s">
        <v>19</v>
      </c>
      <c r="N217" s="206" t="s">
        <v>43</v>
      </c>
      <c r="O217" s="84"/>
      <c r="P217" s="207">
        <f>O217*H217</f>
        <v>0</v>
      </c>
      <c r="Q217" s="207">
        <v>0.00034</v>
      </c>
      <c r="R217" s="207">
        <f>Q217*H217</f>
        <v>0.00102</v>
      </c>
      <c r="S217" s="207">
        <v>0</v>
      </c>
      <c r="T217" s="20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9" t="s">
        <v>230</v>
      </c>
      <c r="AT217" s="209" t="s">
        <v>156</v>
      </c>
      <c r="AU217" s="209" t="s">
        <v>82</v>
      </c>
      <c r="AY217" s="17" t="s">
        <v>153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7" t="s">
        <v>80</v>
      </c>
      <c r="BK217" s="210">
        <f>ROUND(I217*H217,2)</f>
        <v>0</v>
      </c>
      <c r="BL217" s="17" t="s">
        <v>230</v>
      </c>
      <c r="BM217" s="209" t="s">
        <v>1390</v>
      </c>
    </row>
    <row r="218" spans="1:65" s="2" customFormat="1" ht="24.15" customHeight="1">
      <c r="A218" s="38"/>
      <c r="B218" s="39"/>
      <c r="C218" s="197" t="s">
        <v>369</v>
      </c>
      <c r="D218" s="197" t="s">
        <v>156</v>
      </c>
      <c r="E218" s="198" t="s">
        <v>1391</v>
      </c>
      <c r="F218" s="199" t="s">
        <v>1392</v>
      </c>
      <c r="G218" s="200" t="s">
        <v>168</v>
      </c>
      <c r="H218" s="201">
        <v>2</v>
      </c>
      <c r="I218" s="202"/>
      <c r="J218" s="203">
        <f>ROUND(I218*H218,2)</f>
        <v>0</v>
      </c>
      <c r="K218" s="204"/>
      <c r="L218" s="44"/>
      <c r="M218" s="205" t="s">
        <v>19</v>
      </c>
      <c r="N218" s="206" t="s">
        <v>43</v>
      </c>
      <c r="O218" s="84"/>
      <c r="P218" s="207">
        <f>O218*H218</f>
        <v>0</v>
      </c>
      <c r="Q218" s="207">
        <v>0.0005</v>
      </c>
      <c r="R218" s="207">
        <f>Q218*H218</f>
        <v>0.001</v>
      </c>
      <c r="S218" s="207">
        <v>0</v>
      </c>
      <c r="T218" s="20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9" t="s">
        <v>230</v>
      </c>
      <c r="AT218" s="209" t="s">
        <v>156</v>
      </c>
      <c r="AU218" s="209" t="s">
        <v>82</v>
      </c>
      <c r="AY218" s="17" t="s">
        <v>153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7" t="s">
        <v>80</v>
      </c>
      <c r="BK218" s="210">
        <f>ROUND(I218*H218,2)</f>
        <v>0</v>
      </c>
      <c r="BL218" s="17" t="s">
        <v>230</v>
      </c>
      <c r="BM218" s="209" t="s">
        <v>1393</v>
      </c>
    </row>
    <row r="219" spans="1:65" s="2" customFormat="1" ht="24.15" customHeight="1">
      <c r="A219" s="38"/>
      <c r="B219" s="39"/>
      <c r="C219" s="197" t="s">
        <v>611</v>
      </c>
      <c r="D219" s="197" t="s">
        <v>156</v>
      </c>
      <c r="E219" s="198" t="s">
        <v>1394</v>
      </c>
      <c r="F219" s="199" t="s">
        <v>1395</v>
      </c>
      <c r="G219" s="200" t="s">
        <v>168</v>
      </c>
      <c r="H219" s="201">
        <v>4</v>
      </c>
      <c r="I219" s="202"/>
      <c r="J219" s="203">
        <f>ROUND(I219*H219,2)</f>
        <v>0</v>
      </c>
      <c r="K219" s="204"/>
      <c r="L219" s="44"/>
      <c r="M219" s="205" t="s">
        <v>19</v>
      </c>
      <c r="N219" s="206" t="s">
        <v>43</v>
      </c>
      <c r="O219" s="84"/>
      <c r="P219" s="207">
        <f>O219*H219</f>
        <v>0</v>
      </c>
      <c r="Q219" s="207">
        <v>0.0007</v>
      </c>
      <c r="R219" s="207">
        <f>Q219*H219</f>
        <v>0.0028</v>
      </c>
      <c r="S219" s="207">
        <v>0</v>
      </c>
      <c r="T219" s="20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9" t="s">
        <v>230</v>
      </c>
      <c r="AT219" s="209" t="s">
        <v>156</v>
      </c>
      <c r="AU219" s="209" t="s">
        <v>82</v>
      </c>
      <c r="AY219" s="17" t="s">
        <v>153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7" t="s">
        <v>80</v>
      </c>
      <c r="BK219" s="210">
        <f>ROUND(I219*H219,2)</f>
        <v>0</v>
      </c>
      <c r="BL219" s="17" t="s">
        <v>230</v>
      </c>
      <c r="BM219" s="209" t="s">
        <v>1396</v>
      </c>
    </row>
    <row r="220" spans="1:65" s="2" customFormat="1" ht="24.15" customHeight="1">
      <c r="A220" s="38"/>
      <c r="B220" s="39"/>
      <c r="C220" s="197" t="s">
        <v>373</v>
      </c>
      <c r="D220" s="197" t="s">
        <v>156</v>
      </c>
      <c r="E220" s="198" t="s">
        <v>1397</v>
      </c>
      <c r="F220" s="199" t="s">
        <v>1398</v>
      </c>
      <c r="G220" s="200" t="s">
        <v>168</v>
      </c>
      <c r="H220" s="201">
        <v>2</v>
      </c>
      <c r="I220" s="202"/>
      <c r="J220" s="203">
        <f>ROUND(I220*H220,2)</f>
        <v>0</v>
      </c>
      <c r="K220" s="204"/>
      <c r="L220" s="44"/>
      <c r="M220" s="205" t="s">
        <v>19</v>
      </c>
      <c r="N220" s="206" t="s">
        <v>43</v>
      </c>
      <c r="O220" s="84"/>
      <c r="P220" s="207">
        <f>O220*H220</f>
        <v>0</v>
      </c>
      <c r="Q220" s="207">
        <v>2E-05</v>
      </c>
      <c r="R220" s="207">
        <f>Q220*H220</f>
        <v>4E-05</v>
      </c>
      <c r="S220" s="207">
        <v>0</v>
      </c>
      <c r="T220" s="20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9" t="s">
        <v>230</v>
      </c>
      <c r="AT220" s="209" t="s">
        <v>156</v>
      </c>
      <c r="AU220" s="209" t="s">
        <v>82</v>
      </c>
      <c r="AY220" s="17" t="s">
        <v>153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7" t="s">
        <v>80</v>
      </c>
      <c r="BK220" s="210">
        <f>ROUND(I220*H220,2)</f>
        <v>0</v>
      </c>
      <c r="BL220" s="17" t="s">
        <v>230</v>
      </c>
      <c r="BM220" s="209" t="s">
        <v>1399</v>
      </c>
    </row>
    <row r="221" spans="1:65" s="2" customFormat="1" ht="16.5" customHeight="1">
      <c r="A221" s="38"/>
      <c r="B221" s="39"/>
      <c r="C221" s="238" t="s">
        <v>627</v>
      </c>
      <c r="D221" s="238" t="s">
        <v>187</v>
      </c>
      <c r="E221" s="239" t="s">
        <v>1400</v>
      </c>
      <c r="F221" s="240" t="s">
        <v>1401</v>
      </c>
      <c r="G221" s="241" t="s">
        <v>168</v>
      </c>
      <c r="H221" s="242">
        <v>1</v>
      </c>
      <c r="I221" s="243"/>
      <c r="J221" s="244">
        <f>ROUND(I221*H221,2)</f>
        <v>0</v>
      </c>
      <c r="K221" s="245"/>
      <c r="L221" s="246"/>
      <c r="M221" s="247" t="s">
        <v>19</v>
      </c>
      <c r="N221" s="248" t="s">
        <v>43</v>
      </c>
      <c r="O221" s="84"/>
      <c r="P221" s="207">
        <f>O221*H221</f>
        <v>0</v>
      </c>
      <c r="Q221" s="207">
        <v>2E-05</v>
      </c>
      <c r="R221" s="207">
        <f>Q221*H221</f>
        <v>2E-05</v>
      </c>
      <c r="S221" s="207">
        <v>0</v>
      </c>
      <c r="T221" s="20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9" t="s">
        <v>233</v>
      </c>
      <c r="AT221" s="209" t="s">
        <v>187</v>
      </c>
      <c r="AU221" s="209" t="s">
        <v>82</v>
      </c>
      <c r="AY221" s="17" t="s">
        <v>153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7" t="s">
        <v>80</v>
      </c>
      <c r="BK221" s="210">
        <f>ROUND(I221*H221,2)</f>
        <v>0</v>
      </c>
      <c r="BL221" s="17" t="s">
        <v>230</v>
      </c>
      <c r="BM221" s="209" t="s">
        <v>1402</v>
      </c>
    </row>
    <row r="222" spans="1:65" s="2" customFormat="1" ht="33" customHeight="1">
      <c r="A222" s="38"/>
      <c r="B222" s="39"/>
      <c r="C222" s="238" t="s">
        <v>380</v>
      </c>
      <c r="D222" s="238" t="s">
        <v>187</v>
      </c>
      <c r="E222" s="239" t="s">
        <v>1403</v>
      </c>
      <c r="F222" s="240" t="s">
        <v>1404</v>
      </c>
      <c r="G222" s="241" t="s">
        <v>168</v>
      </c>
      <c r="H222" s="242">
        <v>2</v>
      </c>
      <c r="I222" s="243"/>
      <c r="J222" s="244">
        <f>ROUND(I222*H222,2)</f>
        <v>0</v>
      </c>
      <c r="K222" s="245"/>
      <c r="L222" s="246"/>
      <c r="M222" s="247" t="s">
        <v>19</v>
      </c>
      <c r="N222" s="248" t="s">
        <v>43</v>
      </c>
      <c r="O222" s="84"/>
      <c r="P222" s="207">
        <f>O222*H222</f>
        <v>0</v>
      </c>
      <c r="Q222" s="207">
        <v>0.00036</v>
      </c>
      <c r="R222" s="207">
        <f>Q222*H222</f>
        <v>0.00072</v>
      </c>
      <c r="S222" s="207">
        <v>0</v>
      </c>
      <c r="T222" s="20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9" t="s">
        <v>233</v>
      </c>
      <c r="AT222" s="209" t="s">
        <v>187</v>
      </c>
      <c r="AU222" s="209" t="s">
        <v>82</v>
      </c>
      <c r="AY222" s="17" t="s">
        <v>153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7" t="s">
        <v>80</v>
      </c>
      <c r="BK222" s="210">
        <f>ROUND(I222*H222,2)</f>
        <v>0</v>
      </c>
      <c r="BL222" s="17" t="s">
        <v>230</v>
      </c>
      <c r="BM222" s="209" t="s">
        <v>1405</v>
      </c>
    </row>
    <row r="223" spans="1:65" s="2" customFormat="1" ht="24.15" customHeight="1">
      <c r="A223" s="38"/>
      <c r="B223" s="39"/>
      <c r="C223" s="197" t="s">
        <v>488</v>
      </c>
      <c r="D223" s="197" t="s">
        <v>156</v>
      </c>
      <c r="E223" s="198" t="s">
        <v>1406</v>
      </c>
      <c r="F223" s="199" t="s">
        <v>1407</v>
      </c>
      <c r="G223" s="200" t="s">
        <v>383</v>
      </c>
      <c r="H223" s="201">
        <v>1</v>
      </c>
      <c r="I223" s="202"/>
      <c r="J223" s="203">
        <f>ROUND(I223*H223,2)</f>
        <v>0</v>
      </c>
      <c r="K223" s="204"/>
      <c r="L223" s="44"/>
      <c r="M223" s="205" t="s">
        <v>19</v>
      </c>
      <c r="N223" s="206" t="s">
        <v>43</v>
      </c>
      <c r="O223" s="84"/>
      <c r="P223" s="207">
        <f>O223*H223</f>
        <v>0</v>
      </c>
      <c r="Q223" s="207">
        <v>0.02914</v>
      </c>
      <c r="R223" s="207">
        <f>Q223*H223</f>
        <v>0.02914</v>
      </c>
      <c r="S223" s="207">
        <v>0</v>
      </c>
      <c r="T223" s="20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9" t="s">
        <v>230</v>
      </c>
      <c r="AT223" s="209" t="s">
        <v>156</v>
      </c>
      <c r="AU223" s="209" t="s">
        <v>82</v>
      </c>
      <c r="AY223" s="17" t="s">
        <v>153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7" t="s">
        <v>80</v>
      </c>
      <c r="BK223" s="210">
        <f>ROUND(I223*H223,2)</f>
        <v>0</v>
      </c>
      <c r="BL223" s="17" t="s">
        <v>230</v>
      </c>
      <c r="BM223" s="209" t="s">
        <v>1408</v>
      </c>
    </row>
    <row r="224" spans="1:65" s="2" customFormat="1" ht="16.5" customHeight="1">
      <c r="A224" s="38"/>
      <c r="B224" s="39"/>
      <c r="C224" s="197" t="s">
        <v>384</v>
      </c>
      <c r="D224" s="197" t="s">
        <v>156</v>
      </c>
      <c r="E224" s="198" t="s">
        <v>1409</v>
      </c>
      <c r="F224" s="199" t="s">
        <v>1410</v>
      </c>
      <c r="G224" s="200" t="s">
        <v>168</v>
      </c>
      <c r="H224" s="201">
        <v>1</v>
      </c>
      <c r="I224" s="202"/>
      <c r="J224" s="203">
        <f>ROUND(I224*H224,2)</f>
        <v>0</v>
      </c>
      <c r="K224" s="204"/>
      <c r="L224" s="44"/>
      <c r="M224" s="205" t="s">
        <v>19</v>
      </c>
      <c r="N224" s="206" t="s">
        <v>43</v>
      </c>
      <c r="O224" s="84"/>
      <c r="P224" s="207">
        <f>O224*H224</f>
        <v>0</v>
      </c>
      <c r="Q224" s="207">
        <v>0</v>
      </c>
      <c r="R224" s="207">
        <f>Q224*H224</f>
        <v>0</v>
      </c>
      <c r="S224" s="207">
        <v>0.00885</v>
      </c>
      <c r="T224" s="208">
        <f>S224*H224</f>
        <v>0.00885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9" t="s">
        <v>230</v>
      </c>
      <c r="AT224" s="209" t="s">
        <v>156</v>
      </c>
      <c r="AU224" s="209" t="s">
        <v>82</v>
      </c>
      <c r="AY224" s="17" t="s">
        <v>153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7" t="s">
        <v>80</v>
      </c>
      <c r="BK224" s="210">
        <f>ROUND(I224*H224,2)</f>
        <v>0</v>
      </c>
      <c r="BL224" s="17" t="s">
        <v>230</v>
      </c>
      <c r="BM224" s="209" t="s">
        <v>1411</v>
      </c>
    </row>
    <row r="225" spans="1:65" s="2" customFormat="1" ht="21.75" customHeight="1">
      <c r="A225" s="38"/>
      <c r="B225" s="39"/>
      <c r="C225" s="197" t="s">
        <v>642</v>
      </c>
      <c r="D225" s="197" t="s">
        <v>156</v>
      </c>
      <c r="E225" s="198" t="s">
        <v>1412</v>
      </c>
      <c r="F225" s="199" t="s">
        <v>1413</v>
      </c>
      <c r="G225" s="200" t="s">
        <v>168</v>
      </c>
      <c r="H225" s="201">
        <v>1</v>
      </c>
      <c r="I225" s="202"/>
      <c r="J225" s="203">
        <f>ROUND(I225*H225,2)</f>
        <v>0</v>
      </c>
      <c r="K225" s="204"/>
      <c r="L225" s="44"/>
      <c r="M225" s="205" t="s">
        <v>19</v>
      </c>
      <c r="N225" s="206" t="s">
        <v>43</v>
      </c>
      <c r="O225" s="84"/>
      <c r="P225" s="207">
        <f>O225*H225</f>
        <v>0</v>
      </c>
      <c r="Q225" s="207">
        <v>4E-05</v>
      </c>
      <c r="R225" s="207">
        <f>Q225*H225</f>
        <v>4E-05</v>
      </c>
      <c r="S225" s="207">
        <v>0</v>
      </c>
      <c r="T225" s="20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9" t="s">
        <v>230</v>
      </c>
      <c r="AT225" s="209" t="s">
        <v>156</v>
      </c>
      <c r="AU225" s="209" t="s">
        <v>82</v>
      </c>
      <c r="AY225" s="17" t="s">
        <v>153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7" t="s">
        <v>80</v>
      </c>
      <c r="BK225" s="210">
        <f>ROUND(I225*H225,2)</f>
        <v>0</v>
      </c>
      <c r="BL225" s="17" t="s">
        <v>230</v>
      </c>
      <c r="BM225" s="209" t="s">
        <v>1414</v>
      </c>
    </row>
    <row r="226" spans="1:65" s="2" customFormat="1" ht="24.15" customHeight="1">
      <c r="A226" s="38"/>
      <c r="B226" s="39"/>
      <c r="C226" s="197" t="s">
        <v>390</v>
      </c>
      <c r="D226" s="197" t="s">
        <v>156</v>
      </c>
      <c r="E226" s="198" t="s">
        <v>1415</v>
      </c>
      <c r="F226" s="199" t="s">
        <v>1416</v>
      </c>
      <c r="G226" s="200" t="s">
        <v>1417</v>
      </c>
      <c r="H226" s="201">
        <v>1</v>
      </c>
      <c r="I226" s="202"/>
      <c r="J226" s="203">
        <f>ROUND(I226*H226,2)</f>
        <v>0</v>
      </c>
      <c r="K226" s="204"/>
      <c r="L226" s="44"/>
      <c r="M226" s="205" t="s">
        <v>19</v>
      </c>
      <c r="N226" s="206" t="s">
        <v>43</v>
      </c>
      <c r="O226" s="84"/>
      <c r="P226" s="207">
        <f>O226*H226</f>
        <v>0</v>
      </c>
      <c r="Q226" s="207">
        <v>0</v>
      </c>
      <c r="R226" s="207">
        <f>Q226*H226</f>
        <v>0</v>
      </c>
      <c r="S226" s="207">
        <v>0</v>
      </c>
      <c r="T226" s="20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9" t="s">
        <v>160</v>
      </c>
      <c r="AT226" s="209" t="s">
        <v>156</v>
      </c>
      <c r="AU226" s="209" t="s">
        <v>82</v>
      </c>
      <c r="AY226" s="17" t="s">
        <v>153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7" t="s">
        <v>80</v>
      </c>
      <c r="BK226" s="210">
        <f>ROUND(I226*H226,2)</f>
        <v>0</v>
      </c>
      <c r="BL226" s="17" t="s">
        <v>160</v>
      </c>
      <c r="BM226" s="209" t="s">
        <v>1418</v>
      </c>
    </row>
    <row r="227" spans="1:65" s="2" customFormat="1" ht="24.15" customHeight="1">
      <c r="A227" s="38"/>
      <c r="B227" s="39"/>
      <c r="C227" s="197" t="s">
        <v>625</v>
      </c>
      <c r="D227" s="197" t="s">
        <v>156</v>
      </c>
      <c r="E227" s="198" t="s">
        <v>1419</v>
      </c>
      <c r="F227" s="199" t="s">
        <v>1420</v>
      </c>
      <c r="G227" s="200" t="s">
        <v>383</v>
      </c>
      <c r="H227" s="201">
        <v>44</v>
      </c>
      <c r="I227" s="202"/>
      <c r="J227" s="203">
        <f>ROUND(I227*H227,2)</f>
        <v>0</v>
      </c>
      <c r="K227" s="204"/>
      <c r="L227" s="44"/>
      <c r="M227" s="205" t="s">
        <v>19</v>
      </c>
      <c r="N227" s="206" t="s">
        <v>43</v>
      </c>
      <c r="O227" s="84"/>
      <c r="P227" s="207">
        <f>O227*H227</f>
        <v>0</v>
      </c>
      <c r="Q227" s="207">
        <v>0.0003</v>
      </c>
      <c r="R227" s="207">
        <f>Q227*H227</f>
        <v>0.013199999999999998</v>
      </c>
      <c r="S227" s="207">
        <v>0</v>
      </c>
      <c r="T227" s="20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9" t="s">
        <v>230</v>
      </c>
      <c r="AT227" s="209" t="s">
        <v>156</v>
      </c>
      <c r="AU227" s="209" t="s">
        <v>82</v>
      </c>
      <c r="AY227" s="17" t="s">
        <v>153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7" t="s">
        <v>80</v>
      </c>
      <c r="BK227" s="210">
        <f>ROUND(I227*H227,2)</f>
        <v>0</v>
      </c>
      <c r="BL227" s="17" t="s">
        <v>230</v>
      </c>
      <c r="BM227" s="209" t="s">
        <v>1421</v>
      </c>
    </row>
    <row r="228" spans="1:65" s="2" customFormat="1" ht="44.25" customHeight="1">
      <c r="A228" s="38"/>
      <c r="B228" s="39"/>
      <c r="C228" s="197" t="s">
        <v>394</v>
      </c>
      <c r="D228" s="197" t="s">
        <v>156</v>
      </c>
      <c r="E228" s="198" t="s">
        <v>1422</v>
      </c>
      <c r="F228" s="199" t="s">
        <v>1423</v>
      </c>
      <c r="G228" s="200" t="s">
        <v>222</v>
      </c>
      <c r="H228" s="201">
        <v>0.476</v>
      </c>
      <c r="I228" s="202"/>
      <c r="J228" s="203">
        <f>ROUND(I228*H228,2)</f>
        <v>0</v>
      </c>
      <c r="K228" s="204"/>
      <c r="L228" s="44"/>
      <c r="M228" s="205" t="s">
        <v>19</v>
      </c>
      <c r="N228" s="206" t="s">
        <v>43</v>
      </c>
      <c r="O228" s="84"/>
      <c r="P228" s="207">
        <f>O228*H228</f>
        <v>0</v>
      </c>
      <c r="Q228" s="207">
        <v>0</v>
      </c>
      <c r="R228" s="207">
        <f>Q228*H228</f>
        <v>0</v>
      </c>
      <c r="S228" s="207">
        <v>0</v>
      </c>
      <c r="T228" s="20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9" t="s">
        <v>230</v>
      </c>
      <c r="AT228" s="209" t="s">
        <v>156</v>
      </c>
      <c r="AU228" s="209" t="s">
        <v>82</v>
      </c>
      <c r="AY228" s="17" t="s">
        <v>153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7" t="s">
        <v>80</v>
      </c>
      <c r="BK228" s="210">
        <f>ROUND(I228*H228,2)</f>
        <v>0</v>
      </c>
      <c r="BL228" s="17" t="s">
        <v>230</v>
      </c>
      <c r="BM228" s="209" t="s">
        <v>1424</v>
      </c>
    </row>
    <row r="229" spans="1:65" s="2" customFormat="1" ht="49.05" customHeight="1">
      <c r="A229" s="38"/>
      <c r="B229" s="39"/>
      <c r="C229" s="197" t="s">
        <v>657</v>
      </c>
      <c r="D229" s="197" t="s">
        <v>156</v>
      </c>
      <c r="E229" s="198" t="s">
        <v>1425</v>
      </c>
      <c r="F229" s="199" t="s">
        <v>1426</v>
      </c>
      <c r="G229" s="200" t="s">
        <v>222</v>
      </c>
      <c r="H229" s="201">
        <v>0.476</v>
      </c>
      <c r="I229" s="202"/>
      <c r="J229" s="203">
        <f>ROUND(I229*H229,2)</f>
        <v>0</v>
      </c>
      <c r="K229" s="204"/>
      <c r="L229" s="44"/>
      <c r="M229" s="205" t="s">
        <v>19</v>
      </c>
      <c r="N229" s="206" t="s">
        <v>43</v>
      </c>
      <c r="O229" s="84"/>
      <c r="P229" s="207">
        <f>O229*H229</f>
        <v>0</v>
      </c>
      <c r="Q229" s="207">
        <v>0</v>
      </c>
      <c r="R229" s="207">
        <f>Q229*H229</f>
        <v>0</v>
      </c>
      <c r="S229" s="207">
        <v>0</v>
      </c>
      <c r="T229" s="20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9" t="s">
        <v>230</v>
      </c>
      <c r="AT229" s="209" t="s">
        <v>156</v>
      </c>
      <c r="AU229" s="209" t="s">
        <v>82</v>
      </c>
      <c r="AY229" s="17" t="s">
        <v>153</v>
      </c>
      <c r="BE229" s="210">
        <f>IF(N229="základní",J229,0)</f>
        <v>0</v>
      </c>
      <c r="BF229" s="210">
        <f>IF(N229="snížená",J229,0)</f>
        <v>0</v>
      </c>
      <c r="BG229" s="210">
        <f>IF(N229="zákl. přenesená",J229,0)</f>
        <v>0</v>
      </c>
      <c r="BH229" s="210">
        <f>IF(N229="sníž. přenesená",J229,0)</f>
        <v>0</v>
      </c>
      <c r="BI229" s="210">
        <f>IF(N229="nulová",J229,0)</f>
        <v>0</v>
      </c>
      <c r="BJ229" s="17" t="s">
        <v>80</v>
      </c>
      <c r="BK229" s="210">
        <f>ROUND(I229*H229,2)</f>
        <v>0</v>
      </c>
      <c r="BL229" s="17" t="s">
        <v>230</v>
      </c>
      <c r="BM229" s="209" t="s">
        <v>1427</v>
      </c>
    </row>
    <row r="230" spans="1:63" s="11" customFormat="1" ht="22.8" customHeight="1">
      <c r="A230" s="11"/>
      <c r="B230" s="183"/>
      <c r="C230" s="184"/>
      <c r="D230" s="185" t="s">
        <v>71</v>
      </c>
      <c r="E230" s="260" t="s">
        <v>1428</v>
      </c>
      <c r="F230" s="260" t="s">
        <v>1429</v>
      </c>
      <c r="G230" s="184"/>
      <c r="H230" s="184"/>
      <c r="I230" s="187"/>
      <c r="J230" s="261">
        <f>BK230</f>
        <v>0</v>
      </c>
      <c r="K230" s="184"/>
      <c r="L230" s="189"/>
      <c r="M230" s="190"/>
      <c r="N230" s="191"/>
      <c r="O230" s="191"/>
      <c r="P230" s="192">
        <f>SUM(P231:P299)</f>
        <v>0</v>
      </c>
      <c r="Q230" s="191"/>
      <c r="R230" s="192">
        <f>SUM(R231:R299)</f>
        <v>0.7752100000000001</v>
      </c>
      <c r="S230" s="191"/>
      <c r="T230" s="193">
        <f>SUM(T231:T299)</f>
        <v>0.7363999999999999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194" t="s">
        <v>82</v>
      </c>
      <c r="AT230" s="195" t="s">
        <v>71</v>
      </c>
      <c r="AU230" s="195" t="s">
        <v>80</v>
      </c>
      <c r="AY230" s="194" t="s">
        <v>153</v>
      </c>
      <c r="BK230" s="196">
        <f>SUM(BK231:BK299)</f>
        <v>0</v>
      </c>
    </row>
    <row r="231" spans="1:65" s="2" customFormat="1" ht="24.15" customHeight="1">
      <c r="A231" s="38"/>
      <c r="B231" s="39"/>
      <c r="C231" s="197" t="s">
        <v>401</v>
      </c>
      <c r="D231" s="197" t="s">
        <v>156</v>
      </c>
      <c r="E231" s="198" t="s">
        <v>1430</v>
      </c>
      <c r="F231" s="199" t="s">
        <v>1431</v>
      </c>
      <c r="G231" s="200" t="s">
        <v>383</v>
      </c>
      <c r="H231" s="201">
        <v>8</v>
      </c>
      <c r="I231" s="202"/>
      <c r="J231" s="203">
        <f>ROUND(I231*H231,2)</f>
        <v>0</v>
      </c>
      <c r="K231" s="204"/>
      <c r="L231" s="44"/>
      <c r="M231" s="205" t="s">
        <v>19</v>
      </c>
      <c r="N231" s="206" t="s">
        <v>43</v>
      </c>
      <c r="O231" s="84"/>
      <c r="P231" s="207">
        <f>O231*H231</f>
        <v>0</v>
      </c>
      <c r="Q231" s="207">
        <v>0</v>
      </c>
      <c r="R231" s="207">
        <f>Q231*H231</f>
        <v>0</v>
      </c>
      <c r="S231" s="207">
        <v>0.01933</v>
      </c>
      <c r="T231" s="208">
        <f>S231*H231</f>
        <v>0.15464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9" t="s">
        <v>230</v>
      </c>
      <c r="AT231" s="209" t="s">
        <v>156</v>
      </c>
      <c r="AU231" s="209" t="s">
        <v>82</v>
      </c>
      <c r="AY231" s="17" t="s">
        <v>153</v>
      </c>
      <c r="BE231" s="210">
        <f>IF(N231="základní",J231,0)</f>
        <v>0</v>
      </c>
      <c r="BF231" s="210">
        <f>IF(N231="snížená",J231,0)</f>
        <v>0</v>
      </c>
      <c r="BG231" s="210">
        <f>IF(N231="zákl. přenesená",J231,0)</f>
        <v>0</v>
      </c>
      <c r="BH231" s="210">
        <f>IF(N231="sníž. přenesená",J231,0)</f>
        <v>0</v>
      </c>
      <c r="BI231" s="210">
        <f>IF(N231="nulová",J231,0)</f>
        <v>0</v>
      </c>
      <c r="BJ231" s="17" t="s">
        <v>80</v>
      </c>
      <c r="BK231" s="210">
        <f>ROUND(I231*H231,2)</f>
        <v>0</v>
      </c>
      <c r="BL231" s="17" t="s">
        <v>230</v>
      </c>
      <c r="BM231" s="209" t="s">
        <v>1432</v>
      </c>
    </row>
    <row r="232" spans="1:65" s="2" customFormat="1" ht="24.15" customHeight="1">
      <c r="A232" s="38"/>
      <c r="B232" s="39"/>
      <c r="C232" s="197" t="s">
        <v>668</v>
      </c>
      <c r="D232" s="197" t="s">
        <v>156</v>
      </c>
      <c r="E232" s="198" t="s">
        <v>1433</v>
      </c>
      <c r="F232" s="199" t="s">
        <v>1434</v>
      </c>
      <c r="G232" s="200" t="s">
        <v>168</v>
      </c>
      <c r="H232" s="201">
        <v>5</v>
      </c>
      <c r="I232" s="202"/>
      <c r="J232" s="203">
        <f>ROUND(I232*H232,2)</f>
        <v>0</v>
      </c>
      <c r="K232" s="204"/>
      <c r="L232" s="44"/>
      <c r="M232" s="205" t="s">
        <v>19</v>
      </c>
      <c r="N232" s="206" t="s">
        <v>43</v>
      </c>
      <c r="O232" s="84"/>
      <c r="P232" s="207">
        <f>O232*H232</f>
        <v>0</v>
      </c>
      <c r="Q232" s="207">
        <v>0.00242</v>
      </c>
      <c r="R232" s="207">
        <f>Q232*H232</f>
        <v>0.0121</v>
      </c>
      <c r="S232" s="207">
        <v>0</v>
      </c>
      <c r="T232" s="20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9" t="s">
        <v>230</v>
      </c>
      <c r="AT232" s="209" t="s">
        <v>156</v>
      </c>
      <c r="AU232" s="209" t="s">
        <v>82</v>
      </c>
      <c r="AY232" s="17" t="s">
        <v>153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7" t="s">
        <v>80</v>
      </c>
      <c r="BK232" s="210">
        <f>ROUND(I232*H232,2)</f>
        <v>0</v>
      </c>
      <c r="BL232" s="17" t="s">
        <v>230</v>
      </c>
      <c r="BM232" s="209" t="s">
        <v>1435</v>
      </c>
    </row>
    <row r="233" spans="1:65" s="2" customFormat="1" ht="24.15" customHeight="1">
      <c r="A233" s="38"/>
      <c r="B233" s="39"/>
      <c r="C233" s="238" t="s">
        <v>406</v>
      </c>
      <c r="D233" s="238" t="s">
        <v>187</v>
      </c>
      <c r="E233" s="239" t="s">
        <v>1436</v>
      </c>
      <c r="F233" s="240" t="s">
        <v>1437</v>
      </c>
      <c r="G233" s="241" t="s">
        <v>168</v>
      </c>
      <c r="H233" s="242">
        <v>5</v>
      </c>
      <c r="I233" s="243"/>
      <c r="J233" s="244">
        <f>ROUND(I233*H233,2)</f>
        <v>0</v>
      </c>
      <c r="K233" s="245"/>
      <c r="L233" s="246"/>
      <c r="M233" s="247" t="s">
        <v>19</v>
      </c>
      <c r="N233" s="248" t="s">
        <v>43</v>
      </c>
      <c r="O233" s="84"/>
      <c r="P233" s="207">
        <f>O233*H233</f>
        <v>0</v>
      </c>
      <c r="Q233" s="207">
        <v>0.0145</v>
      </c>
      <c r="R233" s="207">
        <f>Q233*H233</f>
        <v>0.07250000000000001</v>
      </c>
      <c r="S233" s="207">
        <v>0</v>
      </c>
      <c r="T233" s="20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9" t="s">
        <v>233</v>
      </c>
      <c r="AT233" s="209" t="s">
        <v>187</v>
      </c>
      <c r="AU233" s="209" t="s">
        <v>82</v>
      </c>
      <c r="AY233" s="17" t="s">
        <v>153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7" t="s">
        <v>80</v>
      </c>
      <c r="BK233" s="210">
        <f>ROUND(I233*H233,2)</f>
        <v>0</v>
      </c>
      <c r="BL233" s="17" t="s">
        <v>230</v>
      </c>
      <c r="BM233" s="209" t="s">
        <v>1438</v>
      </c>
    </row>
    <row r="234" spans="1:65" s="2" customFormat="1" ht="24.15" customHeight="1">
      <c r="A234" s="38"/>
      <c r="B234" s="39"/>
      <c r="C234" s="238" t="s">
        <v>677</v>
      </c>
      <c r="D234" s="238" t="s">
        <v>187</v>
      </c>
      <c r="E234" s="239" t="s">
        <v>1439</v>
      </c>
      <c r="F234" s="240" t="s">
        <v>1440</v>
      </c>
      <c r="G234" s="241" t="s">
        <v>168</v>
      </c>
      <c r="H234" s="242">
        <v>5</v>
      </c>
      <c r="I234" s="243"/>
      <c r="J234" s="244">
        <f>ROUND(I234*H234,2)</f>
        <v>0</v>
      </c>
      <c r="K234" s="245"/>
      <c r="L234" s="246"/>
      <c r="M234" s="247" t="s">
        <v>19</v>
      </c>
      <c r="N234" s="248" t="s">
        <v>43</v>
      </c>
      <c r="O234" s="84"/>
      <c r="P234" s="207">
        <f>O234*H234</f>
        <v>0</v>
      </c>
      <c r="Q234" s="207">
        <v>0.0145</v>
      </c>
      <c r="R234" s="207">
        <f>Q234*H234</f>
        <v>0.07250000000000001</v>
      </c>
      <c r="S234" s="207">
        <v>0</v>
      </c>
      <c r="T234" s="20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9" t="s">
        <v>233</v>
      </c>
      <c r="AT234" s="209" t="s">
        <v>187</v>
      </c>
      <c r="AU234" s="209" t="s">
        <v>82</v>
      </c>
      <c r="AY234" s="17" t="s">
        <v>153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7" t="s">
        <v>80</v>
      </c>
      <c r="BK234" s="210">
        <f>ROUND(I234*H234,2)</f>
        <v>0</v>
      </c>
      <c r="BL234" s="17" t="s">
        <v>230</v>
      </c>
      <c r="BM234" s="209" t="s">
        <v>1441</v>
      </c>
    </row>
    <row r="235" spans="1:65" s="2" customFormat="1" ht="24.15" customHeight="1">
      <c r="A235" s="38"/>
      <c r="B235" s="39"/>
      <c r="C235" s="238" t="s">
        <v>411</v>
      </c>
      <c r="D235" s="238" t="s">
        <v>187</v>
      </c>
      <c r="E235" s="239" t="s">
        <v>1442</v>
      </c>
      <c r="F235" s="240" t="s">
        <v>1443</v>
      </c>
      <c r="G235" s="241" t="s">
        <v>168</v>
      </c>
      <c r="H235" s="242">
        <v>5</v>
      </c>
      <c r="I235" s="243"/>
      <c r="J235" s="244">
        <f>ROUND(I235*H235,2)</f>
        <v>0</v>
      </c>
      <c r="K235" s="245"/>
      <c r="L235" s="246"/>
      <c r="M235" s="247" t="s">
        <v>19</v>
      </c>
      <c r="N235" s="248" t="s">
        <v>43</v>
      </c>
      <c r="O235" s="84"/>
      <c r="P235" s="207">
        <f>O235*H235</f>
        <v>0</v>
      </c>
      <c r="Q235" s="207">
        <v>0.0145</v>
      </c>
      <c r="R235" s="207">
        <f>Q235*H235</f>
        <v>0.07250000000000001</v>
      </c>
      <c r="S235" s="207">
        <v>0</v>
      </c>
      <c r="T235" s="20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9" t="s">
        <v>233</v>
      </c>
      <c r="AT235" s="209" t="s">
        <v>187</v>
      </c>
      <c r="AU235" s="209" t="s">
        <v>82</v>
      </c>
      <c r="AY235" s="17" t="s">
        <v>153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7" t="s">
        <v>80</v>
      </c>
      <c r="BK235" s="210">
        <f>ROUND(I235*H235,2)</f>
        <v>0</v>
      </c>
      <c r="BL235" s="17" t="s">
        <v>230</v>
      </c>
      <c r="BM235" s="209" t="s">
        <v>1444</v>
      </c>
    </row>
    <row r="236" spans="1:65" s="2" customFormat="1" ht="24.15" customHeight="1">
      <c r="A236" s="38"/>
      <c r="B236" s="39"/>
      <c r="C236" s="197" t="s">
        <v>687</v>
      </c>
      <c r="D236" s="197" t="s">
        <v>156</v>
      </c>
      <c r="E236" s="198" t="s">
        <v>1445</v>
      </c>
      <c r="F236" s="199" t="s">
        <v>1446</v>
      </c>
      <c r="G236" s="200" t="s">
        <v>383</v>
      </c>
      <c r="H236" s="201">
        <v>1</v>
      </c>
      <c r="I236" s="202"/>
      <c r="J236" s="203">
        <f>ROUND(I236*H236,2)</f>
        <v>0</v>
      </c>
      <c r="K236" s="204"/>
      <c r="L236" s="44"/>
      <c r="M236" s="205" t="s">
        <v>19</v>
      </c>
      <c r="N236" s="206" t="s">
        <v>43</v>
      </c>
      <c r="O236" s="84"/>
      <c r="P236" s="207">
        <f>O236*H236</f>
        <v>0</v>
      </c>
      <c r="Q236" s="207">
        <v>0</v>
      </c>
      <c r="R236" s="207">
        <f>Q236*H236</f>
        <v>0</v>
      </c>
      <c r="S236" s="207">
        <v>0.01107</v>
      </c>
      <c r="T236" s="208">
        <f>S236*H236</f>
        <v>0.01107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9" t="s">
        <v>230</v>
      </c>
      <c r="AT236" s="209" t="s">
        <v>156</v>
      </c>
      <c r="AU236" s="209" t="s">
        <v>82</v>
      </c>
      <c r="AY236" s="17" t="s">
        <v>153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7" t="s">
        <v>80</v>
      </c>
      <c r="BK236" s="210">
        <f>ROUND(I236*H236,2)</f>
        <v>0</v>
      </c>
      <c r="BL236" s="17" t="s">
        <v>230</v>
      </c>
      <c r="BM236" s="209" t="s">
        <v>1447</v>
      </c>
    </row>
    <row r="237" spans="1:65" s="2" customFormat="1" ht="21.75" customHeight="1">
      <c r="A237" s="38"/>
      <c r="B237" s="39"/>
      <c r="C237" s="197" t="s">
        <v>414</v>
      </c>
      <c r="D237" s="197" t="s">
        <v>156</v>
      </c>
      <c r="E237" s="198" t="s">
        <v>1448</v>
      </c>
      <c r="F237" s="199" t="s">
        <v>1449</v>
      </c>
      <c r="G237" s="200" t="s">
        <v>383</v>
      </c>
      <c r="H237" s="201">
        <v>20</v>
      </c>
      <c r="I237" s="202"/>
      <c r="J237" s="203">
        <f>ROUND(I237*H237,2)</f>
        <v>0</v>
      </c>
      <c r="K237" s="204"/>
      <c r="L237" s="44"/>
      <c r="M237" s="205" t="s">
        <v>19</v>
      </c>
      <c r="N237" s="206" t="s">
        <v>43</v>
      </c>
      <c r="O237" s="84"/>
      <c r="P237" s="207">
        <f>O237*H237</f>
        <v>0</v>
      </c>
      <c r="Q237" s="207">
        <v>0</v>
      </c>
      <c r="R237" s="207">
        <f>Q237*H237</f>
        <v>0</v>
      </c>
      <c r="S237" s="207">
        <v>0.01946</v>
      </c>
      <c r="T237" s="208">
        <f>S237*H237</f>
        <v>0.38920000000000005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9" t="s">
        <v>230</v>
      </c>
      <c r="AT237" s="209" t="s">
        <v>156</v>
      </c>
      <c r="AU237" s="209" t="s">
        <v>82</v>
      </c>
      <c r="AY237" s="17" t="s">
        <v>153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7" t="s">
        <v>80</v>
      </c>
      <c r="BK237" s="210">
        <f>ROUND(I237*H237,2)</f>
        <v>0</v>
      </c>
      <c r="BL237" s="17" t="s">
        <v>230</v>
      </c>
      <c r="BM237" s="209" t="s">
        <v>1450</v>
      </c>
    </row>
    <row r="238" spans="1:65" s="2" customFormat="1" ht="24.15" customHeight="1">
      <c r="A238" s="38"/>
      <c r="B238" s="39"/>
      <c r="C238" s="197" t="s">
        <v>698</v>
      </c>
      <c r="D238" s="197" t="s">
        <v>156</v>
      </c>
      <c r="E238" s="198" t="s">
        <v>1451</v>
      </c>
      <c r="F238" s="199" t="s">
        <v>1452</v>
      </c>
      <c r="G238" s="200" t="s">
        <v>383</v>
      </c>
      <c r="H238" s="201">
        <v>20</v>
      </c>
      <c r="I238" s="202"/>
      <c r="J238" s="203">
        <f>ROUND(I238*H238,2)</f>
        <v>0</v>
      </c>
      <c r="K238" s="204"/>
      <c r="L238" s="44"/>
      <c r="M238" s="205" t="s">
        <v>19</v>
      </c>
      <c r="N238" s="206" t="s">
        <v>43</v>
      </c>
      <c r="O238" s="84"/>
      <c r="P238" s="207">
        <f>O238*H238</f>
        <v>0</v>
      </c>
      <c r="Q238" s="207">
        <v>0.00185</v>
      </c>
      <c r="R238" s="207">
        <f>Q238*H238</f>
        <v>0.037000000000000005</v>
      </c>
      <c r="S238" s="207">
        <v>0</v>
      </c>
      <c r="T238" s="20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9" t="s">
        <v>230</v>
      </c>
      <c r="AT238" s="209" t="s">
        <v>156</v>
      </c>
      <c r="AU238" s="209" t="s">
        <v>82</v>
      </c>
      <c r="AY238" s="17" t="s">
        <v>153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7" t="s">
        <v>80</v>
      </c>
      <c r="BK238" s="210">
        <f>ROUND(I238*H238,2)</f>
        <v>0</v>
      </c>
      <c r="BL238" s="17" t="s">
        <v>230</v>
      </c>
      <c r="BM238" s="209" t="s">
        <v>1453</v>
      </c>
    </row>
    <row r="239" spans="1:65" s="2" customFormat="1" ht="24.15" customHeight="1">
      <c r="A239" s="38"/>
      <c r="B239" s="39"/>
      <c r="C239" s="238" t="s">
        <v>421</v>
      </c>
      <c r="D239" s="238" t="s">
        <v>187</v>
      </c>
      <c r="E239" s="239" t="s">
        <v>1454</v>
      </c>
      <c r="F239" s="240" t="s">
        <v>1455</v>
      </c>
      <c r="G239" s="241" t="s">
        <v>168</v>
      </c>
      <c r="H239" s="242">
        <v>13</v>
      </c>
      <c r="I239" s="243"/>
      <c r="J239" s="244">
        <f>ROUND(I239*H239,2)</f>
        <v>0</v>
      </c>
      <c r="K239" s="245"/>
      <c r="L239" s="246"/>
      <c r="M239" s="247" t="s">
        <v>19</v>
      </c>
      <c r="N239" s="248" t="s">
        <v>43</v>
      </c>
      <c r="O239" s="84"/>
      <c r="P239" s="207">
        <f>O239*H239</f>
        <v>0</v>
      </c>
      <c r="Q239" s="207">
        <v>0.0135</v>
      </c>
      <c r="R239" s="207">
        <f>Q239*H239</f>
        <v>0.1755</v>
      </c>
      <c r="S239" s="207">
        <v>0</v>
      </c>
      <c r="T239" s="20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09" t="s">
        <v>233</v>
      </c>
      <c r="AT239" s="209" t="s">
        <v>187</v>
      </c>
      <c r="AU239" s="209" t="s">
        <v>82</v>
      </c>
      <c r="AY239" s="17" t="s">
        <v>153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7" t="s">
        <v>80</v>
      </c>
      <c r="BK239" s="210">
        <f>ROUND(I239*H239,2)</f>
        <v>0</v>
      </c>
      <c r="BL239" s="17" t="s">
        <v>230</v>
      </c>
      <c r="BM239" s="209" t="s">
        <v>1456</v>
      </c>
    </row>
    <row r="240" spans="1:65" s="2" customFormat="1" ht="16.5" customHeight="1">
      <c r="A240" s="38"/>
      <c r="B240" s="39"/>
      <c r="C240" s="238" t="s">
        <v>706</v>
      </c>
      <c r="D240" s="238" t="s">
        <v>187</v>
      </c>
      <c r="E240" s="239" t="s">
        <v>1457</v>
      </c>
      <c r="F240" s="240" t="s">
        <v>1458</v>
      </c>
      <c r="G240" s="241" t="s">
        <v>168</v>
      </c>
      <c r="H240" s="242">
        <v>13</v>
      </c>
      <c r="I240" s="243"/>
      <c r="J240" s="244">
        <f>ROUND(I240*H240,2)</f>
        <v>0</v>
      </c>
      <c r="K240" s="245"/>
      <c r="L240" s="246"/>
      <c r="M240" s="247" t="s">
        <v>19</v>
      </c>
      <c r="N240" s="248" t="s">
        <v>43</v>
      </c>
      <c r="O240" s="84"/>
      <c r="P240" s="207">
        <f>O240*H240</f>
        <v>0</v>
      </c>
      <c r="Q240" s="207">
        <v>0.0135</v>
      </c>
      <c r="R240" s="207">
        <f>Q240*H240</f>
        <v>0.1755</v>
      </c>
      <c r="S240" s="207">
        <v>0</v>
      </c>
      <c r="T240" s="20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9" t="s">
        <v>233</v>
      </c>
      <c r="AT240" s="209" t="s">
        <v>187</v>
      </c>
      <c r="AU240" s="209" t="s">
        <v>82</v>
      </c>
      <c r="AY240" s="17" t="s">
        <v>153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7" t="s">
        <v>80</v>
      </c>
      <c r="BK240" s="210">
        <f>ROUND(I240*H240,2)</f>
        <v>0</v>
      </c>
      <c r="BL240" s="17" t="s">
        <v>230</v>
      </c>
      <c r="BM240" s="209" t="s">
        <v>1459</v>
      </c>
    </row>
    <row r="241" spans="1:65" s="2" customFormat="1" ht="24.15" customHeight="1">
      <c r="A241" s="38"/>
      <c r="B241" s="39"/>
      <c r="C241" s="238" t="s">
        <v>426</v>
      </c>
      <c r="D241" s="238" t="s">
        <v>187</v>
      </c>
      <c r="E241" s="239" t="s">
        <v>1460</v>
      </c>
      <c r="F241" s="240" t="s">
        <v>1461</v>
      </c>
      <c r="G241" s="241" t="s">
        <v>168</v>
      </c>
      <c r="H241" s="242">
        <v>1</v>
      </c>
      <c r="I241" s="243"/>
      <c r="J241" s="244">
        <f>ROUND(I241*H241,2)</f>
        <v>0</v>
      </c>
      <c r="K241" s="245"/>
      <c r="L241" s="246"/>
      <c r="M241" s="247" t="s">
        <v>19</v>
      </c>
      <c r="N241" s="248" t="s">
        <v>43</v>
      </c>
      <c r="O241" s="84"/>
      <c r="P241" s="207">
        <f>O241*H241</f>
        <v>0</v>
      </c>
      <c r="Q241" s="207">
        <v>0.0135</v>
      </c>
      <c r="R241" s="207">
        <f>Q241*H241</f>
        <v>0.0135</v>
      </c>
      <c r="S241" s="207">
        <v>0</v>
      </c>
      <c r="T241" s="20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09" t="s">
        <v>233</v>
      </c>
      <c r="AT241" s="209" t="s">
        <v>187</v>
      </c>
      <c r="AU241" s="209" t="s">
        <v>82</v>
      </c>
      <c r="AY241" s="17" t="s">
        <v>153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7" t="s">
        <v>80</v>
      </c>
      <c r="BK241" s="210">
        <f>ROUND(I241*H241,2)</f>
        <v>0</v>
      </c>
      <c r="BL241" s="17" t="s">
        <v>230</v>
      </c>
      <c r="BM241" s="209" t="s">
        <v>1462</v>
      </c>
    </row>
    <row r="242" spans="1:65" s="2" customFormat="1" ht="16.5" customHeight="1">
      <c r="A242" s="38"/>
      <c r="B242" s="39"/>
      <c r="C242" s="197" t="s">
        <v>723</v>
      </c>
      <c r="D242" s="197" t="s">
        <v>156</v>
      </c>
      <c r="E242" s="198" t="s">
        <v>1463</v>
      </c>
      <c r="F242" s="199" t="s">
        <v>1464</v>
      </c>
      <c r="G242" s="200" t="s">
        <v>383</v>
      </c>
      <c r="H242" s="201">
        <v>1</v>
      </c>
      <c r="I242" s="202"/>
      <c r="J242" s="203">
        <f>ROUND(I242*H242,2)</f>
        <v>0</v>
      </c>
      <c r="K242" s="204"/>
      <c r="L242" s="44"/>
      <c r="M242" s="205" t="s">
        <v>19</v>
      </c>
      <c r="N242" s="206" t="s">
        <v>43</v>
      </c>
      <c r="O242" s="84"/>
      <c r="P242" s="207">
        <f>O242*H242</f>
        <v>0</v>
      </c>
      <c r="Q242" s="207">
        <v>0</v>
      </c>
      <c r="R242" s="207">
        <f>Q242*H242</f>
        <v>0</v>
      </c>
      <c r="S242" s="207">
        <v>0.0329</v>
      </c>
      <c r="T242" s="208">
        <f>S242*H242</f>
        <v>0.0329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9" t="s">
        <v>230</v>
      </c>
      <c r="AT242" s="209" t="s">
        <v>156</v>
      </c>
      <c r="AU242" s="209" t="s">
        <v>82</v>
      </c>
      <c r="AY242" s="17" t="s">
        <v>153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7" t="s">
        <v>80</v>
      </c>
      <c r="BK242" s="210">
        <f>ROUND(I242*H242,2)</f>
        <v>0</v>
      </c>
      <c r="BL242" s="17" t="s">
        <v>230</v>
      </c>
      <c r="BM242" s="209" t="s">
        <v>1465</v>
      </c>
    </row>
    <row r="243" spans="1:65" s="2" customFormat="1" ht="24.15" customHeight="1">
      <c r="A243" s="38"/>
      <c r="B243" s="39"/>
      <c r="C243" s="197" t="s">
        <v>431</v>
      </c>
      <c r="D243" s="197" t="s">
        <v>156</v>
      </c>
      <c r="E243" s="198" t="s">
        <v>1466</v>
      </c>
      <c r="F243" s="199" t="s">
        <v>1467</v>
      </c>
      <c r="G243" s="200" t="s">
        <v>383</v>
      </c>
      <c r="H243" s="201">
        <v>1</v>
      </c>
      <c r="I243" s="202"/>
      <c r="J243" s="203">
        <f>ROUND(I243*H243,2)</f>
        <v>0</v>
      </c>
      <c r="K243" s="204"/>
      <c r="L243" s="44"/>
      <c r="M243" s="205" t="s">
        <v>19</v>
      </c>
      <c r="N243" s="206" t="s">
        <v>43</v>
      </c>
      <c r="O243" s="84"/>
      <c r="P243" s="207">
        <f>O243*H243</f>
        <v>0</v>
      </c>
      <c r="Q243" s="207">
        <v>0</v>
      </c>
      <c r="R243" s="207">
        <f>Q243*H243</f>
        <v>0</v>
      </c>
      <c r="S243" s="207">
        <v>0.088</v>
      </c>
      <c r="T243" s="208">
        <f>S243*H243</f>
        <v>0.088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9" t="s">
        <v>230</v>
      </c>
      <c r="AT243" s="209" t="s">
        <v>156</v>
      </c>
      <c r="AU243" s="209" t="s">
        <v>82</v>
      </c>
      <c r="AY243" s="17" t="s">
        <v>153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7" t="s">
        <v>80</v>
      </c>
      <c r="BK243" s="210">
        <f>ROUND(I243*H243,2)</f>
        <v>0</v>
      </c>
      <c r="BL243" s="17" t="s">
        <v>230</v>
      </c>
      <c r="BM243" s="209" t="s">
        <v>1468</v>
      </c>
    </row>
    <row r="244" spans="1:65" s="2" customFormat="1" ht="24.15" customHeight="1">
      <c r="A244" s="38"/>
      <c r="B244" s="39"/>
      <c r="C244" s="197" t="s">
        <v>730</v>
      </c>
      <c r="D244" s="197" t="s">
        <v>156</v>
      </c>
      <c r="E244" s="198" t="s">
        <v>1469</v>
      </c>
      <c r="F244" s="199" t="s">
        <v>1470</v>
      </c>
      <c r="G244" s="200" t="s">
        <v>383</v>
      </c>
      <c r="H244" s="201">
        <v>3</v>
      </c>
      <c r="I244" s="202"/>
      <c r="J244" s="203">
        <f>ROUND(I244*H244,2)</f>
        <v>0</v>
      </c>
      <c r="K244" s="204"/>
      <c r="L244" s="44"/>
      <c r="M244" s="205" t="s">
        <v>19</v>
      </c>
      <c r="N244" s="206" t="s">
        <v>43</v>
      </c>
      <c r="O244" s="84"/>
      <c r="P244" s="207">
        <f>O244*H244</f>
        <v>0</v>
      </c>
      <c r="Q244" s="207">
        <v>0.00017</v>
      </c>
      <c r="R244" s="207">
        <f>Q244*H244</f>
        <v>0.00051</v>
      </c>
      <c r="S244" s="207">
        <v>0</v>
      </c>
      <c r="T244" s="20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09" t="s">
        <v>230</v>
      </c>
      <c r="AT244" s="209" t="s">
        <v>156</v>
      </c>
      <c r="AU244" s="209" t="s">
        <v>82</v>
      </c>
      <c r="AY244" s="17" t="s">
        <v>153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7" t="s">
        <v>80</v>
      </c>
      <c r="BK244" s="210">
        <f>ROUND(I244*H244,2)</f>
        <v>0</v>
      </c>
      <c r="BL244" s="17" t="s">
        <v>230</v>
      </c>
      <c r="BM244" s="209" t="s">
        <v>1471</v>
      </c>
    </row>
    <row r="245" spans="1:65" s="2" customFormat="1" ht="37.8" customHeight="1">
      <c r="A245" s="38"/>
      <c r="B245" s="39"/>
      <c r="C245" s="238" t="s">
        <v>438</v>
      </c>
      <c r="D245" s="238" t="s">
        <v>187</v>
      </c>
      <c r="E245" s="239" t="s">
        <v>1472</v>
      </c>
      <c r="F245" s="240" t="s">
        <v>1473</v>
      </c>
      <c r="G245" s="241" t="s">
        <v>1474</v>
      </c>
      <c r="H245" s="242">
        <v>2</v>
      </c>
      <c r="I245" s="243"/>
      <c r="J245" s="244">
        <f>ROUND(I245*H245,2)</f>
        <v>0</v>
      </c>
      <c r="K245" s="245"/>
      <c r="L245" s="246"/>
      <c r="M245" s="247" t="s">
        <v>19</v>
      </c>
      <c r="N245" s="248" t="s">
        <v>43</v>
      </c>
      <c r="O245" s="84"/>
      <c r="P245" s="207">
        <f>O245*H245</f>
        <v>0</v>
      </c>
      <c r="Q245" s="207">
        <v>0</v>
      </c>
      <c r="R245" s="207">
        <f>Q245*H245</f>
        <v>0</v>
      </c>
      <c r="S245" s="207">
        <v>0</v>
      </c>
      <c r="T245" s="20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9" t="s">
        <v>233</v>
      </c>
      <c r="AT245" s="209" t="s">
        <v>187</v>
      </c>
      <c r="AU245" s="209" t="s">
        <v>82</v>
      </c>
      <c r="AY245" s="17" t="s">
        <v>153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7" t="s">
        <v>80</v>
      </c>
      <c r="BK245" s="210">
        <f>ROUND(I245*H245,2)</f>
        <v>0</v>
      </c>
      <c r="BL245" s="17" t="s">
        <v>230</v>
      </c>
      <c r="BM245" s="209" t="s">
        <v>1475</v>
      </c>
    </row>
    <row r="246" spans="1:65" s="2" customFormat="1" ht="37.8" customHeight="1">
      <c r="A246" s="38"/>
      <c r="B246" s="39"/>
      <c r="C246" s="238" t="s">
        <v>740</v>
      </c>
      <c r="D246" s="238" t="s">
        <v>187</v>
      </c>
      <c r="E246" s="239" t="s">
        <v>1476</v>
      </c>
      <c r="F246" s="240" t="s">
        <v>1477</v>
      </c>
      <c r="G246" s="241" t="s">
        <v>1474</v>
      </c>
      <c r="H246" s="242">
        <v>1</v>
      </c>
      <c r="I246" s="243"/>
      <c r="J246" s="244">
        <f>ROUND(I246*H246,2)</f>
        <v>0</v>
      </c>
      <c r="K246" s="245"/>
      <c r="L246" s="246"/>
      <c r="M246" s="247" t="s">
        <v>19</v>
      </c>
      <c r="N246" s="248" t="s">
        <v>43</v>
      </c>
      <c r="O246" s="84"/>
      <c r="P246" s="207">
        <f>O246*H246</f>
        <v>0</v>
      </c>
      <c r="Q246" s="207">
        <v>0</v>
      </c>
      <c r="R246" s="207">
        <f>Q246*H246</f>
        <v>0</v>
      </c>
      <c r="S246" s="207">
        <v>0</v>
      </c>
      <c r="T246" s="20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9" t="s">
        <v>233</v>
      </c>
      <c r="AT246" s="209" t="s">
        <v>187</v>
      </c>
      <c r="AU246" s="209" t="s">
        <v>82</v>
      </c>
      <c r="AY246" s="17" t="s">
        <v>153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7" t="s">
        <v>80</v>
      </c>
      <c r="BK246" s="210">
        <f>ROUND(I246*H246,2)</f>
        <v>0</v>
      </c>
      <c r="BL246" s="17" t="s">
        <v>230</v>
      </c>
      <c r="BM246" s="209" t="s">
        <v>1478</v>
      </c>
    </row>
    <row r="247" spans="1:65" s="2" customFormat="1" ht="24.15" customHeight="1">
      <c r="A247" s="38"/>
      <c r="B247" s="39"/>
      <c r="C247" s="197" t="s">
        <v>443</v>
      </c>
      <c r="D247" s="197" t="s">
        <v>156</v>
      </c>
      <c r="E247" s="198" t="s">
        <v>1479</v>
      </c>
      <c r="F247" s="199" t="s">
        <v>1480</v>
      </c>
      <c r="G247" s="200" t="s">
        <v>383</v>
      </c>
      <c r="H247" s="201">
        <v>1</v>
      </c>
      <c r="I247" s="202"/>
      <c r="J247" s="203">
        <f>ROUND(I247*H247,2)</f>
        <v>0</v>
      </c>
      <c r="K247" s="204"/>
      <c r="L247" s="44"/>
      <c r="M247" s="205" t="s">
        <v>19</v>
      </c>
      <c r="N247" s="206" t="s">
        <v>43</v>
      </c>
      <c r="O247" s="84"/>
      <c r="P247" s="207">
        <f>O247*H247</f>
        <v>0</v>
      </c>
      <c r="Q247" s="207">
        <v>0</v>
      </c>
      <c r="R247" s="207">
        <f>Q247*H247</f>
        <v>0</v>
      </c>
      <c r="S247" s="207">
        <v>0.01707</v>
      </c>
      <c r="T247" s="208">
        <f>S247*H247</f>
        <v>0.01707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9" t="s">
        <v>230</v>
      </c>
      <c r="AT247" s="209" t="s">
        <v>156</v>
      </c>
      <c r="AU247" s="209" t="s">
        <v>82</v>
      </c>
      <c r="AY247" s="17" t="s">
        <v>153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17" t="s">
        <v>80</v>
      </c>
      <c r="BK247" s="210">
        <f>ROUND(I247*H247,2)</f>
        <v>0</v>
      </c>
      <c r="BL247" s="17" t="s">
        <v>230</v>
      </c>
      <c r="BM247" s="209" t="s">
        <v>1481</v>
      </c>
    </row>
    <row r="248" spans="1:65" s="2" customFormat="1" ht="16.5" customHeight="1">
      <c r="A248" s="38"/>
      <c r="B248" s="39"/>
      <c r="C248" s="197" t="s">
        <v>750</v>
      </c>
      <c r="D248" s="197" t="s">
        <v>156</v>
      </c>
      <c r="E248" s="198" t="s">
        <v>1482</v>
      </c>
      <c r="F248" s="199" t="s">
        <v>1483</v>
      </c>
      <c r="G248" s="200" t="s">
        <v>383</v>
      </c>
      <c r="H248" s="201">
        <v>3</v>
      </c>
      <c r="I248" s="202"/>
      <c r="J248" s="203">
        <f>ROUND(I248*H248,2)</f>
        <v>0</v>
      </c>
      <c r="K248" s="204"/>
      <c r="L248" s="44"/>
      <c r="M248" s="205" t="s">
        <v>19</v>
      </c>
      <c r="N248" s="206" t="s">
        <v>43</v>
      </c>
      <c r="O248" s="84"/>
      <c r="P248" s="207">
        <f>O248*H248</f>
        <v>0</v>
      </c>
      <c r="Q248" s="207">
        <v>0.00059</v>
      </c>
      <c r="R248" s="207">
        <f>Q248*H248</f>
        <v>0.00177</v>
      </c>
      <c r="S248" s="207">
        <v>0</v>
      </c>
      <c r="T248" s="20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9" t="s">
        <v>230</v>
      </c>
      <c r="AT248" s="209" t="s">
        <v>156</v>
      </c>
      <c r="AU248" s="209" t="s">
        <v>82</v>
      </c>
      <c r="AY248" s="17" t="s">
        <v>153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7" t="s">
        <v>80</v>
      </c>
      <c r="BK248" s="210">
        <f>ROUND(I248*H248,2)</f>
        <v>0</v>
      </c>
      <c r="BL248" s="17" t="s">
        <v>230</v>
      </c>
      <c r="BM248" s="209" t="s">
        <v>1484</v>
      </c>
    </row>
    <row r="249" spans="1:65" s="2" customFormat="1" ht="24.15" customHeight="1">
      <c r="A249" s="38"/>
      <c r="B249" s="39"/>
      <c r="C249" s="238" t="s">
        <v>447</v>
      </c>
      <c r="D249" s="238" t="s">
        <v>187</v>
      </c>
      <c r="E249" s="239" t="s">
        <v>1485</v>
      </c>
      <c r="F249" s="240" t="s">
        <v>1486</v>
      </c>
      <c r="G249" s="241" t="s">
        <v>168</v>
      </c>
      <c r="H249" s="242">
        <v>3</v>
      </c>
      <c r="I249" s="243"/>
      <c r="J249" s="244">
        <f>ROUND(I249*H249,2)</f>
        <v>0</v>
      </c>
      <c r="K249" s="245"/>
      <c r="L249" s="246"/>
      <c r="M249" s="247" t="s">
        <v>19</v>
      </c>
      <c r="N249" s="248" t="s">
        <v>43</v>
      </c>
      <c r="O249" s="84"/>
      <c r="P249" s="207">
        <f>O249*H249</f>
        <v>0</v>
      </c>
      <c r="Q249" s="207">
        <v>0.014</v>
      </c>
      <c r="R249" s="207">
        <f>Q249*H249</f>
        <v>0.042</v>
      </c>
      <c r="S249" s="207">
        <v>0</v>
      </c>
      <c r="T249" s="20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9" t="s">
        <v>233</v>
      </c>
      <c r="AT249" s="209" t="s">
        <v>187</v>
      </c>
      <c r="AU249" s="209" t="s">
        <v>82</v>
      </c>
      <c r="AY249" s="17" t="s">
        <v>153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7" t="s">
        <v>80</v>
      </c>
      <c r="BK249" s="210">
        <f>ROUND(I249*H249,2)</f>
        <v>0</v>
      </c>
      <c r="BL249" s="17" t="s">
        <v>230</v>
      </c>
      <c r="BM249" s="209" t="s">
        <v>1487</v>
      </c>
    </row>
    <row r="250" spans="1:65" s="2" customFormat="1" ht="16.5" customHeight="1">
      <c r="A250" s="38"/>
      <c r="B250" s="39"/>
      <c r="C250" s="197" t="s">
        <v>758</v>
      </c>
      <c r="D250" s="197" t="s">
        <v>156</v>
      </c>
      <c r="E250" s="198" t="s">
        <v>1488</v>
      </c>
      <c r="F250" s="199" t="s">
        <v>1489</v>
      </c>
      <c r="G250" s="200" t="s">
        <v>383</v>
      </c>
      <c r="H250" s="201">
        <v>4</v>
      </c>
      <c r="I250" s="202"/>
      <c r="J250" s="203">
        <f>ROUND(I250*H250,2)</f>
        <v>0</v>
      </c>
      <c r="K250" s="204"/>
      <c r="L250" s="44"/>
      <c r="M250" s="205" t="s">
        <v>19</v>
      </c>
      <c r="N250" s="206" t="s">
        <v>43</v>
      </c>
      <c r="O250" s="84"/>
      <c r="P250" s="207">
        <f>O250*H250</f>
        <v>0</v>
      </c>
      <c r="Q250" s="207">
        <v>0</v>
      </c>
      <c r="R250" s="207">
        <f>Q250*H250</f>
        <v>0</v>
      </c>
      <c r="S250" s="207">
        <v>0.00156</v>
      </c>
      <c r="T250" s="208">
        <f>S250*H250</f>
        <v>0.00624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09" t="s">
        <v>230</v>
      </c>
      <c r="AT250" s="209" t="s">
        <v>156</v>
      </c>
      <c r="AU250" s="209" t="s">
        <v>82</v>
      </c>
      <c r="AY250" s="17" t="s">
        <v>153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7" t="s">
        <v>80</v>
      </c>
      <c r="BK250" s="210">
        <f>ROUND(I250*H250,2)</f>
        <v>0</v>
      </c>
      <c r="BL250" s="17" t="s">
        <v>230</v>
      </c>
      <c r="BM250" s="209" t="s">
        <v>1490</v>
      </c>
    </row>
    <row r="251" spans="1:65" s="2" customFormat="1" ht="16.5" customHeight="1">
      <c r="A251" s="38"/>
      <c r="B251" s="39"/>
      <c r="C251" s="197" t="s">
        <v>450</v>
      </c>
      <c r="D251" s="197" t="s">
        <v>156</v>
      </c>
      <c r="E251" s="198" t="s">
        <v>1491</v>
      </c>
      <c r="F251" s="199" t="s">
        <v>1492</v>
      </c>
      <c r="G251" s="200" t="s">
        <v>383</v>
      </c>
      <c r="H251" s="201">
        <v>18</v>
      </c>
      <c r="I251" s="202"/>
      <c r="J251" s="203">
        <f>ROUND(I251*H251,2)</f>
        <v>0</v>
      </c>
      <c r="K251" s="204"/>
      <c r="L251" s="44"/>
      <c r="M251" s="205" t="s">
        <v>19</v>
      </c>
      <c r="N251" s="206" t="s">
        <v>43</v>
      </c>
      <c r="O251" s="84"/>
      <c r="P251" s="207">
        <f>O251*H251</f>
        <v>0</v>
      </c>
      <c r="Q251" s="207">
        <v>0</v>
      </c>
      <c r="R251" s="207">
        <f>Q251*H251</f>
        <v>0</v>
      </c>
      <c r="S251" s="207">
        <v>0.00086</v>
      </c>
      <c r="T251" s="208">
        <f>S251*H251</f>
        <v>0.015479999999999999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9" t="s">
        <v>230</v>
      </c>
      <c r="AT251" s="209" t="s">
        <v>156</v>
      </c>
      <c r="AU251" s="209" t="s">
        <v>82</v>
      </c>
      <c r="AY251" s="17" t="s">
        <v>153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7" t="s">
        <v>80</v>
      </c>
      <c r="BK251" s="210">
        <f>ROUND(I251*H251,2)</f>
        <v>0</v>
      </c>
      <c r="BL251" s="17" t="s">
        <v>230</v>
      </c>
      <c r="BM251" s="209" t="s">
        <v>1493</v>
      </c>
    </row>
    <row r="252" spans="1:65" s="2" customFormat="1" ht="24.15" customHeight="1">
      <c r="A252" s="38"/>
      <c r="B252" s="39"/>
      <c r="C252" s="197" t="s">
        <v>765</v>
      </c>
      <c r="D252" s="197" t="s">
        <v>156</v>
      </c>
      <c r="E252" s="198" t="s">
        <v>1494</v>
      </c>
      <c r="F252" s="199" t="s">
        <v>1495</v>
      </c>
      <c r="G252" s="200" t="s">
        <v>168</v>
      </c>
      <c r="H252" s="201">
        <v>6</v>
      </c>
      <c r="I252" s="202"/>
      <c r="J252" s="203">
        <f>ROUND(I252*H252,2)</f>
        <v>0</v>
      </c>
      <c r="K252" s="204"/>
      <c r="L252" s="44"/>
      <c r="M252" s="205" t="s">
        <v>19</v>
      </c>
      <c r="N252" s="206" t="s">
        <v>43</v>
      </c>
      <c r="O252" s="84"/>
      <c r="P252" s="207">
        <f>O252*H252</f>
        <v>0</v>
      </c>
      <c r="Q252" s="207">
        <v>4E-05</v>
      </c>
      <c r="R252" s="207">
        <f>Q252*H252</f>
        <v>0.00024000000000000003</v>
      </c>
      <c r="S252" s="207">
        <v>0</v>
      </c>
      <c r="T252" s="20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9" t="s">
        <v>230</v>
      </c>
      <c r="AT252" s="209" t="s">
        <v>156</v>
      </c>
      <c r="AU252" s="209" t="s">
        <v>82</v>
      </c>
      <c r="AY252" s="17" t="s">
        <v>153</v>
      </c>
      <c r="BE252" s="210">
        <f>IF(N252="základní",J252,0)</f>
        <v>0</v>
      </c>
      <c r="BF252" s="210">
        <f>IF(N252="snížená",J252,0)</f>
        <v>0</v>
      </c>
      <c r="BG252" s="210">
        <f>IF(N252="zákl. přenesená",J252,0)</f>
        <v>0</v>
      </c>
      <c r="BH252" s="210">
        <f>IF(N252="sníž. přenesená",J252,0)</f>
        <v>0</v>
      </c>
      <c r="BI252" s="210">
        <f>IF(N252="nulová",J252,0)</f>
        <v>0</v>
      </c>
      <c r="BJ252" s="17" t="s">
        <v>80</v>
      </c>
      <c r="BK252" s="210">
        <f>ROUND(I252*H252,2)</f>
        <v>0</v>
      </c>
      <c r="BL252" s="17" t="s">
        <v>230</v>
      </c>
      <c r="BM252" s="209" t="s">
        <v>1496</v>
      </c>
    </row>
    <row r="253" spans="1:65" s="2" customFormat="1" ht="24.15" customHeight="1">
      <c r="A253" s="38"/>
      <c r="B253" s="39"/>
      <c r="C253" s="238" t="s">
        <v>455</v>
      </c>
      <c r="D253" s="238" t="s">
        <v>187</v>
      </c>
      <c r="E253" s="239" t="s">
        <v>1497</v>
      </c>
      <c r="F253" s="240" t="s">
        <v>1498</v>
      </c>
      <c r="G253" s="241" t="s">
        <v>168</v>
      </c>
      <c r="H253" s="242">
        <v>6</v>
      </c>
      <c r="I253" s="243"/>
      <c r="J253" s="244">
        <f>ROUND(I253*H253,2)</f>
        <v>0</v>
      </c>
      <c r="K253" s="245"/>
      <c r="L253" s="246"/>
      <c r="M253" s="247" t="s">
        <v>19</v>
      </c>
      <c r="N253" s="248" t="s">
        <v>43</v>
      </c>
      <c r="O253" s="84"/>
      <c r="P253" s="207">
        <f>O253*H253</f>
        <v>0</v>
      </c>
      <c r="Q253" s="207">
        <v>0</v>
      </c>
      <c r="R253" s="207">
        <f>Q253*H253</f>
        <v>0</v>
      </c>
      <c r="S253" s="207">
        <v>0</v>
      </c>
      <c r="T253" s="20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9" t="s">
        <v>233</v>
      </c>
      <c r="AT253" s="209" t="s">
        <v>187</v>
      </c>
      <c r="AU253" s="209" t="s">
        <v>82</v>
      </c>
      <c r="AY253" s="17" t="s">
        <v>153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7" t="s">
        <v>80</v>
      </c>
      <c r="BK253" s="210">
        <f>ROUND(I253*H253,2)</f>
        <v>0</v>
      </c>
      <c r="BL253" s="17" t="s">
        <v>230</v>
      </c>
      <c r="BM253" s="209" t="s">
        <v>1499</v>
      </c>
    </row>
    <row r="254" spans="1:47" s="2" customFormat="1" ht="12">
      <c r="A254" s="38"/>
      <c r="B254" s="39"/>
      <c r="C254" s="40"/>
      <c r="D254" s="213" t="s">
        <v>169</v>
      </c>
      <c r="E254" s="40"/>
      <c r="F254" s="234" t="s">
        <v>1500</v>
      </c>
      <c r="G254" s="40"/>
      <c r="H254" s="40"/>
      <c r="I254" s="235"/>
      <c r="J254" s="40"/>
      <c r="K254" s="40"/>
      <c r="L254" s="44"/>
      <c r="M254" s="236"/>
      <c r="N254" s="237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169</v>
      </c>
      <c r="AU254" s="17" t="s">
        <v>82</v>
      </c>
    </row>
    <row r="255" spans="1:65" s="2" customFormat="1" ht="24.15" customHeight="1">
      <c r="A255" s="38"/>
      <c r="B255" s="39"/>
      <c r="C255" s="238" t="s">
        <v>775</v>
      </c>
      <c r="D255" s="238" t="s">
        <v>187</v>
      </c>
      <c r="E255" s="239" t="s">
        <v>1501</v>
      </c>
      <c r="F255" s="240" t="s">
        <v>1502</v>
      </c>
      <c r="G255" s="241" t="s">
        <v>168</v>
      </c>
      <c r="H255" s="242">
        <v>3</v>
      </c>
      <c r="I255" s="243"/>
      <c r="J255" s="244">
        <f>ROUND(I255*H255,2)</f>
        <v>0</v>
      </c>
      <c r="K255" s="245"/>
      <c r="L255" s="246"/>
      <c r="M255" s="247" t="s">
        <v>19</v>
      </c>
      <c r="N255" s="248" t="s">
        <v>43</v>
      </c>
      <c r="O255" s="84"/>
      <c r="P255" s="207">
        <f>O255*H255</f>
        <v>0</v>
      </c>
      <c r="Q255" s="207">
        <v>0</v>
      </c>
      <c r="R255" s="207">
        <f>Q255*H255</f>
        <v>0</v>
      </c>
      <c r="S255" s="207">
        <v>0</v>
      </c>
      <c r="T255" s="20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9" t="s">
        <v>233</v>
      </c>
      <c r="AT255" s="209" t="s">
        <v>187</v>
      </c>
      <c r="AU255" s="209" t="s">
        <v>82</v>
      </c>
      <c r="AY255" s="17" t="s">
        <v>153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7" t="s">
        <v>80</v>
      </c>
      <c r="BK255" s="210">
        <f>ROUND(I255*H255,2)</f>
        <v>0</v>
      </c>
      <c r="BL255" s="17" t="s">
        <v>230</v>
      </c>
      <c r="BM255" s="209" t="s">
        <v>1503</v>
      </c>
    </row>
    <row r="256" spans="1:47" s="2" customFormat="1" ht="12">
      <c r="A256" s="38"/>
      <c r="B256" s="39"/>
      <c r="C256" s="40"/>
      <c r="D256" s="213" t="s">
        <v>169</v>
      </c>
      <c r="E256" s="40"/>
      <c r="F256" s="234" t="s">
        <v>1500</v>
      </c>
      <c r="G256" s="40"/>
      <c r="H256" s="40"/>
      <c r="I256" s="235"/>
      <c r="J256" s="40"/>
      <c r="K256" s="40"/>
      <c r="L256" s="44"/>
      <c r="M256" s="236"/>
      <c r="N256" s="237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169</v>
      </c>
      <c r="AU256" s="17" t="s">
        <v>82</v>
      </c>
    </row>
    <row r="257" spans="1:65" s="2" customFormat="1" ht="21.75" customHeight="1">
      <c r="A257" s="38"/>
      <c r="B257" s="39"/>
      <c r="C257" s="197" t="s">
        <v>460</v>
      </c>
      <c r="D257" s="197" t="s">
        <v>156</v>
      </c>
      <c r="E257" s="198" t="s">
        <v>1504</v>
      </c>
      <c r="F257" s="199" t="s">
        <v>1505</v>
      </c>
      <c r="G257" s="200" t="s">
        <v>168</v>
      </c>
      <c r="H257" s="201">
        <v>3</v>
      </c>
      <c r="I257" s="202"/>
      <c r="J257" s="203">
        <f>ROUND(I257*H257,2)</f>
        <v>0</v>
      </c>
      <c r="K257" s="204"/>
      <c r="L257" s="44"/>
      <c r="M257" s="205" t="s">
        <v>19</v>
      </c>
      <c r="N257" s="206" t="s">
        <v>43</v>
      </c>
      <c r="O257" s="84"/>
      <c r="P257" s="207">
        <f>O257*H257</f>
        <v>0</v>
      </c>
      <c r="Q257" s="207">
        <v>0.00016</v>
      </c>
      <c r="R257" s="207">
        <f>Q257*H257</f>
        <v>0.00048000000000000007</v>
      </c>
      <c r="S257" s="207">
        <v>0</v>
      </c>
      <c r="T257" s="20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9" t="s">
        <v>230</v>
      </c>
      <c r="AT257" s="209" t="s">
        <v>156</v>
      </c>
      <c r="AU257" s="209" t="s">
        <v>82</v>
      </c>
      <c r="AY257" s="17" t="s">
        <v>153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7" t="s">
        <v>80</v>
      </c>
      <c r="BK257" s="210">
        <f>ROUND(I257*H257,2)</f>
        <v>0</v>
      </c>
      <c r="BL257" s="17" t="s">
        <v>230</v>
      </c>
      <c r="BM257" s="209" t="s">
        <v>1506</v>
      </c>
    </row>
    <row r="258" spans="1:65" s="2" customFormat="1" ht="21.75" customHeight="1">
      <c r="A258" s="38"/>
      <c r="B258" s="39"/>
      <c r="C258" s="238" t="s">
        <v>784</v>
      </c>
      <c r="D258" s="238" t="s">
        <v>187</v>
      </c>
      <c r="E258" s="239" t="s">
        <v>1507</v>
      </c>
      <c r="F258" s="240" t="s">
        <v>1508</v>
      </c>
      <c r="G258" s="241" t="s">
        <v>168</v>
      </c>
      <c r="H258" s="242">
        <v>3</v>
      </c>
      <c r="I258" s="243"/>
      <c r="J258" s="244">
        <f>ROUND(I258*H258,2)</f>
        <v>0</v>
      </c>
      <c r="K258" s="245"/>
      <c r="L258" s="246"/>
      <c r="M258" s="247" t="s">
        <v>19</v>
      </c>
      <c r="N258" s="248" t="s">
        <v>43</v>
      </c>
      <c r="O258" s="84"/>
      <c r="P258" s="207">
        <f>O258*H258</f>
        <v>0</v>
      </c>
      <c r="Q258" s="207">
        <v>0</v>
      </c>
      <c r="R258" s="207">
        <f>Q258*H258</f>
        <v>0</v>
      </c>
      <c r="S258" s="207">
        <v>0</v>
      </c>
      <c r="T258" s="20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9" t="s">
        <v>233</v>
      </c>
      <c r="AT258" s="209" t="s">
        <v>187</v>
      </c>
      <c r="AU258" s="209" t="s">
        <v>82</v>
      </c>
      <c r="AY258" s="17" t="s">
        <v>153</v>
      </c>
      <c r="BE258" s="210">
        <f>IF(N258="základní",J258,0)</f>
        <v>0</v>
      </c>
      <c r="BF258" s="210">
        <f>IF(N258="snížená",J258,0)</f>
        <v>0</v>
      </c>
      <c r="BG258" s="210">
        <f>IF(N258="zákl. přenesená",J258,0)</f>
        <v>0</v>
      </c>
      <c r="BH258" s="210">
        <f>IF(N258="sníž. přenesená",J258,0)</f>
        <v>0</v>
      </c>
      <c r="BI258" s="210">
        <f>IF(N258="nulová",J258,0)</f>
        <v>0</v>
      </c>
      <c r="BJ258" s="17" t="s">
        <v>80</v>
      </c>
      <c r="BK258" s="210">
        <f>ROUND(I258*H258,2)</f>
        <v>0</v>
      </c>
      <c r="BL258" s="17" t="s">
        <v>230</v>
      </c>
      <c r="BM258" s="209" t="s">
        <v>1509</v>
      </c>
    </row>
    <row r="259" spans="1:65" s="2" customFormat="1" ht="21.75" customHeight="1">
      <c r="A259" s="38"/>
      <c r="B259" s="39"/>
      <c r="C259" s="197" t="s">
        <v>463</v>
      </c>
      <c r="D259" s="197" t="s">
        <v>156</v>
      </c>
      <c r="E259" s="198" t="s">
        <v>1510</v>
      </c>
      <c r="F259" s="199" t="s">
        <v>1511</v>
      </c>
      <c r="G259" s="200" t="s">
        <v>168</v>
      </c>
      <c r="H259" s="201">
        <v>14</v>
      </c>
      <c r="I259" s="202"/>
      <c r="J259" s="203">
        <f>ROUND(I259*H259,2)</f>
        <v>0</v>
      </c>
      <c r="K259" s="204"/>
      <c r="L259" s="44"/>
      <c r="M259" s="205" t="s">
        <v>19</v>
      </c>
      <c r="N259" s="206" t="s">
        <v>43</v>
      </c>
      <c r="O259" s="84"/>
      <c r="P259" s="207">
        <f>O259*H259</f>
        <v>0</v>
      </c>
      <c r="Q259" s="207">
        <v>4E-05</v>
      </c>
      <c r="R259" s="207">
        <f>Q259*H259</f>
        <v>0.0005600000000000001</v>
      </c>
      <c r="S259" s="207">
        <v>0</v>
      </c>
      <c r="T259" s="20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9" t="s">
        <v>230</v>
      </c>
      <c r="AT259" s="209" t="s">
        <v>156</v>
      </c>
      <c r="AU259" s="209" t="s">
        <v>82</v>
      </c>
      <c r="AY259" s="17" t="s">
        <v>153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7" t="s">
        <v>80</v>
      </c>
      <c r="BK259" s="210">
        <f>ROUND(I259*H259,2)</f>
        <v>0</v>
      </c>
      <c r="BL259" s="17" t="s">
        <v>230</v>
      </c>
      <c r="BM259" s="209" t="s">
        <v>1512</v>
      </c>
    </row>
    <row r="260" spans="1:65" s="2" customFormat="1" ht="33" customHeight="1">
      <c r="A260" s="38"/>
      <c r="B260" s="39"/>
      <c r="C260" s="238" t="s">
        <v>794</v>
      </c>
      <c r="D260" s="238" t="s">
        <v>187</v>
      </c>
      <c r="E260" s="239" t="s">
        <v>1513</v>
      </c>
      <c r="F260" s="240" t="s">
        <v>1514</v>
      </c>
      <c r="G260" s="241" t="s">
        <v>168</v>
      </c>
      <c r="H260" s="242">
        <v>13</v>
      </c>
      <c r="I260" s="243"/>
      <c r="J260" s="244">
        <f>ROUND(I260*H260,2)</f>
        <v>0</v>
      </c>
      <c r="K260" s="245"/>
      <c r="L260" s="246"/>
      <c r="M260" s="247" t="s">
        <v>19</v>
      </c>
      <c r="N260" s="248" t="s">
        <v>43</v>
      </c>
      <c r="O260" s="84"/>
      <c r="P260" s="207">
        <f>O260*H260</f>
        <v>0</v>
      </c>
      <c r="Q260" s="207">
        <v>0</v>
      </c>
      <c r="R260" s="207">
        <f>Q260*H260</f>
        <v>0</v>
      </c>
      <c r="S260" s="207">
        <v>0</v>
      </c>
      <c r="T260" s="20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09" t="s">
        <v>233</v>
      </c>
      <c r="AT260" s="209" t="s">
        <v>187</v>
      </c>
      <c r="AU260" s="209" t="s">
        <v>82</v>
      </c>
      <c r="AY260" s="17" t="s">
        <v>153</v>
      </c>
      <c r="BE260" s="210">
        <f>IF(N260="základní",J260,0)</f>
        <v>0</v>
      </c>
      <c r="BF260" s="210">
        <f>IF(N260="snížená",J260,0)</f>
        <v>0</v>
      </c>
      <c r="BG260" s="210">
        <f>IF(N260="zákl. přenesená",J260,0)</f>
        <v>0</v>
      </c>
      <c r="BH260" s="210">
        <f>IF(N260="sníž. přenesená",J260,0)</f>
        <v>0</v>
      </c>
      <c r="BI260" s="210">
        <f>IF(N260="nulová",J260,0)</f>
        <v>0</v>
      </c>
      <c r="BJ260" s="17" t="s">
        <v>80</v>
      </c>
      <c r="BK260" s="210">
        <f>ROUND(I260*H260,2)</f>
        <v>0</v>
      </c>
      <c r="BL260" s="17" t="s">
        <v>230</v>
      </c>
      <c r="BM260" s="209" t="s">
        <v>1515</v>
      </c>
    </row>
    <row r="261" spans="1:65" s="2" customFormat="1" ht="24.15" customHeight="1">
      <c r="A261" s="38"/>
      <c r="B261" s="39"/>
      <c r="C261" s="238" t="s">
        <v>467</v>
      </c>
      <c r="D261" s="238" t="s">
        <v>187</v>
      </c>
      <c r="E261" s="239" t="s">
        <v>1516</v>
      </c>
      <c r="F261" s="240" t="s">
        <v>1517</v>
      </c>
      <c r="G261" s="241" t="s">
        <v>168</v>
      </c>
      <c r="H261" s="242">
        <v>1</v>
      </c>
      <c r="I261" s="243"/>
      <c r="J261" s="244">
        <f>ROUND(I261*H261,2)</f>
        <v>0</v>
      </c>
      <c r="K261" s="245"/>
      <c r="L261" s="246"/>
      <c r="M261" s="247" t="s">
        <v>19</v>
      </c>
      <c r="N261" s="248" t="s">
        <v>43</v>
      </c>
      <c r="O261" s="84"/>
      <c r="P261" s="207">
        <f>O261*H261</f>
        <v>0</v>
      </c>
      <c r="Q261" s="207">
        <v>0</v>
      </c>
      <c r="R261" s="207">
        <f>Q261*H261</f>
        <v>0</v>
      </c>
      <c r="S261" s="207">
        <v>0</v>
      </c>
      <c r="T261" s="20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9" t="s">
        <v>233</v>
      </c>
      <c r="AT261" s="209" t="s">
        <v>187</v>
      </c>
      <c r="AU261" s="209" t="s">
        <v>82</v>
      </c>
      <c r="AY261" s="17" t="s">
        <v>153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7" t="s">
        <v>80</v>
      </c>
      <c r="BK261" s="210">
        <f>ROUND(I261*H261,2)</f>
        <v>0</v>
      </c>
      <c r="BL261" s="17" t="s">
        <v>230</v>
      </c>
      <c r="BM261" s="209" t="s">
        <v>1518</v>
      </c>
    </row>
    <row r="262" spans="1:65" s="2" customFormat="1" ht="24.15" customHeight="1">
      <c r="A262" s="38"/>
      <c r="B262" s="39"/>
      <c r="C262" s="197" t="s">
        <v>802</v>
      </c>
      <c r="D262" s="197" t="s">
        <v>156</v>
      </c>
      <c r="E262" s="198" t="s">
        <v>1519</v>
      </c>
      <c r="F262" s="199" t="s">
        <v>1520</v>
      </c>
      <c r="G262" s="200" t="s">
        <v>383</v>
      </c>
      <c r="H262" s="201">
        <v>2</v>
      </c>
      <c r="I262" s="202"/>
      <c r="J262" s="203">
        <f>ROUND(I262*H262,2)</f>
        <v>0</v>
      </c>
      <c r="K262" s="204"/>
      <c r="L262" s="44"/>
      <c r="M262" s="205" t="s">
        <v>19</v>
      </c>
      <c r="N262" s="206" t="s">
        <v>43</v>
      </c>
      <c r="O262" s="84"/>
      <c r="P262" s="207">
        <f>O262*H262</f>
        <v>0</v>
      </c>
      <c r="Q262" s="207">
        <v>0.01808</v>
      </c>
      <c r="R262" s="207">
        <f>Q262*H262</f>
        <v>0.03616</v>
      </c>
      <c r="S262" s="207">
        <v>0</v>
      </c>
      <c r="T262" s="20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9" t="s">
        <v>230</v>
      </c>
      <c r="AT262" s="209" t="s">
        <v>156</v>
      </c>
      <c r="AU262" s="209" t="s">
        <v>82</v>
      </c>
      <c r="AY262" s="17" t="s">
        <v>153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7" t="s">
        <v>80</v>
      </c>
      <c r="BK262" s="210">
        <f>ROUND(I262*H262,2)</f>
        <v>0</v>
      </c>
      <c r="BL262" s="17" t="s">
        <v>230</v>
      </c>
      <c r="BM262" s="209" t="s">
        <v>1521</v>
      </c>
    </row>
    <row r="263" spans="1:65" s="2" customFormat="1" ht="16.5" customHeight="1">
      <c r="A263" s="38"/>
      <c r="B263" s="39"/>
      <c r="C263" s="238" t="s">
        <v>471</v>
      </c>
      <c r="D263" s="238" t="s">
        <v>187</v>
      </c>
      <c r="E263" s="239" t="s">
        <v>1522</v>
      </c>
      <c r="F263" s="240" t="s">
        <v>1523</v>
      </c>
      <c r="G263" s="241" t="s">
        <v>168</v>
      </c>
      <c r="H263" s="242">
        <v>1</v>
      </c>
      <c r="I263" s="243"/>
      <c r="J263" s="244">
        <f>ROUND(I263*H263,2)</f>
        <v>0</v>
      </c>
      <c r="K263" s="245"/>
      <c r="L263" s="246"/>
      <c r="M263" s="247" t="s">
        <v>19</v>
      </c>
      <c r="N263" s="248" t="s">
        <v>43</v>
      </c>
      <c r="O263" s="84"/>
      <c r="P263" s="207">
        <f>O263*H263</f>
        <v>0</v>
      </c>
      <c r="Q263" s="207">
        <v>0.0018</v>
      </c>
      <c r="R263" s="207">
        <f>Q263*H263</f>
        <v>0.0018</v>
      </c>
      <c r="S263" s="207">
        <v>0</v>
      </c>
      <c r="T263" s="20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09" t="s">
        <v>233</v>
      </c>
      <c r="AT263" s="209" t="s">
        <v>187</v>
      </c>
      <c r="AU263" s="209" t="s">
        <v>82</v>
      </c>
      <c r="AY263" s="17" t="s">
        <v>153</v>
      </c>
      <c r="BE263" s="210">
        <f>IF(N263="základní",J263,0)</f>
        <v>0</v>
      </c>
      <c r="BF263" s="210">
        <f>IF(N263="snížená",J263,0)</f>
        <v>0</v>
      </c>
      <c r="BG263" s="210">
        <f>IF(N263="zákl. přenesená",J263,0)</f>
        <v>0</v>
      </c>
      <c r="BH263" s="210">
        <f>IF(N263="sníž. přenesená",J263,0)</f>
        <v>0</v>
      </c>
      <c r="BI263" s="210">
        <f>IF(N263="nulová",J263,0)</f>
        <v>0</v>
      </c>
      <c r="BJ263" s="17" t="s">
        <v>80</v>
      </c>
      <c r="BK263" s="210">
        <f>ROUND(I263*H263,2)</f>
        <v>0</v>
      </c>
      <c r="BL263" s="17" t="s">
        <v>230</v>
      </c>
      <c r="BM263" s="209" t="s">
        <v>1524</v>
      </c>
    </row>
    <row r="264" spans="1:65" s="2" customFormat="1" ht="24.15" customHeight="1">
      <c r="A264" s="38"/>
      <c r="B264" s="39"/>
      <c r="C264" s="197" t="s">
        <v>810</v>
      </c>
      <c r="D264" s="197" t="s">
        <v>156</v>
      </c>
      <c r="E264" s="198" t="s">
        <v>1525</v>
      </c>
      <c r="F264" s="199" t="s">
        <v>1526</v>
      </c>
      <c r="G264" s="200" t="s">
        <v>168</v>
      </c>
      <c r="H264" s="201">
        <v>1</v>
      </c>
      <c r="I264" s="202"/>
      <c r="J264" s="203">
        <f>ROUND(I264*H264,2)</f>
        <v>0</v>
      </c>
      <c r="K264" s="204"/>
      <c r="L264" s="44"/>
      <c r="M264" s="205" t="s">
        <v>19</v>
      </c>
      <c r="N264" s="206" t="s">
        <v>43</v>
      </c>
      <c r="O264" s="84"/>
      <c r="P264" s="207">
        <f>O264*H264</f>
        <v>0</v>
      </c>
      <c r="Q264" s="207">
        <v>0</v>
      </c>
      <c r="R264" s="207">
        <f>Q264*H264</f>
        <v>0</v>
      </c>
      <c r="S264" s="207">
        <v>0.00225</v>
      </c>
      <c r="T264" s="208">
        <f>S264*H264</f>
        <v>0.00225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9" t="s">
        <v>230</v>
      </c>
      <c r="AT264" s="209" t="s">
        <v>156</v>
      </c>
      <c r="AU264" s="209" t="s">
        <v>82</v>
      </c>
      <c r="AY264" s="17" t="s">
        <v>153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7" t="s">
        <v>80</v>
      </c>
      <c r="BK264" s="210">
        <f>ROUND(I264*H264,2)</f>
        <v>0</v>
      </c>
      <c r="BL264" s="17" t="s">
        <v>230</v>
      </c>
      <c r="BM264" s="209" t="s">
        <v>1527</v>
      </c>
    </row>
    <row r="265" spans="1:65" s="2" customFormat="1" ht="16.5" customHeight="1">
      <c r="A265" s="38"/>
      <c r="B265" s="39"/>
      <c r="C265" s="197" t="s">
        <v>475</v>
      </c>
      <c r="D265" s="197" t="s">
        <v>156</v>
      </c>
      <c r="E265" s="198" t="s">
        <v>1528</v>
      </c>
      <c r="F265" s="199" t="s">
        <v>1529</v>
      </c>
      <c r="G265" s="200" t="s">
        <v>168</v>
      </c>
      <c r="H265" s="201">
        <v>1</v>
      </c>
      <c r="I265" s="202"/>
      <c r="J265" s="203">
        <f>ROUND(I265*H265,2)</f>
        <v>0</v>
      </c>
      <c r="K265" s="204"/>
      <c r="L265" s="44"/>
      <c r="M265" s="205" t="s">
        <v>19</v>
      </c>
      <c r="N265" s="206" t="s">
        <v>43</v>
      </c>
      <c r="O265" s="84"/>
      <c r="P265" s="207">
        <f>O265*H265</f>
        <v>0</v>
      </c>
      <c r="Q265" s="207">
        <v>0.00012</v>
      </c>
      <c r="R265" s="207">
        <f>Q265*H265</f>
        <v>0.00012</v>
      </c>
      <c r="S265" s="207">
        <v>0</v>
      </c>
      <c r="T265" s="20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9" t="s">
        <v>230</v>
      </c>
      <c r="AT265" s="209" t="s">
        <v>156</v>
      </c>
      <c r="AU265" s="209" t="s">
        <v>82</v>
      </c>
      <c r="AY265" s="17" t="s">
        <v>153</v>
      </c>
      <c r="BE265" s="210">
        <f>IF(N265="základní",J265,0)</f>
        <v>0</v>
      </c>
      <c r="BF265" s="210">
        <f>IF(N265="snížená",J265,0)</f>
        <v>0</v>
      </c>
      <c r="BG265" s="210">
        <f>IF(N265="zákl. přenesená",J265,0)</f>
        <v>0</v>
      </c>
      <c r="BH265" s="210">
        <f>IF(N265="sníž. přenesená",J265,0)</f>
        <v>0</v>
      </c>
      <c r="BI265" s="210">
        <f>IF(N265="nulová",J265,0)</f>
        <v>0</v>
      </c>
      <c r="BJ265" s="17" t="s">
        <v>80</v>
      </c>
      <c r="BK265" s="210">
        <f>ROUND(I265*H265,2)</f>
        <v>0</v>
      </c>
      <c r="BL265" s="17" t="s">
        <v>230</v>
      </c>
      <c r="BM265" s="209" t="s">
        <v>1530</v>
      </c>
    </row>
    <row r="266" spans="1:65" s="2" customFormat="1" ht="37.8" customHeight="1">
      <c r="A266" s="38"/>
      <c r="B266" s="39"/>
      <c r="C266" s="238" t="s">
        <v>817</v>
      </c>
      <c r="D266" s="238" t="s">
        <v>187</v>
      </c>
      <c r="E266" s="239" t="s">
        <v>1531</v>
      </c>
      <c r="F266" s="240" t="s">
        <v>1532</v>
      </c>
      <c r="G266" s="241" t="s">
        <v>168</v>
      </c>
      <c r="H266" s="242">
        <v>1</v>
      </c>
      <c r="I266" s="243"/>
      <c r="J266" s="244">
        <f>ROUND(I266*H266,2)</f>
        <v>0</v>
      </c>
      <c r="K266" s="245"/>
      <c r="L266" s="246"/>
      <c r="M266" s="247" t="s">
        <v>19</v>
      </c>
      <c r="N266" s="248" t="s">
        <v>43</v>
      </c>
      <c r="O266" s="84"/>
      <c r="P266" s="207">
        <f>O266*H266</f>
        <v>0</v>
      </c>
      <c r="Q266" s="207">
        <v>0</v>
      </c>
      <c r="R266" s="207">
        <f>Q266*H266</f>
        <v>0</v>
      </c>
      <c r="S266" s="207">
        <v>0</v>
      </c>
      <c r="T266" s="20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09" t="s">
        <v>233</v>
      </c>
      <c r="AT266" s="209" t="s">
        <v>187</v>
      </c>
      <c r="AU266" s="209" t="s">
        <v>82</v>
      </c>
      <c r="AY266" s="17" t="s">
        <v>153</v>
      </c>
      <c r="BE266" s="210">
        <f>IF(N266="základní",J266,0)</f>
        <v>0</v>
      </c>
      <c r="BF266" s="210">
        <f>IF(N266="snížená",J266,0)</f>
        <v>0</v>
      </c>
      <c r="BG266" s="210">
        <f>IF(N266="zákl. přenesená",J266,0)</f>
        <v>0</v>
      </c>
      <c r="BH266" s="210">
        <f>IF(N266="sníž. přenesená",J266,0)</f>
        <v>0</v>
      </c>
      <c r="BI266" s="210">
        <f>IF(N266="nulová",J266,0)</f>
        <v>0</v>
      </c>
      <c r="BJ266" s="17" t="s">
        <v>80</v>
      </c>
      <c r="BK266" s="210">
        <f>ROUND(I266*H266,2)</f>
        <v>0</v>
      </c>
      <c r="BL266" s="17" t="s">
        <v>230</v>
      </c>
      <c r="BM266" s="209" t="s">
        <v>1533</v>
      </c>
    </row>
    <row r="267" spans="1:65" s="2" customFormat="1" ht="24.15" customHeight="1">
      <c r="A267" s="38"/>
      <c r="B267" s="39"/>
      <c r="C267" s="197" t="s">
        <v>478</v>
      </c>
      <c r="D267" s="197" t="s">
        <v>156</v>
      </c>
      <c r="E267" s="198" t="s">
        <v>1534</v>
      </c>
      <c r="F267" s="199" t="s">
        <v>1535</v>
      </c>
      <c r="G267" s="200" t="s">
        <v>168</v>
      </c>
      <c r="H267" s="201">
        <v>7</v>
      </c>
      <c r="I267" s="202"/>
      <c r="J267" s="203">
        <f>ROUND(I267*H267,2)</f>
        <v>0</v>
      </c>
      <c r="K267" s="204"/>
      <c r="L267" s="44"/>
      <c r="M267" s="205" t="s">
        <v>19</v>
      </c>
      <c r="N267" s="206" t="s">
        <v>43</v>
      </c>
      <c r="O267" s="84"/>
      <c r="P267" s="207">
        <f>O267*H267</f>
        <v>0</v>
      </c>
      <c r="Q267" s="207">
        <v>0.00012</v>
      </c>
      <c r="R267" s="207">
        <f>Q267*H267</f>
        <v>0.00084</v>
      </c>
      <c r="S267" s="207">
        <v>0</v>
      </c>
      <c r="T267" s="20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9" t="s">
        <v>230</v>
      </c>
      <c r="AT267" s="209" t="s">
        <v>156</v>
      </c>
      <c r="AU267" s="209" t="s">
        <v>82</v>
      </c>
      <c r="AY267" s="17" t="s">
        <v>153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7" t="s">
        <v>80</v>
      </c>
      <c r="BK267" s="210">
        <f>ROUND(I267*H267,2)</f>
        <v>0</v>
      </c>
      <c r="BL267" s="17" t="s">
        <v>230</v>
      </c>
      <c r="BM267" s="209" t="s">
        <v>1536</v>
      </c>
    </row>
    <row r="268" spans="1:65" s="2" customFormat="1" ht="37.8" customHeight="1">
      <c r="A268" s="38"/>
      <c r="B268" s="39"/>
      <c r="C268" s="238" t="s">
        <v>825</v>
      </c>
      <c r="D268" s="238" t="s">
        <v>187</v>
      </c>
      <c r="E268" s="239" t="s">
        <v>1537</v>
      </c>
      <c r="F268" s="240" t="s">
        <v>1538</v>
      </c>
      <c r="G268" s="241" t="s">
        <v>168</v>
      </c>
      <c r="H268" s="242">
        <v>7</v>
      </c>
      <c r="I268" s="243"/>
      <c r="J268" s="244">
        <f>ROUND(I268*H268,2)</f>
        <v>0</v>
      </c>
      <c r="K268" s="245"/>
      <c r="L268" s="246"/>
      <c r="M268" s="247" t="s">
        <v>19</v>
      </c>
      <c r="N268" s="248" t="s">
        <v>43</v>
      </c>
      <c r="O268" s="84"/>
      <c r="P268" s="207">
        <f>O268*H268</f>
        <v>0</v>
      </c>
      <c r="Q268" s="207">
        <v>0.00305</v>
      </c>
      <c r="R268" s="207">
        <f>Q268*H268</f>
        <v>0.02135</v>
      </c>
      <c r="S268" s="207">
        <v>0</v>
      </c>
      <c r="T268" s="20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09" t="s">
        <v>233</v>
      </c>
      <c r="AT268" s="209" t="s">
        <v>187</v>
      </c>
      <c r="AU268" s="209" t="s">
        <v>82</v>
      </c>
      <c r="AY268" s="17" t="s">
        <v>153</v>
      </c>
      <c r="BE268" s="210">
        <f>IF(N268="základní",J268,0)</f>
        <v>0</v>
      </c>
      <c r="BF268" s="210">
        <f>IF(N268="snížená",J268,0)</f>
        <v>0</v>
      </c>
      <c r="BG268" s="210">
        <f>IF(N268="zákl. přenesená",J268,0)</f>
        <v>0</v>
      </c>
      <c r="BH268" s="210">
        <f>IF(N268="sníž. přenesená",J268,0)</f>
        <v>0</v>
      </c>
      <c r="BI268" s="210">
        <f>IF(N268="nulová",J268,0)</f>
        <v>0</v>
      </c>
      <c r="BJ268" s="17" t="s">
        <v>80</v>
      </c>
      <c r="BK268" s="210">
        <f>ROUND(I268*H268,2)</f>
        <v>0</v>
      </c>
      <c r="BL268" s="17" t="s">
        <v>230</v>
      </c>
      <c r="BM268" s="209" t="s">
        <v>1539</v>
      </c>
    </row>
    <row r="269" spans="1:65" s="2" customFormat="1" ht="37.8" customHeight="1">
      <c r="A269" s="38"/>
      <c r="B269" s="39"/>
      <c r="C269" s="238" t="s">
        <v>482</v>
      </c>
      <c r="D269" s="238" t="s">
        <v>187</v>
      </c>
      <c r="E269" s="239" t="s">
        <v>1540</v>
      </c>
      <c r="F269" s="240" t="s">
        <v>1541</v>
      </c>
      <c r="G269" s="241" t="s">
        <v>168</v>
      </c>
      <c r="H269" s="242">
        <v>7</v>
      </c>
      <c r="I269" s="243"/>
      <c r="J269" s="244">
        <f>ROUND(I269*H269,2)</f>
        <v>0</v>
      </c>
      <c r="K269" s="245"/>
      <c r="L269" s="246"/>
      <c r="M269" s="247" t="s">
        <v>19</v>
      </c>
      <c r="N269" s="248" t="s">
        <v>43</v>
      </c>
      <c r="O269" s="84"/>
      <c r="P269" s="207">
        <f>O269*H269</f>
        <v>0</v>
      </c>
      <c r="Q269" s="207">
        <v>0.00305</v>
      </c>
      <c r="R269" s="207">
        <f>Q269*H269</f>
        <v>0.02135</v>
      </c>
      <c r="S269" s="207">
        <v>0</v>
      </c>
      <c r="T269" s="20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9" t="s">
        <v>233</v>
      </c>
      <c r="AT269" s="209" t="s">
        <v>187</v>
      </c>
      <c r="AU269" s="209" t="s">
        <v>82</v>
      </c>
      <c r="AY269" s="17" t="s">
        <v>153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7" t="s">
        <v>80</v>
      </c>
      <c r="BK269" s="210">
        <f>ROUND(I269*H269,2)</f>
        <v>0</v>
      </c>
      <c r="BL269" s="17" t="s">
        <v>230</v>
      </c>
      <c r="BM269" s="209" t="s">
        <v>1542</v>
      </c>
    </row>
    <row r="270" spans="1:65" s="2" customFormat="1" ht="16.5" customHeight="1">
      <c r="A270" s="38"/>
      <c r="B270" s="39"/>
      <c r="C270" s="238" t="s">
        <v>834</v>
      </c>
      <c r="D270" s="238" t="s">
        <v>187</v>
      </c>
      <c r="E270" s="239" t="s">
        <v>1543</v>
      </c>
      <c r="F270" s="240" t="s">
        <v>1544</v>
      </c>
      <c r="G270" s="241" t="s">
        <v>168</v>
      </c>
      <c r="H270" s="242">
        <v>7</v>
      </c>
      <c r="I270" s="243"/>
      <c r="J270" s="244">
        <f>ROUND(I270*H270,2)</f>
        <v>0</v>
      </c>
      <c r="K270" s="245"/>
      <c r="L270" s="246"/>
      <c r="M270" s="247" t="s">
        <v>19</v>
      </c>
      <c r="N270" s="248" t="s">
        <v>43</v>
      </c>
      <c r="O270" s="84"/>
      <c r="P270" s="207">
        <f>O270*H270</f>
        <v>0</v>
      </c>
      <c r="Q270" s="207">
        <v>0</v>
      </c>
      <c r="R270" s="207">
        <f>Q270*H270</f>
        <v>0</v>
      </c>
      <c r="S270" s="207">
        <v>0</v>
      </c>
      <c r="T270" s="20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09" t="s">
        <v>233</v>
      </c>
      <c r="AT270" s="209" t="s">
        <v>187</v>
      </c>
      <c r="AU270" s="209" t="s">
        <v>82</v>
      </c>
      <c r="AY270" s="17" t="s">
        <v>153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7" t="s">
        <v>80</v>
      </c>
      <c r="BK270" s="210">
        <f>ROUND(I270*H270,2)</f>
        <v>0</v>
      </c>
      <c r="BL270" s="17" t="s">
        <v>230</v>
      </c>
      <c r="BM270" s="209" t="s">
        <v>1545</v>
      </c>
    </row>
    <row r="271" spans="1:65" s="2" customFormat="1" ht="24.15" customHeight="1">
      <c r="A271" s="38"/>
      <c r="B271" s="39"/>
      <c r="C271" s="197" t="s">
        <v>487</v>
      </c>
      <c r="D271" s="197" t="s">
        <v>156</v>
      </c>
      <c r="E271" s="198" t="s">
        <v>1546</v>
      </c>
      <c r="F271" s="199" t="s">
        <v>1547</v>
      </c>
      <c r="G271" s="200" t="s">
        <v>168</v>
      </c>
      <c r="H271" s="201">
        <v>23</v>
      </c>
      <c r="I271" s="202"/>
      <c r="J271" s="203">
        <f>ROUND(I271*H271,2)</f>
        <v>0</v>
      </c>
      <c r="K271" s="204"/>
      <c r="L271" s="44"/>
      <c r="M271" s="205" t="s">
        <v>19</v>
      </c>
      <c r="N271" s="206" t="s">
        <v>43</v>
      </c>
      <c r="O271" s="84"/>
      <c r="P271" s="207">
        <f>O271*H271</f>
        <v>0</v>
      </c>
      <c r="Q271" s="207">
        <v>0</v>
      </c>
      <c r="R271" s="207">
        <f>Q271*H271</f>
        <v>0</v>
      </c>
      <c r="S271" s="207">
        <v>0.00085</v>
      </c>
      <c r="T271" s="208">
        <f>S271*H271</f>
        <v>0.019549999999999998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9" t="s">
        <v>230</v>
      </c>
      <c r="AT271" s="209" t="s">
        <v>156</v>
      </c>
      <c r="AU271" s="209" t="s">
        <v>82</v>
      </c>
      <c r="AY271" s="17" t="s">
        <v>153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7" t="s">
        <v>80</v>
      </c>
      <c r="BK271" s="210">
        <f>ROUND(I271*H271,2)</f>
        <v>0</v>
      </c>
      <c r="BL271" s="17" t="s">
        <v>230</v>
      </c>
      <c r="BM271" s="209" t="s">
        <v>1548</v>
      </c>
    </row>
    <row r="272" spans="1:65" s="2" customFormat="1" ht="33" customHeight="1">
      <c r="A272" s="38"/>
      <c r="B272" s="39"/>
      <c r="C272" s="197" t="s">
        <v>843</v>
      </c>
      <c r="D272" s="197" t="s">
        <v>156</v>
      </c>
      <c r="E272" s="198" t="s">
        <v>1549</v>
      </c>
      <c r="F272" s="199" t="s">
        <v>1550</v>
      </c>
      <c r="G272" s="200" t="s">
        <v>168</v>
      </c>
      <c r="H272" s="201">
        <v>20</v>
      </c>
      <c r="I272" s="202"/>
      <c r="J272" s="203">
        <f>ROUND(I272*H272,2)</f>
        <v>0</v>
      </c>
      <c r="K272" s="204"/>
      <c r="L272" s="44"/>
      <c r="M272" s="205" t="s">
        <v>19</v>
      </c>
      <c r="N272" s="206" t="s">
        <v>43</v>
      </c>
      <c r="O272" s="84"/>
      <c r="P272" s="207">
        <f>O272*H272</f>
        <v>0</v>
      </c>
      <c r="Q272" s="207">
        <v>0.00014</v>
      </c>
      <c r="R272" s="207">
        <f>Q272*H272</f>
        <v>0.0027999999999999995</v>
      </c>
      <c r="S272" s="207">
        <v>0</v>
      </c>
      <c r="T272" s="20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9" t="s">
        <v>230</v>
      </c>
      <c r="AT272" s="209" t="s">
        <v>156</v>
      </c>
      <c r="AU272" s="209" t="s">
        <v>82</v>
      </c>
      <c r="AY272" s="17" t="s">
        <v>153</v>
      </c>
      <c r="BE272" s="210">
        <f>IF(N272="základní",J272,0)</f>
        <v>0</v>
      </c>
      <c r="BF272" s="210">
        <f>IF(N272="snížená",J272,0)</f>
        <v>0</v>
      </c>
      <c r="BG272" s="210">
        <f>IF(N272="zákl. přenesená",J272,0)</f>
        <v>0</v>
      </c>
      <c r="BH272" s="210">
        <f>IF(N272="sníž. přenesená",J272,0)</f>
        <v>0</v>
      </c>
      <c r="BI272" s="210">
        <f>IF(N272="nulová",J272,0)</f>
        <v>0</v>
      </c>
      <c r="BJ272" s="17" t="s">
        <v>80</v>
      </c>
      <c r="BK272" s="210">
        <f>ROUND(I272*H272,2)</f>
        <v>0</v>
      </c>
      <c r="BL272" s="17" t="s">
        <v>230</v>
      </c>
      <c r="BM272" s="209" t="s">
        <v>1551</v>
      </c>
    </row>
    <row r="273" spans="1:65" s="2" customFormat="1" ht="16.5" customHeight="1">
      <c r="A273" s="38"/>
      <c r="B273" s="39"/>
      <c r="C273" s="238" t="s">
        <v>493</v>
      </c>
      <c r="D273" s="238" t="s">
        <v>187</v>
      </c>
      <c r="E273" s="239" t="s">
        <v>1552</v>
      </c>
      <c r="F273" s="240" t="s">
        <v>1553</v>
      </c>
      <c r="G273" s="241" t="s">
        <v>168</v>
      </c>
      <c r="H273" s="242">
        <v>19</v>
      </c>
      <c r="I273" s="243"/>
      <c r="J273" s="244">
        <f>ROUND(I273*H273,2)</f>
        <v>0</v>
      </c>
      <c r="K273" s="245"/>
      <c r="L273" s="246"/>
      <c r="M273" s="247" t="s">
        <v>19</v>
      </c>
      <c r="N273" s="248" t="s">
        <v>43</v>
      </c>
      <c r="O273" s="84"/>
      <c r="P273" s="207">
        <f>O273*H273</f>
        <v>0</v>
      </c>
      <c r="Q273" s="207">
        <v>0.00031</v>
      </c>
      <c r="R273" s="207">
        <f>Q273*H273</f>
        <v>0.00589</v>
      </c>
      <c r="S273" s="207">
        <v>0</v>
      </c>
      <c r="T273" s="20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9" t="s">
        <v>233</v>
      </c>
      <c r="AT273" s="209" t="s">
        <v>187</v>
      </c>
      <c r="AU273" s="209" t="s">
        <v>82</v>
      </c>
      <c r="AY273" s="17" t="s">
        <v>153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7" t="s">
        <v>80</v>
      </c>
      <c r="BK273" s="210">
        <f>ROUND(I273*H273,2)</f>
        <v>0</v>
      </c>
      <c r="BL273" s="17" t="s">
        <v>230</v>
      </c>
      <c r="BM273" s="209" t="s">
        <v>1554</v>
      </c>
    </row>
    <row r="274" spans="1:65" s="2" customFormat="1" ht="24.15" customHeight="1">
      <c r="A274" s="38"/>
      <c r="B274" s="39"/>
      <c r="C274" s="238" t="s">
        <v>852</v>
      </c>
      <c r="D274" s="238" t="s">
        <v>187</v>
      </c>
      <c r="E274" s="239" t="s">
        <v>1555</v>
      </c>
      <c r="F274" s="240" t="s">
        <v>1556</v>
      </c>
      <c r="G274" s="241" t="s">
        <v>168</v>
      </c>
      <c r="H274" s="242">
        <v>1</v>
      </c>
      <c r="I274" s="243"/>
      <c r="J274" s="244">
        <f>ROUND(I274*H274,2)</f>
        <v>0</v>
      </c>
      <c r="K274" s="245"/>
      <c r="L274" s="246"/>
      <c r="M274" s="247" t="s">
        <v>19</v>
      </c>
      <c r="N274" s="248" t="s">
        <v>43</v>
      </c>
      <c r="O274" s="84"/>
      <c r="P274" s="207">
        <f>O274*H274</f>
        <v>0</v>
      </c>
      <c r="Q274" s="207">
        <v>0.00031</v>
      </c>
      <c r="R274" s="207">
        <f>Q274*H274</f>
        <v>0.00031</v>
      </c>
      <c r="S274" s="207">
        <v>0</v>
      </c>
      <c r="T274" s="20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09" t="s">
        <v>233</v>
      </c>
      <c r="AT274" s="209" t="s">
        <v>187</v>
      </c>
      <c r="AU274" s="209" t="s">
        <v>82</v>
      </c>
      <c r="AY274" s="17" t="s">
        <v>153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7" t="s">
        <v>80</v>
      </c>
      <c r="BK274" s="210">
        <f>ROUND(I274*H274,2)</f>
        <v>0</v>
      </c>
      <c r="BL274" s="17" t="s">
        <v>230</v>
      </c>
      <c r="BM274" s="209" t="s">
        <v>1557</v>
      </c>
    </row>
    <row r="275" spans="1:65" s="2" customFormat="1" ht="33" customHeight="1">
      <c r="A275" s="38"/>
      <c r="B275" s="39"/>
      <c r="C275" s="197" t="s">
        <v>497</v>
      </c>
      <c r="D275" s="197" t="s">
        <v>156</v>
      </c>
      <c r="E275" s="198" t="s">
        <v>1558</v>
      </c>
      <c r="F275" s="199" t="s">
        <v>1559</v>
      </c>
      <c r="G275" s="200" t="s">
        <v>168</v>
      </c>
      <c r="H275" s="201">
        <v>1</v>
      </c>
      <c r="I275" s="202"/>
      <c r="J275" s="203">
        <f>ROUND(I275*H275,2)</f>
        <v>0</v>
      </c>
      <c r="K275" s="204"/>
      <c r="L275" s="44"/>
      <c r="M275" s="205" t="s">
        <v>19</v>
      </c>
      <c r="N275" s="206" t="s">
        <v>43</v>
      </c>
      <c r="O275" s="84"/>
      <c r="P275" s="207">
        <f>O275*H275</f>
        <v>0</v>
      </c>
      <c r="Q275" s="207">
        <v>0.00016</v>
      </c>
      <c r="R275" s="207">
        <f>Q275*H275</f>
        <v>0.00016</v>
      </c>
      <c r="S275" s="207">
        <v>0</v>
      </c>
      <c r="T275" s="20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9" t="s">
        <v>230</v>
      </c>
      <c r="AT275" s="209" t="s">
        <v>156</v>
      </c>
      <c r="AU275" s="209" t="s">
        <v>82</v>
      </c>
      <c r="AY275" s="17" t="s">
        <v>153</v>
      </c>
      <c r="BE275" s="210">
        <f>IF(N275="základní",J275,0)</f>
        <v>0</v>
      </c>
      <c r="BF275" s="210">
        <f>IF(N275="snížená",J275,0)</f>
        <v>0</v>
      </c>
      <c r="BG275" s="210">
        <f>IF(N275="zákl. přenesená",J275,0)</f>
        <v>0</v>
      </c>
      <c r="BH275" s="210">
        <f>IF(N275="sníž. přenesená",J275,0)</f>
        <v>0</v>
      </c>
      <c r="BI275" s="210">
        <f>IF(N275="nulová",J275,0)</f>
        <v>0</v>
      </c>
      <c r="BJ275" s="17" t="s">
        <v>80</v>
      </c>
      <c r="BK275" s="210">
        <f>ROUND(I275*H275,2)</f>
        <v>0</v>
      </c>
      <c r="BL275" s="17" t="s">
        <v>230</v>
      </c>
      <c r="BM275" s="209" t="s">
        <v>1560</v>
      </c>
    </row>
    <row r="276" spans="1:65" s="2" customFormat="1" ht="16.5" customHeight="1">
      <c r="A276" s="38"/>
      <c r="B276" s="39"/>
      <c r="C276" s="238" t="s">
        <v>859</v>
      </c>
      <c r="D276" s="238" t="s">
        <v>187</v>
      </c>
      <c r="E276" s="239" t="s">
        <v>1561</v>
      </c>
      <c r="F276" s="240" t="s">
        <v>1562</v>
      </c>
      <c r="G276" s="241" t="s">
        <v>168</v>
      </c>
      <c r="H276" s="242">
        <v>1</v>
      </c>
      <c r="I276" s="243"/>
      <c r="J276" s="244">
        <f>ROUND(I276*H276,2)</f>
        <v>0</v>
      </c>
      <c r="K276" s="245"/>
      <c r="L276" s="246"/>
      <c r="M276" s="247" t="s">
        <v>19</v>
      </c>
      <c r="N276" s="248" t="s">
        <v>43</v>
      </c>
      <c r="O276" s="84"/>
      <c r="P276" s="207">
        <f>O276*H276</f>
        <v>0</v>
      </c>
      <c r="Q276" s="207">
        <v>0.00014</v>
      </c>
      <c r="R276" s="207">
        <f>Q276*H276</f>
        <v>0.00014</v>
      </c>
      <c r="S276" s="207">
        <v>0</v>
      </c>
      <c r="T276" s="20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9" t="s">
        <v>233</v>
      </c>
      <c r="AT276" s="209" t="s">
        <v>187</v>
      </c>
      <c r="AU276" s="209" t="s">
        <v>82</v>
      </c>
      <c r="AY276" s="17" t="s">
        <v>153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7" t="s">
        <v>80</v>
      </c>
      <c r="BK276" s="210">
        <f>ROUND(I276*H276,2)</f>
        <v>0</v>
      </c>
      <c r="BL276" s="17" t="s">
        <v>230</v>
      </c>
      <c r="BM276" s="209" t="s">
        <v>1563</v>
      </c>
    </row>
    <row r="277" spans="1:65" s="2" customFormat="1" ht="16.5" customHeight="1">
      <c r="A277" s="38"/>
      <c r="B277" s="39"/>
      <c r="C277" s="238" t="s">
        <v>502</v>
      </c>
      <c r="D277" s="238" t="s">
        <v>187</v>
      </c>
      <c r="E277" s="239" t="s">
        <v>1564</v>
      </c>
      <c r="F277" s="240" t="s">
        <v>1565</v>
      </c>
      <c r="G277" s="241" t="s">
        <v>168</v>
      </c>
      <c r="H277" s="242">
        <v>3</v>
      </c>
      <c r="I277" s="243"/>
      <c r="J277" s="244">
        <f>ROUND(I277*H277,2)</f>
        <v>0</v>
      </c>
      <c r="K277" s="245"/>
      <c r="L277" s="246"/>
      <c r="M277" s="247" t="s">
        <v>19</v>
      </c>
      <c r="N277" s="248" t="s">
        <v>43</v>
      </c>
      <c r="O277" s="84"/>
      <c r="P277" s="207">
        <f>O277*H277</f>
        <v>0</v>
      </c>
      <c r="Q277" s="207">
        <v>0.00121</v>
      </c>
      <c r="R277" s="207">
        <f>Q277*H277</f>
        <v>0.0036299999999999995</v>
      </c>
      <c r="S277" s="207">
        <v>0</v>
      </c>
      <c r="T277" s="20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9" t="s">
        <v>233</v>
      </c>
      <c r="AT277" s="209" t="s">
        <v>187</v>
      </c>
      <c r="AU277" s="209" t="s">
        <v>82</v>
      </c>
      <c r="AY277" s="17" t="s">
        <v>153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17" t="s">
        <v>80</v>
      </c>
      <c r="BK277" s="210">
        <f>ROUND(I277*H277,2)</f>
        <v>0</v>
      </c>
      <c r="BL277" s="17" t="s">
        <v>230</v>
      </c>
      <c r="BM277" s="209" t="s">
        <v>1566</v>
      </c>
    </row>
    <row r="278" spans="1:65" s="2" customFormat="1" ht="16.5" customHeight="1">
      <c r="A278" s="38"/>
      <c r="B278" s="39"/>
      <c r="C278" s="197" t="s">
        <v>868</v>
      </c>
      <c r="D278" s="197" t="s">
        <v>156</v>
      </c>
      <c r="E278" s="198" t="s">
        <v>1567</v>
      </c>
      <c r="F278" s="199" t="s">
        <v>1568</v>
      </c>
      <c r="G278" s="200" t="s">
        <v>168</v>
      </c>
      <c r="H278" s="201">
        <v>44</v>
      </c>
      <c r="I278" s="202"/>
      <c r="J278" s="203">
        <f>ROUND(I278*H278,2)</f>
        <v>0</v>
      </c>
      <c r="K278" s="204"/>
      <c r="L278" s="44"/>
      <c r="M278" s="205" t="s">
        <v>19</v>
      </c>
      <c r="N278" s="206" t="s">
        <v>43</v>
      </c>
      <c r="O278" s="84"/>
      <c r="P278" s="207">
        <f>O278*H278</f>
        <v>0</v>
      </c>
      <c r="Q278" s="207">
        <v>0</v>
      </c>
      <c r="R278" s="207">
        <f>Q278*H278</f>
        <v>0</v>
      </c>
      <c r="S278" s="207">
        <v>0</v>
      </c>
      <c r="T278" s="20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09" t="s">
        <v>160</v>
      </c>
      <c r="AT278" s="209" t="s">
        <v>156</v>
      </c>
      <c r="AU278" s="209" t="s">
        <v>82</v>
      </c>
      <c r="AY278" s="17" t="s">
        <v>153</v>
      </c>
      <c r="BE278" s="210">
        <f>IF(N278="základní",J278,0)</f>
        <v>0</v>
      </c>
      <c r="BF278" s="210">
        <f>IF(N278="snížená",J278,0)</f>
        <v>0</v>
      </c>
      <c r="BG278" s="210">
        <f>IF(N278="zákl. přenesená",J278,0)</f>
        <v>0</v>
      </c>
      <c r="BH278" s="210">
        <f>IF(N278="sníž. přenesená",J278,0)</f>
        <v>0</v>
      </c>
      <c r="BI278" s="210">
        <f>IF(N278="nulová",J278,0)</f>
        <v>0</v>
      </c>
      <c r="BJ278" s="17" t="s">
        <v>80</v>
      </c>
      <c r="BK278" s="210">
        <f>ROUND(I278*H278,2)</f>
        <v>0</v>
      </c>
      <c r="BL278" s="17" t="s">
        <v>160</v>
      </c>
      <c r="BM278" s="209" t="s">
        <v>1569</v>
      </c>
    </row>
    <row r="279" spans="1:65" s="2" customFormat="1" ht="21.75" customHeight="1">
      <c r="A279" s="38"/>
      <c r="B279" s="39"/>
      <c r="C279" s="238" t="s">
        <v>505</v>
      </c>
      <c r="D279" s="238" t="s">
        <v>187</v>
      </c>
      <c r="E279" s="239" t="s">
        <v>1570</v>
      </c>
      <c r="F279" s="240" t="s">
        <v>1571</v>
      </c>
      <c r="G279" s="241" t="s">
        <v>168</v>
      </c>
      <c r="H279" s="242">
        <v>8</v>
      </c>
      <c r="I279" s="243"/>
      <c r="J279" s="244">
        <f>ROUND(I279*H279,2)</f>
        <v>0</v>
      </c>
      <c r="K279" s="245"/>
      <c r="L279" s="246"/>
      <c r="M279" s="247" t="s">
        <v>19</v>
      </c>
      <c r="N279" s="248" t="s">
        <v>43</v>
      </c>
      <c r="O279" s="84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9" t="s">
        <v>179</v>
      </c>
      <c r="AT279" s="209" t="s">
        <v>187</v>
      </c>
      <c r="AU279" s="209" t="s">
        <v>82</v>
      </c>
      <c r="AY279" s="17" t="s">
        <v>153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7" t="s">
        <v>80</v>
      </c>
      <c r="BK279" s="210">
        <f>ROUND(I279*H279,2)</f>
        <v>0</v>
      </c>
      <c r="BL279" s="17" t="s">
        <v>160</v>
      </c>
      <c r="BM279" s="209" t="s">
        <v>1572</v>
      </c>
    </row>
    <row r="280" spans="1:65" s="2" customFormat="1" ht="24.15" customHeight="1">
      <c r="A280" s="38"/>
      <c r="B280" s="39"/>
      <c r="C280" s="238" t="s">
        <v>879</v>
      </c>
      <c r="D280" s="238" t="s">
        <v>187</v>
      </c>
      <c r="E280" s="239" t="s">
        <v>1573</v>
      </c>
      <c r="F280" s="240" t="s">
        <v>1574</v>
      </c>
      <c r="G280" s="241" t="s">
        <v>168</v>
      </c>
      <c r="H280" s="242">
        <v>1</v>
      </c>
      <c r="I280" s="243"/>
      <c r="J280" s="244">
        <f>ROUND(I280*H280,2)</f>
        <v>0</v>
      </c>
      <c r="K280" s="245"/>
      <c r="L280" s="246"/>
      <c r="M280" s="247" t="s">
        <v>19</v>
      </c>
      <c r="N280" s="248" t="s">
        <v>43</v>
      </c>
      <c r="O280" s="84"/>
      <c r="P280" s="207">
        <f>O280*H280</f>
        <v>0</v>
      </c>
      <c r="Q280" s="207">
        <v>0</v>
      </c>
      <c r="R280" s="207">
        <f>Q280*H280</f>
        <v>0</v>
      </c>
      <c r="S280" s="207">
        <v>0</v>
      </c>
      <c r="T280" s="20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9" t="s">
        <v>179</v>
      </c>
      <c r="AT280" s="209" t="s">
        <v>187</v>
      </c>
      <c r="AU280" s="209" t="s">
        <v>82</v>
      </c>
      <c r="AY280" s="17" t="s">
        <v>153</v>
      </c>
      <c r="BE280" s="210">
        <f>IF(N280="základní",J280,0)</f>
        <v>0</v>
      </c>
      <c r="BF280" s="210">
        <f>IF(N280="snížená",J280,0)</f>
        <v>0</v>
      </c>
      <c r="BG280" s="210">
        <f>IF(N280="zákl. přenesená",J280,0)</f>
        <v>0</v>
      </c>
      <c r="BH280" s="210">
        <f>IF(N280="sníž. přenesená",J280,0)</f>
        <v>0</v>
      </c>
      <c r="BI280" s="210">
        <f>IF(N280="nulová",J280,0)</f>
        <v>0</v>
      </c>
      <c r="BJ280" s="17" t="s">
        <v>80</v>
      </c>
      <c r="BK280" s="210">
        <f>ROUND(I280*H280,2)</f>
        <v>0</v>
      </c>
      <c r="BL280" s="17" t="s">
        <v>160</v>
      </c>
      <c r="BM280" s="209" t="s">
        <v>1575</v>
      </c>
    </row>
    <row r="281" spans="1:65" s="2" customFormat="1" ht="16.5" customHeight="1">
      <c r="A281" s="38"/>
      <c r="B281" s="39"/>
      <c r="C281" s="238" t="s">
        <v>510</v>
      </c>
      <c r="D281" s="238" t="s">
        <v>187</v>
      </c>
      <c r="E281" s="239" t="s">
        <v>1576</v>
      </c>
      <c r="F281" s="240" t="s">
        <v>1577</v>
      </c>
      <c r="G281" s="241" t="s">
        <v>168</v>
      </c>
      <c r="H281" s="242">
        <v>10</v>
      </c>
      <c r="I281" s="243"/>
      <c r="J281" s="244">
        <f>ROUND(I281*H281,2)</f>
        <v>0</v>
      </c>
      <c r="K281" s="245"/>
      <c r="L281" s="246"/>
      <c r="M281" s="247" t="s">
        <v>19</v>
      </c>
      <c r="N281" s="248" t="s">
        <v>43</v>
      </c>
      <c r="O281" s="84"/>
      <c r="P281" s="207">
        <f>O281*H281</f>
        <v>0</v>
      </c>
      <c r="Q281" s="207">
        <v>0</v>
      </c>
      <c r="R281" s="207">
        <f>Q281*H281</f>
        <v>0</v>
      </c>
      <c r="S281" s="207">
        <v>0</v>
      </c>
      <c r="T281" s="20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9" t="s">
        <v>179</v>
      </c>
      <c r="AT281" s="209" t="s">
        <v>187</v>
      </c>
      <c r="AU281" s="209" t="s">
        <v>82</v>
      </c>
      <c r="AY281" s="17" t="s">
        <v>153</v>
      </c>
      <c r="BE281" s="210">
        <f>IF(N281="základní",J281,0)</f>
        <v>0</v>
      </c>
      <c r="BF281" s="210">
        <f>IF(N281="snížená",J281,0)</f>
        <v>0</v>
      </c>
      <c r="BG281" s="210">
        <f>IF(N281="zákl. přenesená",J281,0)</f>
        <v>0</v>
      </c>
      <c r="BH281" s="210">
        <f>IF(N281="sníž. přenesená",J281,0)</f>
        <v>0</v>
      </c>
      <c r="BI281" s="210">
        <f>IF(N281="nulová",J281,0)</f>
        <v>0</v>
      </c>
      <c r="BJ281" s="17" t="s">
        <v>80</v>
      </c>
      <c r="BK281" s="210">
        <f>ROUND(I281*H281,2)</f>
        <v>0</v>
      </c>
      <c r="BL281" s="17" t="s">
        <v>160</v>
      </c>
      <c r="BM281" s="209" t="s">
        <v>1578</v>
      </c>
    </row>
    <row r="282" spans="1:65" s="2" customFormat="1" ht="21.75" customHeight="1">
      <c r="A282" s="38"/>
      <c r="B282" s="39"/>
      <c r="C282" s="238" t="s">
        <v>888</v>
      </c>
      <c r="D282" s="238" t="s">
        <v>187</v>
      </c>
      <c r="E282" s="239" t="s">
        <v>1579</v>
      </c>
      <c r="F282" s="240" t="s">
        <v>1580</v>
      </c>
      <c r="G282" s="241" t="s">
        <v>168</v>
      </c>
      <c r="H282" s="242">
        <v>1</v>
      </c>
      <c r="I282" s="243"/>
      <c r="J282" s="244">
        <f>ROUND(I282*H282,2)</f>
        <v>0</v>
      </c>
      <c r="K282" s="245"/>
      <c r="L282" s="246"/>
      <c r="M282" s="247" t="s">
        <v>19</v>
      </c>
      <c r="N282" s="248" t="s">
        <v>43</v>
      </c>
      <c r="O282" s="84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9" t="s">
        <v>179</v>
      </c>
      <c r="AT282" s="209" t="s">
        <v>187</v>
      </c>
      <c r="AU282" s="209" t="s">
        <v>82</v>
      </c>
      <c r="AY282" s="17" t="s">
        <v>153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7" t="s">
        <v>80</v>
      </c>
      <c r="BK282" s="210">
        <f>ROUND(I282*H282,2)</f>
        <v>0</v>
      </c>
      <c r="BL282" s="17" t="s">
        <v>160</v>
      </c>
      <c r="BM282" s="209" t="s">
        <v>1581</v>
      </c>
    </row>
    <row r="283" spans="1:65" s="2" customFormat="1" ht="16.5" customHeight="1">
      <c r="A283" s="38"/>
      <c r="B283" s="39"/>
      <c r="C283" s="238" t="s">
        <v>514</v>
      </c>
      <c r="D283" s="238" t="s">
        <v>187</v>
      </c>
      <c r="E283" s="239" t="s">
        <v>1582</v>
      </c>
      <c r="F283" s="240" t="s">
        <v>1583</v>
      </c>
      <c r="G283" s="241" t="s">
        <v>168</v>
      </c>
      <c r="H283" s="242">
        <v>4</v>
      </c>
      <c r="I283" s="243"/>
      <c r="J283" s="244">
        <f>ROUND(I283*H283,2)</f>
        <v>0</v>
      </c>
      <c r="K283" s="245"/>
      <c r="L283" s="246"/>
      <c r="M283" s="247" t="s">
        <v>19</v>
      </c>
      <c r="N283" s="248" t="s">
        <v>43</v>
      </c>
      <c r="O283" s="84"/>
      <c r="P283" s="207">
        <f>O283*H283</f>
        <v>0</v>
      </c>
      <c r="Q283" s="207">
        <v>0</v>
      </c>
      <c r="R283" s="207">
        <f>Q283*H283</f>
        <v>0</v>
      </c>
      <c r="S283" s="207">
        <v>0</v>
      </c>
      <c r="T283" s="20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09" t="s">
        <v>179</v>
      </c>
      <c r="AT283" s="209" t="s">
        <v>187</v>
      </c>
      <c r="AU283" s="209" t="s">
        <v>82</v>
      </c>
      <c r="AY283" s="17" t="s">
        <v>153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7" t="s">
        <v>80</v>
      </c>
      <c r="BK283" s="210">
        <f>ROUND(I283*H283,2)</f>
        <v>0</v>
      </c>
      <c r="BL283" s="17" t="s">
        <v>160</v>
      </c>
      <c r="BM283" s="209" t="s">
        <v>1584</v>
      </c>
    </row>
    <row r="284" spans="1:65" s="2" customFormat="1" ht="24.15" customHeight="1">
      <c r="A284" s="38"/>
      <c r="B284" s="39"/>
      <c r="C284" s="238" t="s">
        <v>899</v>
      </c>
      <c r="D284" s="238" t="s">
        <v>187</v>
      </c>
      <c r="E284" s="239" t="s">
        <v>1585</v>
      </c>
      <c r="F284" s="240" t="s">
        <v>1586</v>
      </c>
      <c r="G284" s="241" t="s">
        <v>168</v>
      </c>
      <c r="H284" s="242">
        <v>6</v>
      </c>
      <c r="I284" s="243"/>
      <c r="J284" s="244">
        <f>ROUND(I284*H284,2)</f>
        <v>0</v>
      </c>
      <c r="K284" s="245"/>
      <c r="L284" s="246"/>
      <c r="M284" s="247" t="s">
        <v>19</v>
      </c>
      <c r="N284" s="248" t="s">
        <v>43</v>
      </c>
      <c r="O284" s="84"/>
      <c r="P284" s="207">
        <f>O284*H284</f>
        <v>0</v>
      </c>
      <c r="Q284" s="207">
        <v>0.0005</v>
      </c>
      <c r="R284" s="207">
        <f>Q284*H284</f>
        <v>0.003</v>
      </c>
      <c r="S284" s="207">
        <v>0</v>
      </c>
      <c r="T284" s="20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9" t="s">
        <v>233</v>
      </c>
      <c r="AT284" s="209" t="s">
        <v>187</v>
      </c>
      <c r="AU284" s="209" t="s">
        <v>82</v>
      </c>
      <c r="AY284" s="17" t="s">
        <v>153</v>
      </c>
      <c r="BE284" s="210">
        <f>IF(N284="základní",J284,0)</f>
        <v>0</v>
      </c>
      <c r="BF284" s="210">
        <f>IF(N284="snížená",J284,0)</f>
        <v>0</v>
      </c>
      <c r="BG284" s="210">
        <f>IF(N284="zákl. přenesená",J284,0)</f>
        <v>0</v>
      </c>
      <c r="BH284" s="210">
        <f>IF(N284="sníž. přenesená",J284,0)</f>
        <v>0</v>
      </c>
      <c r="BI284" s="210">
        <f>IF(N284="nulová",J284,0)</f>
        <v>0</v>
      </c>
      <c r="BJ284" s="17" t="s">
        <v>80</v>
      </c>
      <c r="BK284" s="210">
        <f>ROUND(I284*H284,2)</f>
        <v>0</v>
      </c>
      <c r="BL284" s="17" t="s">
        <v>230</v>
      </c>
      <c r="BM284" s="209" t="s">
        <v>1587</v>
      </c>
    </row>
    <row r="285" spans="1:65" s="2" customFormat="1" ht="16.5" customHeight="1">
      <c r="A285" s="38"/>
      <c r="B285" s="39"/>
      <c r="C285" s="238" t="s">
        <v>524</v>
      </c>
      <c r="D285" s="238" t="s">
        <v>187</v>
      </c>
      <c r="E285" s="239" t="s">
        <v>1588</v>
      </c>
      <c r="F285" s="240" t="s">
        <v>1589</v>
      </c>
      <c r="G285" s="241" t="s">
        <v>168</v>
      </c>
      <c r="H285" s="242">
        <v>5</v>
      </c>
      <c r="I285" s="243"/>
      <c r="J285" s="244">
        <f>ROUND(I285*H285,2)</f>
        <v>0</v>
      </c>
      <c r="K285" s="245"/>
      <c r="L285" s="246"/>
      <c r="M285" s="247" t="s">
        <v>19</v>
      </c>
      <c r="N285" s="248" t="s">
        <v>43</v>
      </c>
      <c r="O285" s="84"/>
      <c r="P285" s="207">
        <f>O285*H285</f>
        <v>0</v>
      </c>
      <c r="Q285" s="207">
        <v>0</v>
      </c>
      <c r="R285" s="207">
        <f>Q285*H285</f>
        <v>0</v>
      </c>
      <c r="S285" s="207">
        <v>0</v>
      </c>
      <c r="T285" s="20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9" t="s">
        <v>179</v>
      </c>
      <c r="AT285" s="209" t="s">
        <v>187</v>
      </c>
      <c r="AU285" s="209" t="s">
        <v>82</v>
      </c>
      <c r="AY285" s="17" t="s">
        <v>153</v>
      </c>
      <c r="BE285" s="210">
        <f>IF(N285="základní",J285,0)</f>
        <v>0</v>
      </c>
      <c r="BF285" s="210">
        <f>IF(N285="snížená",J285,0)</f>
        <v>0</v>
      </c>
      <c r="BG285" s="210">
        <f>IF(N285="zákl. přenesená",J285,0)</f>
        <v>0</v>
      </c>
      <c r="BH285" s="210">
        <f>IF(N285="sníž. přenesená",J285,0)</f>
        <v>0</v>
      </c>
      <c r="BI285" s="210">
        <f>IF(N285="nulová",J285,0)</f>
        <v>0</v>
      </c>
      <c r="BJ285" s="17" t="s">
        <v>80</v>
      </c>
      <c r="BK285" s="210">
        <f>ROUND(I285*H285,2)</f>
        <v>0</v>
      </c>
      <c r="BL285" s="17" t="s">
        <v>160</v>
      </c>
      <c r="BM285" s="209" t="s">
        <v>1590</v>
      </c>
    </row>
    <row r="286" spans="1:65" s="2" customFormat="1" ht="16.5" customHeight="1">
      <c r="A286" s="38"/>
      <c r="B286" s="39"/>
      <c r="C286" s="238" t="s">
        <v>908</v>
      </c>
      <c r="D286" s="238" t="s">
        <v>187</v>
      </c>
      <c r="E286" s="239" t="s">
        <v>1591</v>
      </c>
      <c r="F286" s="240" t="s">
        <v>1592</v>
      </c>
      <c r="G286" s="241" t="s">
        <v>168</v>
      </c>
      <c r="H286" s="242">
        <v>1</v>
      </c>
      <c r="I286" s="243"/>
      <c r="J286" s="244">
        <f>ROUND(I286*H286,2)</f>
        <v>0</v>
      </c>
      <c r="K286" s="245"/>
      <c r="L286" s="246"/>
      <c r="M286" s="247" t="s">
        <v>19</v>
      </c>
      <c r="N286" s="248" t="s">
        <v>43</v>
      </c>
      <c r="O286" s="84"/>
      <c r="P286" s="207">
        <f>O286*H286</f>
        <v>0</v>
      </c>
      <c r="Q286" s="207">
        <v>0</v>
      </c>
      <c r="R286" s="207">
        <f>Q286*H286</f>
        <v>0</v>
      </c>
      <c r="S286" s="207">
        <v>0</v>
      </c>
      <c r="T286" s="20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09" t="s">
        <v>179</v>
      </c>
      <c r="AT286" s="209" t="s">
        <v>187</v>
      </c>
      <c r="AU286" s="209" t="s">
        <v>82</v>
      </c>
      <c r="AY286" s="17" t="s">
        <v>153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7" t="s">
        <v>80</v>
      </c>
      <c r="BK286" s="210">
        <f>ROUND(I286*H286,2)</f>
        <v>0</v>
      </c>
      <c r="BL286" s="17" t="s">
        <v>160</v>
      </c>
      <c r="BM286" s="209" t="s">
        <v>1593</v>
      </c>
    </row>
    <row r="287" spans="1:65" s="2" customFormat="1" ht="16.5" customHeight="1">
      <c r="A287" s="38"/>
      <c r="B287" s="39"/>
      <c r="C287" s="238" t="s">
        <v>541</v>
      </c>
      <c r="D287" s="238" t="s">
        <v>187</v>
      </c>
      <c r="E287" s="239" t="s">
        <v>1594</v>
      </c>
      <c r="F287" s="240" t="s">
        <v>1595</v>
      </c>
      <c r="G287" s="241" t="s">
        <v>168</v>
      </c>
      <c r="H287" s="242">
        <v>1</v>
      </c>
      <c r="I287" s="243"/>
      <c r="J287" s="244">
        <f>ROUND(I287*H287,2)</f>
        <v>0</v>
      </c>
      <c r="K287" s="245"/>
      <c r="L287" s="246"/>
      <c r="M287" s="247" t="s">
        <v>19</v>
      </c>
      <c r="N287" s="248" t="s">
        <v>43</v>
      </c>
      <c r="O287" s="84"/>
      <c r="P287" s="207">
        <f>O287*H287</f>
        <v>0</v>
      </c>
      <c r="Q287" s="207">
        <v>0</v>
      </c>
      <c r="R287" s="207">
        <f>Q287*H287</f>
        <v>0</v>
      </c>
      <c r="S287" s="207">
        <v>0</v>
      </c>
      <c r="T287" s="20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9" t="s">
        <v>179</v>
      </c>
      <c r="AT287" s="209" t="s">
        <v>187</v>
      </c>
      <c r="AU287" s="209" t="s">
        <v>82</v>
      </c>
      <c r="AY287" s="17" t="s">
        <v>153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7" t="s">
        <v>80</v>
      </c>
      <c r="BK287" s="210">
        <f>ROUND(I287*H287,2)</f>
        <v>0</v>
      </c>
      <c r="BL287" s="17" t="s">
        <v>160</v>
      </c>
      <c r="BM287" s="209" t="s">
        <v>1596</v>
      </c>
    </row>
    <row r="288" spans="1:65" s="2" customFormat="1" ht="24.15" customHeight="1">
      <c r="A288" s="38"/>
      <c r="B288" s="39"/>
      <c r="C288" s="238" t="s">
        <v>917</v>
      </c>
      <c r="D288" s="238" t="s">
        <v>187</v>
      </c>
      <c r="E288" s="239" t="s">
        <v>1597</v>
      </c>
      <c r="F288" s="240" t="s">
        <v>1598</v>
      </c>
      <c r="G288" s="241" t="s">
        <v>168</v>
      </c>
      <c r="H288" s="242">
        <v>1</v>
      </c>
      <c r="I288" s="243"/>
      <c r="J288" s="244">
        <f>ROUND(I288*H288,2)</f>
        <v>0</v>
      </c>
      <c r="K288" s="245"/>
      <c r="L288" s="246"/>
      <c r="M288" s="247" t="s">
        <v>19</v>
      </c>
      <c r="N288" s="248" t="s">
        <v>43</v>
      </c>
      <c r="O288" s="84"/>
      <c r="P288" s="207">
        <f>O288*H288</f>
        <v>0</v>
      </c>
      <c r="Q288" s="207">
        <v>0</v>
      </c>
      <c r="R288" s="207">
        <f>Q288*H288</f>
        <v>0</v>
      </c>
      <c r="S288" s="207">
        <v>0</v>
      </c>
      <c r="T288" s="20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09" t="s">
        <v>179</v>
      </c>
      <c r="AT288" s="209" t="s">
        <v>187</v>
      </c>
      <c r="AU288" s="209" t="s">
        <v>82</v>
      </c>
      <c r="AY288" s="17" t="s">
        <v>153</v>
      </c>
      <c r="BE288" s="210">
        <f>IF(N288="základní",J288,0)</f>
        <v>0</v>
      </c>
      <c r="BF288" s="210">
        <f>IF(N288="snížená",J288,0)</f>
        <v>0</v>
      </c>
      <c r="BG288" s="210">
        <f>IF(N288="zákl. přenesená",J288,0)</f>
        <v>0</v>
      </c>
      <c r="BH288" s="210">
        <f>IF(N288="sníž. přenesená",J288,0)</f>
        <v>0</v>
      </c>
      <c r="BI288" s="210">
        <f>IF(N288="nulová",J288,0)</f>
        <v>0</v>
      </c>
      <c r="BJ288" s="17" t="s">
        <v>80</v>
      </c>
      <c r="BK288" s="210">
        <f>ROUND(I288*H288,2)</f>
        <v>0</v>
      </c>
      <c r="BL288" s="17" t="s">
        <v>160</v>
      </c>
      <c r="BM288" s="209" t="s">
        <v>1599</v>
      </c>
    </row>
    <row r="289" spans="1:65" s="2" customFormat="1" ht="16.5" customHeight="1">
      <c r="A289" s="38"/>
      <c r="B289" s="39"/>
      <c r="C289" s="238" t="s">
        <v>556</v>
      </c>
      <c r="D289" s="238" t="s">
        <v>187</v>
      </c>
      <c r="E289" s="239" t="s">
        <v>1600</v>
      </c>
      <c r="F289" s="240" t="s">
        <v>1601</v>
      </c>
      <c r="G289" s="241" t="s">
        <v>168</v>
      </c>
      <c r="H289" s="242">
        <v>5</v>
      </c>
      <c r="I289" s="243"/>
      <c r="J289" s="244">
        <f>ROUND(I289*H289,2)</f>
        <v>0</v>
      </c>
      <c r="K289" s="245"/>
      <c r="L289" s="246"/>
      <c r="M289" s="247" t="s">
        <v>19</v>
      </c>
      <c r="N289" s="248" t="s">
        <v>43</v>
      </c>
      <c r="O289" s="84"/>
      <c r="P289" s="207">
        <f>O289*H289</f>
        <v>0</v>
      </c>
      <c r="Q289" s="207">
        <v>0</v>
      </c>
      <c r="R289" s="207">
        <f>Q289*H289</f>
        <v>0</v>
      </c>
      <c r="S289" s="207">
        <v>0</v>
      </c>
      <c r="T289" s="20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9" t="s">
        <v>179</v>
      </c>
      <c r="AT289" s="209" t="s">
        <v>187</v>
      </c>
      <c r="AU289" s="209" t="s">
        <v>82</v>
      </c>
      <c r="AY289" s="17" t="s">
        <v>153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17" t="s">
        <v>80</v>
      </c>
      <c r="BK289" s="210">
        <f>ROUND(I289*H289,2)</f>
        <v>0</v>
      </c>
      <c r="BL289" s="17" t="s">
        <v>160</v>
      </c>
      <c r="BM289" s="209" t="s">
        <v>1602</v>
      </c>
    </row>
    <row r="290" spans="1:65" s="2" customFormat="1" ht="16.5" customHeight="1">
      <c r="A290" s="38"/>
      <c r="B290" s="39"/>
      <c r="C290" s="238" t="s">
        <v>929</v>
      </c>
      <c r="D290" s="238" t="s">
        <v>187</v>
      </c>
      <c r="E290" s="239" t="s">
        <v>1603</v>
      </c>
      <c r="F290" s="240" t="s">
        <v>1604</v>
      </c>
      <c r="G290" s="241" t="s">
        <v>168</v>
      </c>
      <c r="H290" s="242">
        <v>3</v>
      </c>
      <c r="I290" s="243"/>
      <c r="J290" s="244">
        <f>ROUND(I290*H290,2)</f>
        <v>0</v>
      </c>
      <c r="K290" s="245"/>
      <c r="L290" s="246"/>
      <c r="M290" s="247" t="s">
        <v>19</v>
      </c>
      <c r="N290" s="248" t="s">
        <v>43</v>
      </c>
      <c r="O290" s="84"/>
      <c r="P290" s="207">
        <f>O290*H290</f>
        <v>0</v>
      </c>
      <c r="Q290" s="207">
        <v>0</v>
      </c>
      <c r="R290" s="207">
        <f>Q290*H290</f>
        <v>0</v>
      </c>
      <c r="S290" s="207">
        <v>0</v>
      </c>
      <c r="T290" s="20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09" t="s">
        <v>179</v>
      </c>
      <c r="AT290" s="209" t="s">
        <v>187</v>
      </c>
      <c r="AU290" s="209" t="s">
        <v>82</v>
      </c>
      <c r="AY290" s="17" t="s">
        <v>153</v>
      </c>
      <c r="BE290" s="210">
        <f>IF(N290="základní",J290,0)</f>
        <v>0</v>
      </c>
      <c r="BF290" s="210">
        <f>IF(N290="snížená",J290,0)</f>
        <v>0</v>
      </c>
      <c r="BG290" s="210">
        <f>IF(N290="zákl. přenesená",J290,0)</f>
        <v>0</v>
      </c>
      <c r="BH290" s="210">
        <f>IF(N290="sníž. přenesená",J290,0)</f>
        <v>0</v>
      </c>
      <c r="BI290" s="210">
        <f>IF(N290="nulová",J290,0)</f>
        <v>0</v>
      </c>
      <c r="BJ290" s="17" t="s">
        <v>80</v>
      </c>
      <c r="BK290" s="210">
        <f>ROUND(I290*H290,2)</f>
        <v>0</v>
      </c>
      <c r="BL290" s="17" t="s">
        <v>160</v>
      </c>
      <c r="BM290" s="209" t="s">
        <v>1605</v>
      </c>
    </row>
    <row r="291" spans="1:65" s="2" customFormat="1" ht="24.15" customHeight="1">
      <c r="A291" s="38"/>
      <c r="B291" s="39"/>
      <c r="C291" s="238" t="s">
        <v>562</v>
      </c>
      <c r="D291" s="238" t="s">
        <v>187</v>
      </c>
      <c r="E291" s="239" t="s">
        <v>1606</v>
      </c>
      <c r="F291" s="240" t="s">
        <v>1607</v>
      </c>
      <c r="G291" s="241" t="s">
        <v>168</v>
      </c>
      <c r="H291" s="242">
        <v>1</v>
      </c>
      <c r="I291" s="243"/>
      <c r="J291" s="244">
        <f>ROUND(I291*H291,2)</f>
        <v>0</v>
      </c>
      <c r="K291" s="245"/>
      <c r="L291" s="246"/>
      <c r="M291" s="247" t="s">
        <v>19</v>
      </c>
      <c r="N291" s="248" t="s">
        <v>43</v>
      </c>
      <c r="O291" s="84"/>
      <c r="P291" s="207">
        <f>O291*H291</f>
        <v>0</v>
      </c>
      <c r="Q291" s="207">
        <v>0</v>
      </c>
      <c r="R291" s="207">
        <f>Q291*H291</f>
        <v>0</v>
      </c>
      <c r="S291" s="207">
        <v>0</v>
      </c>
      <c r="T291" s="20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9" t="s">
        <v>179</v>
      </c>
      <c r="AT291" s="209" t="s">
        <v>187</v>
      </c>
      <c r="AU291" s="209" t="s">
        <v>82</v>
      </c>
      <c r="AY291" s="17" t="s">
        <v>153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7" t="s">
        <v>80</v>
      </c>
      <c r="BK291" s="210">
        <f>ROUND(I291*H291,2)</f>
        <v>0</v>
      </c>
      <c r="BL291" s="17" t="s">
        <v>160</v>
      </c>
      <c r="BM291" s="209" t="s">
        <v>1608</v>
      </c>
    </row>
    <row r="292" spans="1:65" s="2" customFormat="1" ht="24.15" customHeight="1">
      <c r="A292" s="38"/>
      <c r="B292" s="39"/>
      <c r="C292" s="238" t="s">
        <v>942</v>
      </c>
      <c r="D292" s="238" t="s">
        <v>187</v>
      </c>
      <c r="E292" s="239" t="s">
        <v>1609</v>
      </c>
      <c r="F292" s="240" t="s">
        <v>1610</v>
      </c>
      <c r="G292" s="241" t="s">
        <v>168</v>
      </c>
      <c r="H292" s="242">
        <v>5</v>
      </c>
      <c r="I292" s="243"/>
      <c r="J292" s="244">
        <f>ROUND(I292*H292,2)</f>
        <v>0</v>
      </c>
      <c r="K292" s="245"/>
      <c r="L292" s="246"/>
      <c r="M292" s="247" t="s">
        <v>19</v>
      </c>
      <c r="N292" s="248" t="s">
        <v>43</v>
      </c>
      <c r="O292" s="84"/>
      <c r="P292" s="207">
        <f>O292*H292</f>
        <v>0</v>
      </c>
      <c r="Q292" s="207">
        <v>0</v>
      </c>
      <c r="R292" s="207">
        <f>Q292*H292</f>
        <v>0</v>
      </c>
      <c r="S292" s="207">
        <v>0</v>
      </c>
      <c r="T292" s="20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9" t="s">
        <v>179</v>
      </c>
      <c r="AT292" s="209" t="s">
        <v>187</v>
      </c>
      <c r="AU292" s="209" t="s">
        <v>82</v>
      </c>
      <c r="AY292" s="17" t="s">
        <v>153</v>
      </c>
      <c r="BE292" s="210">
        <f>IF(N292="základní",J292,0)</f>
        <v>0</v>
      </c>
      <c r="BF292" s="210">
        <f>IF(N292="snížená",J292,0)</f>
        <v>0</v>
      </c>
      <c r="BG292" s="210">
        <f>IF(N292="zákl. přenesená",J292,0)</f>
        <v>0</v>
      </c>
      <c r="BH292" s="210">
        <f>IF(N292="sníž. přenesená",J292,0)</f>
        <v>0</v>
      </c>
      <c r="BI292" s="210">
        <f>IF(N292="nulová",J292,0)</f>
        <v>0</v>
      </c>
      <c r="BJ292" s="17" t="s">
        <v>80</v>
      </c>
      <c r="BK292" s="210">
        <f>ROUND(I292*H292,2)</f>
        <v>0</v>
      </c>
      <c r="BL292" s="17" t="s">
        <v>160</v>
      </c>
      <c r="BM292" s="209" t="s">
        <v>1611</v>
      </c>
    </row>
    <row r="293" spans="1:65" s="2" customFormat="1" ht="24.15" customHeight="1">
      <c r="A293" s="38"/>
      <c r="B293" s="39"/>
      <c r="C293" s="238" t="s">
        <v>570</v>
      </c>
      <c r="D293" s="238" t="s">
        <v>187</v>
      </c>
      <c r="E293" s="239" t="s">
        <v>1612</v>
      </c>
      <c r="F293" s="240" t="s">
        <v>1613</v>
      </c>
      <c r="G293" s="241" t="s">
        <v>168</v>
      </c>
      <c r="H293" s="242">
        <v>1</v>
      </c>
      <c r="I293" s="243"/>
      <c r="J293" s="244">
        <f>ROUND(I293*H293,2)</f>
        <v>0</v>
      </c>
      <c r="K293" s="245"/>
      <c r="L293" s="246"/>
      <c r="M293" s="247" t="s">
        <v>19</v>
      </c>
      <c r="N293" s="248" t="s">
        <v>43</v>
      </c>
      <c r="O293" s="84"/>
      <c r="P293" s="207">
        <f>O293*H293</f>
        <v>0</v>
      </c>
      <c r="Q293" s="207">
        <v>0</v>
      </c>
      <c r="R293" s="207">
        <f>Q293*H293</f>
        <v>0</v>
      </c>
      <c r="S293" s="207">
        <v>0</v>
      </c>
      <c r="T293" s="20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9" t="s">
        <v>179</v>
      </c>
      <c r="AT293" s="209" t="s">
        <v>187</v>
      </c>
      <c r="AU293" s="209" t="s">
        <v>82</v>
      </c>
      <c r="AY293" s="17" t="s">
        <v>153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7" t="s">
        <v>80</v>
      </c>
      <c r="BK293" s="210">
        <f>ROUND(I293*H293,2)</f>
        <v>0</v>
      </c>
      <c r="BL293" s="17" t="s">
        <v>160</v>
      </c>
      <c r="BM293" s="209" t="s">
        <v>1614</v>
      </c>
    </row>
    <row r="294" spans="1:65" s="2" customFormat="1" ht="24.15" customHeight="1">
      <c r="A294" s="38"/>
      <c r="B294" s="39"/>
      <c r="C294" s="238" t="s">
        <v>952</v>
      </c>
      <c r="D294" s="238" t="s">
        <v>187</v>
      </c>
      <c r="E294" s="239" t="s">
        <v>1615</v>
      </c>
      <c r="F294" s="240" t="s">
        <v>1616</v>
      </c>
      <c r="G294" s="241" t="s">
        <v>168</v>
      </c>
      <c r="H294" s="242">
        <v>1</v>
      </c>
      <c r="I294" s="243"/>
      <c r="J294" s="244">
        <f>ROUND(I294*H294,2)</f>
        <v>0</v>
      </c>
      <c r="K294" s="245"/>
      <c r="L294" s="246"/>
      <c r="M294" s="247" t="s">
        <v>19</v>
      </c>
      <c r="N294" s="248" t="s">
        <v>43</v>
      </c>
      <c r="O294" s="84"/>
      <c r="P294" s="207">
        <f>O294*H294</f>
        <v>0</v>
      </c>
      <c r="Q294" s="207">
        <v>0</v>
      </c>
      <c r="R294" s="207">
        <f>Q294*H294</f>
        <v>0</v>
      </c>
      <c r="S294" s="207">
        <v>0</v>
      </c>
      <c r="T294" s="20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09" t="s">
        <v>179</v>
      </c>
      <c r="AT294" s="209" t="s">
        <v>187</v>
      </c>
      <c r="AU294" s="209" t="s">
        <v>82</v>
      </c>
      <c r="AY294" s="17" t="s">
        <v>153</v>
      </c>
      <c r="BE294" s="210">
        <f>IF(N294="základní",J294,0)</f>
        <v>0</v>
      </c>
      <c r="BF294" s="210">
        <f>IF(N294="snížená",J294,0)</f>
        <v>0</v>
      </c>
      <c r="BG294" s="210">
        <f>IF(N294="zákl. přenesená",J294,0)</f>
        <v>0</v>
      </c>
      <c r="BH294" s="210">
        <f>IF(N294="sníž. přenesená",J294,0)</f>
        <v>0</v>
      </c>
      <c r="BI294" s="210">
        <f>IF(N294="nulová",J294,0)</f>
        <v>0</v>
      </c>
      <c r="BJ294" s="17" t="s">
        <v>80</v>
      </c>
      <c r="BK294" s="210">
        <f>ROUND(I294*H294,2)</f>
        <v>0</v>
      </c>
      <c r="BL294" s="17" t="s">
        <v>160</v>
      </c>
      <c r="BM294" s="209" t="s">
        <v>1617</v>
      </c>
    </row>
    <row r="295" spans="1:65" s="2" customFormat="1" ht="24.15" customHeight="1">
      <c r="A295" s="38"/>
      <c r="B295" s="39"/>
      <c r="C295" s="238" t="s">
        <v>574</v>
      </c>
      <c r="D295" s="238" t="s">
        <v>187</v>
      </c>
      <c r="E295" s="239" t="s">
        <v>1618</v>
      </c>
      <c r="F295" s="240" t="s">
        <v>1619</v>
      </c>
      <c r="G295" s="241" t="s">
        <v>168</v>
      </c>
      <c r="H295" s="242">
        <v>7</v>
      </c>
      <c r="I295" s="243"/>
      <c r="J295" s="244">
        <f>ROUND(I295*H295,2)</f>
        <v>0</v>
      </c>
      <c r="K295" s="245"/>
      <c r="L295" s="246"/>
      <c r="M295" s="247" t="s">
        <v>19</v>
      </c>
      <c r="N295" s="248" t="s">
        <v>43</v>
      </c>
      <c r="O295" s="84"/>
      <c r="P295" s="207">
        <f>O295*H295</f>
        <v>0</v>
      </c>
      <c r="Q295" s="207">
        <v>0</v>
      </c>
      <c r="R295" s="207">
        <f>Q295*H295</f>
        <v>0</v>
      </c>
      <c r="S295" s="207">
        <v>0</v>
      </c>
      <c r="T295" s="20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9" t="s">
        <v>179</v>
      </c>
      <c r="AT295" s="209" t="s">
        <v>187</v>
      </c>
      <c r="AU295" s="209" t="s">
        <v>82</v>
      </c>
      <c r="AY295" s="17" t="s">
        <v>153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7" t="s">
        <v>80</v>
      </c>
      <c r="BK295" s="210">
        <f>ROUND(I295*H295,2)</f>
        <v>0</v>
      </c>
      <c r="BL295" s="17" t="s">
        <v>160</v>
      </c>
      <c r="BM295" s="209" t="s">
        <v>1620</v>
      </c>
    </row>
    <row r="296" spans="1:65" s="2" customFormat="1" ht="24.15" customHeight="1">
      <c r="A296" s="38"/>
      <c r="B296" s="39"/>
      <c r="C296" s="238" t="s">
        <v>961</v>
      </c>
      <c r="D296" s="238" t="s">
        <v>187</v>
      </c>
      <c r="E296" s="239" t="s">
        <v>1621</v>
      </c>
      <c r="F296" s="240" t="s">
        <v>1622</v>
      </c>
      <c r="G296" s="241" t="s">
        <v>168</v>
      </c>
      <c r="H296" s="242">
        <v>1</v>
      </c>
      <c r="I296" s="243"/>
      <c r="J296" s="244">
        <f>ROUND(I296*H296,2)</f>
        <v>0</v>
      </c>
      <c r="K296" s="245"/>
      <c r="L296" s="246"/>
      <c r="M296" s="247" t="s">
        <v>19</v>
      </c>
      <c r="N296" s="248" t="s">
        <v>43</v>
      </c>
      <c r="O296" s="84"/>
      <c r="P296" s="207">
        <f>O296*H296</f>
        <v>0</v>
      </c>
      <c r="Q296" s="207">
        <v>0.0005</v>
      </c>
      <c r="R296" s="207">
        <f>Q296*H296</f>
        <v>0.0005</v>
      </c>
      <c r="S296" s="207">
        <v>0</v>
      </c>
      <c r="T296" s="20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09" t="s">
        <v>233</v>
      </c>
      <c r="AT296" s="209" t="s">
        <v>187</v>
      </c>
      <c r="AU296" s="209" t="s">
        <v>82</v>
      </c>
      <c r="AY296" s="17" t="s">
        <v>153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7" t="s">
        <v>80</v>
      </c>
      <c r="BK296" s="210">
        <f>ROUND(I296*H296,2)</f>
        <v>0</v>
      </c>
      <c r="BL296" s="17" t="s">
        <v>230</v>
      </c>
      <c r="BM296" s="209" t="s">
        <v>1623</v>
      </c>
    </row>
    <row r="297" spans="1:65" s="2" customFormat="1" ht="24.15" customHeight="1">
      <c r="A297" s="38"/>
      <c r="B297" s="39"/>
      <c r="C297" s="238" t="s">
        <v>581</v>
      </c>
      <c r="D297" s="238" t="s">
        <v>187</v>
      </c>
      <c r="E297" s="239" t="s">
        <v>1624</v>
      </c>
      <c r="F297" s="240" t="s">
        <v>1625</v>
      </c>
      <c r="G297" s="241" t="s">
        <v>168</v>
      </c>
      <c r="H297" s="242">
        <v>1</v>
      </c>
      <c r="I297" s="243"/>
      <c r="J297" s="244">
        <f>ROUND(I297*H297,2)</f>
        <v>0</v>
      </c>
      <c r="K297" s="245"/>
      <c r="L297" s="246"/>
      <c r="M297" s="247" t="s">
        <v>19</v>
      </c>
      <c r="N297" s="248" t="s">
        <v>43</v>
      </c>
      <c r="O297" s="84"/>
      <c r="P297" s="207">
        <f>O297*H297</f>
        <v>0</v>
      </c>
      <c r="Q297" s="207">
        <v>0.0005</v>
      </c>
      <c r="R297" s="207">
        <f>Q297*H297</f>
        <v>0.0005</v>
      </c>
      <c r="S297" s="207">
        <v>0</v>
      </c>
      <c r="T297" s="20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9" t="s">
        <v>233</v>
      </c>
      <c r="AT297" s="209" t="s">
        <v>187</v>
      </c>
      <c r="AU297" s="209" t="s">
        <v>82</v>
      </c>
      <c r="AY297" s="17" t="s">
        <v>153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7" t="s">
        <v>80</v>
      </c>
      <c r="BK297" s="210">
        <f>ROUND(I297*H297,2)</f>
        <v>0</v>
      </c>
      <c r="BL297" s="17" t="s">
        <v>230</v>
      </c>
      <c r="BM297" s="209" t="s">
        <v>1626</v>
      </c>
    </row>
    <row r="298" spans="1:65" s="2" customFormat="1" ht="49.05" customHeight="1">
      <c r="A298" s="38"/>
      <c r="B298" s="39"/>
      <c r="C298" s="197" t="s">
        <v>975</v>
      </c>
      <c r="D298" s="197" t="s">
        <v>156</v>
      </c>
      <c r="E298" s="198" t="s">
        <v>1627</v>
      </c>
      <c r="F298" s="199" t="s">
        <v>1628</v>
      </c>
      <c r="G298" s="200" t="s">
        <v>222</v>
      </c>
      <c r="H298" s="201">
        <v>0.775</v>
      </c>
      <c r="I298" s="202"/>
      <c r="J298" s="203">
        <f>ROUND(I298*H298,2)</f>
        <v>0</v>
      </c>
      <c r="K298" s="204"/>
      <c r="L298" s="44"/>
      <c r="M298" s="205" t="s">
        <v>19</v>
      </c>
      <c r="N298" s="206" t="s">
        <v>43</v>
      </c>
      <c r="O298" s="84"/>
      <c r="P298" s="207">
        <f>O298*H298</f>
        <v>0</v>
      </c>
      <c r="Q298" s="207">
        <v>0</v>
      </c>
      <c r="R298" s="207">
        <f>Q298*H298</f>
        <v>0</v>
      </c>
      <c r="S298" s="207">
        <v>0</v>
      </c>
      <c r="T298" s="20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09" t="s">
        <v>230</v>
      </c>
      <c r="AT298" s="209" t="s">
        <v>156</v>
      </c>
      <c r="AU298" s="209" t="s">
        <v>82</v>
      </c>
      <c r="AY298" s="17" t="s">
        <v>153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7" t="s">
        <v>80</v>
      </c>
      <c r="BK298" s="210">
        <f>ROUND(I298*H298,2)</f>
        <v>0</v>
      </c>
      <c r="BL298" s="17" t="s">
        <v>230</v>
      </c>
      <c r="BM298" s="209" t="s">
        <v>1629</v>
      </c>
    </row>
    <row r="299" spans="1:65" s="2" customFormat="1" ht="49.05" customHeight="1">
      <c r="A299" s="38"/>
      <c r="B299" s="39"/>
      <c r="C299" s="197" t="s">
        <v>585</v>
      </c>
      <c r="D299" s="197" t="s">
        <v>156</v>
      </c>
      <c r="E299" s="198" t="s">
        <v>1630</v>
      </c>
      <c r="F299" s="199" t="s">
        <v>1631</v>
      </c>
      <c r="G299" s="200" t="s">
        <v>222</v>
      </c>
      <c r="H299" s="201">
        <v>0.775</v>
      </c>
      <c r="I299" s="202"/>
      <c r="J299" s="203">
        <f>ROUND(I299*H299,2)</f>
        <v>0</v>
      </c>
      <c r="K299" s="204"/>
      <c r="L299" s="44"/>
      <c r="M299" s="205" t="s">
        <v>19</v>
      </c>
      <c r="N299" s="206" t="s">
        <v>43</v>
      </c>
      <c r="O299" s="84"/>
      <c r="P299" s="207">
        <f>O299*H299</f>
        <v>0</v>
      </c>
      <c r="Q299" s="207">
        <v>0</v>
      </c>
      <c r="R299" s="207">
        <f>Q299*H299</f>
        <v>0</v>
      </c>
      <c r="S299" s="207">
        <v>0</v>
      </c>
      <c r="T299" s="20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9" t="s">
        <v>230</v>
      </c>
      <c r="AT299" s="209" t="s">
        <v>156</v>
      </c>
      <c r="AU299" s="209" t="s">
        <v>82</v>
      </c>
      <c r="AY299" s="17" t="s">
        <v>153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7" t="s">
        <v>80</v>
      </c>
      <c r="BK299" s="210">
        <f>ROUND(I299*H299,2)</f>
        <v>0</v>
      </c>
      <c r="BL299" s="17" t="s">
        <v>230</v>
      </c>
      <c r="BM299" s="209" t="s">
        <v>1632</v>
      </c>
    </row>
    <row r="300" spans="1:63" s="11" customFormat="1" ht="22.8" customHeight="1">
      <c r="A300" s="11"/>
      <c r="B300" s="183"/>
      <c r="C300" s="184"/>
      <c r="D300" s="185" t="s">
        <v>71</v>
      </c>
      <c r="E300" s="260" t="s">
        <v>1633</v>
      </c>
      <c r="F300" s="260" t="s">
        <v>1634</v>
      </c>
      <c r="G300" s="184"/>
      <c r="H300" s="184"/>
      <c r="I300" s="187"/>
      <c r="J300" s="261">
        <f>BK300</f>
        <v>0</v>
      </c>
      <c r="K300" s="184"/>
      <c r="L300" s="189"/>
      <c r="M300" s="190"/>
      <c r="N300" s="191"/>
      <c r="O300" s="191"/>
      <c r="P300" s="192">
        <f>SUM(P301:P305)</f>
        <v>0</v>
      </c>
      <c r="Q300" s="191"/>
      <c r="R300" s="192">
        <f>SUM(R301:R305)</f>
        <v>0.0696</v>
      </c>
      <c r="S300" s="191"/>
      <c r="T300" s="193">
        <f>SUM(T301:T305)</f>
        <v>0</v>
      </c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R300" s="194" t="s">
        <v>82</v>
      </c>
      <c r="AT300" s="195" t="s">
        <v>71</v>
      </c>
      <c r="AU300" s="195" t="s">
        <v>80</v>
      </c>
      <c r="AY300" s="194" t="s">
        <v>153</v>
      </c>
      <c r="BK300" s="196">
        <f>SUM(BK301:BK305)</f>
        <v>0</v>
      </c>
    </row>
    <row r="301" spans="1:65" s="2" customFormat="1" ht="37.8" customHeight="1">
      <c r="A301" s="38"/>
      <c r="B301" s="39"/>
      <c r="C301" s="197" t="s">
        <v>982</v>
      </c>
      <c r="D301" s="197" t="s">
        <v>156</v>
      </c>
      <c r="E301" s="198" t="s">
        <v>1635</v>
      </c>
      <c r="F301" s="199" t="s">
        <v>1636</v>
      </c>
      <c r="G301" s="200" t="s">
        <v>383</v>
      </c>
      <c r="H301" s="201">
        <v>8</v>
      </c>
      <c r="I301" s="202"/>
      <c r="J301" s="203">
        <f>ROUND(I301*H301,2)</f>
        <v>0</v>
      </c>
      <c r="K301" s="204"/>
      <c r="L301" s="44"/>
      <c r="M301" s="205" t="s">
        <v>19</v>
      </c>
      <c r="N301" s="206" t="s">
        <v>43</v>
      </c>
      <c r="O301" s="84"/>
      <c r="P301" s="207">
        <f>O301*H301</f>
        <v>0</v>
      </c>
      <c r="Q301" s="207">
        <v>0</v>
      </c>
      <c r="R301" s="207">
        <f>Q301*H301</f>
        <v>0</v>
      </c>
      <c r="S301" s="207">
        <v>0</v>
      </c>
      <c r="T301" s="20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9" t="s">
        <v>230</v>
      </c>
      <c r="AT301" s="209" t="s">
        <v>156</v>
      </c>
      <c r="AU301" s="209" t="s">
        <v>82</v>
      </c>
      <c r="AY301" s="17" t="s">
        <v>153</v>
      </c>
      <c r="BE301" s="210">
        <f>IF(N301="základní",J301,0)</f>
        <v>0</v>
      </c>
      <c r="BF301" s="210">
        <f>IF(N301="snížená",J301,0)</f>
        <v>0</v>
      </c>
      <c r="BG301" s="210">
        <f>IF(N301="zákl. přenesená",J301,0)</f>
        <v>0</v>
      </c>
      <c r="BH301" s="210">
        <f>IF(N301="sníž. přenesená",J301,0)</f>
        <v>0</v>
      </c>
      <c r="BI301" s="210">
        <f>IF(N301="nulová",J301,0)</f>
        <v>0</v>
      </c>
      <c r="BJ301" s="17" t="s">
        <v>80</v>
      </c>
      <c r="BK301" s="210">
        <f>ROUND(I301*H301,2)</f>
        <v>0</v>
      </c>
      <c r="BL301" s="17" t="s">
        <v>230</v>
      </c>
      <c r="BM301" s="209" t="s">
        <v>1637</v>
      </c>
    </row>
    <row r="302" spans="1:65" s="2" customFormat="1" ht="24.15" customHeight="1">
      <c r="A302" s="38"/>
      <c r="B302" s="39"/>
      <c r="C302" s="238" t="s">
        <v>590</v>
      </c>
      <c r="D302" s="238" t="s">
        <v>187</v>
      </c>
      <c r="E302" s="239" t="s">
        <v>1638</v>
      </c>
      <c r="F302" s="240" t="s">
        <v>1639</v>
      </c>
      <c r="G302" s="241" t="s">
        <v>168</v>
      </c>
      <c r="H302" s="242">
        <v>3</v>
      </c>
      <c r="I302" s="243"/>
      <c r="J302" s="244">
        <f>ROUND(I302*H302,2)</f>
        <v>0</v>
      </c>
      <c r="K302" s="245"/>
      <c r="L302" s="246"/>
      <c r="M302" s="247" t="s">
        <v>19</v>
      </c>
      <c r="N302" s="248" t="s">
        <v>43</v>
      </c>
      <c r="O302" s="84"/>
      <c r="P302" s="207">
        <f>O302*H302</f>
        <v>0</v>
      </c>
      <c r="Q302" s="207">
        <v>0.0087</v>
      </c>
      <c r="R302" s="207">
        <f>Q302*H302</f>
        <v>0.026099999999999998</v>
      </c>
      <c r="S302" s="207">
        <v>0</v>
      </c>
      <c r="T302" s="20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09" t="s">
        <v>233</v>
      </c>
      <c r="AT302" s="209" t="s">
        <v>187</v>
      </c>
      <c r="AU302" s="209" t="s">
        <v>82</v>
      </c>
      <c r="AY302" s="17" t="s">
        <v>153</v>
      </c>
      <c r="BE302" s="210">
        <f>IF(N302="základní",J302,0)</f>
        <v>0</v>
      </c>
      <c r="BF302" s="210">
        <f>IF(N302="snížená",J302,0)</f>
        <v>0</v>
      </c>
      <c r="BG302" s="210">
        <f>IF(N302="zákl. přenesená",J302,0)</f>
        <v>0</v>
      </c>
      <c r="BH302" s="210">
        <f>IF(N302="sníž. přenesená",J302,0)</f>
        <v>0</v>
      </c>
      <c r="BI302" s="210">
        <f>IF(N302="nulová",J302,0)</f>
        <v>0</v>
      </c>
      <c r="BJ302" s="17" t="s">
        <v>80</v>
      </c>
      <c r="BK302" s="210">
        <f>ROUND(I302*H302,2)</f>
        <v>0</v>
      </c>
      <c r="BL302" s="17" t="s">
        <v>230</v>
      </c>
      <c r="BM302" s="209" t="s">
        <v>1640</v>
      </c>
    </row>
    <row r="303" spans="1:65" s="2" customFormat="1" ht="37.8" customHeight="1">
      <c r="A303" s="38"/>
      <c r="B303" s="39"/>
      <c r="C303" s="238" t="s">
        <v>1003</v>
      </c>
      <c r="D303" s="238" t="s">
        <v>187</v>
      </c>
      <c r="E303" s="239" t="s">
        <v>1641</v>
      </c>
      <c r="F303" s="240" t="s">
        <v>1642</v>
      </c>
      <c r="G303" s="241" t="s">
        <v>168</v>
      </c>
      <c r="H303" s="242">
        <v>5</v>
      </c>
      <c r="I303" s="243"/>
      <c r="J303" s="244">
        <f>ROUND(I303*H303,2)</f>
        <v>0</v>
      </c>
      <c r="K303" s="245"/>
      <c r="L303" s="246"/>
      <c r="M303" s="247" t="s">
        <v>19</v>
      </c>
      <c r="N303" s="248" t="s">
        <v>43</v>
      </c>
      <c r="O303" s="84"/>
      <c r="P303" s="207">
        <f>O303*H303</f>
        <v>0</v>
      </c>
      <c r="Q303" s="207">
        <v>0.0087</v>
      </c>
      <c r="R303" s="207">
        <f>Q303*H303</f>
        <v>0.0435</v>
      </c>
      <c r="S303" s="207">
        <v>0</v>
      </c>
      <c r="T303" s="208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9" t="s">
        <v>233</v>
      </c>
      <c r="AT303" s="209" t="s">
        <v>187</v>
      </c>
      <c r="AU303" s="209" t="s">
        <v>82</v>
      </c>
      <c r="AY303" s="17" t="s">
        <v>153</v>
      </c>
      <c r="BE303" s="210">
        <f>IF(N303="základní",J303,0)</f>
        <v>0</v>
      </c>
      <c r="BF303" s="210">
        <f>IF(N303="snížená",J303,0)</f>
        <v>0</v>
      </c>
      <c r="BG303" s="210">
        <f>IF(N303="zákl. přenesená",J303,0)</f>
        <v>0</v>
      </c>
      <c r="BH303" s="210">
        <f>IF(N303="sníž. přenesená",J303,0)</f>
        <v>0</v>
      </c>
      <c r="BI303" s="210">
        <f>IF(N303="nulová",J303,0)</f>
        <v>0</v>
      </c>
      <c r="BJ303" s="17" t="s">
        <v>80</v>
      </c>
      <c r="BK303" s="210">
        <f>ROUND(I303*H303,2)</f>
        <v>0</v>
      </c>
      <c r="BL303" s="17" t="s">
        <v>230</v>
      </c>
      <c r="BM303" s="209" t="s">
        <v>1643</v>
      </c>
    </row>
    <row r="304" spans="1:65" s="2" customFormat="1" ht="49.05" customHeight="1">
      <c r="A304" s="38"/>
      <c r="B304" s="39"/>
      <c r="C304" s="197" t="s">
        <v>594</v>
      </c>
      <c r="D304" s="197" t="s">
        <v>156</v>
      </c>
      <c r="E304" s="198" t="s">
        <v>1644</v>
      </c>
      <c r="F304" s="199" t="s">
        <v>1645</v>
      </c>
      <c r="G304" s="200" t="s">
        <v>222</v>
      </c>
      <c r="H304" s="201">
        <v>0.07</v>
      </c>
      <c r="I304" s="202"/>
      <c r="J304" s="203">
        <f>ROUND(I304*H304,2)</f>
        <v>0</v>
      </c>
      <c r="K304" s="204"/>
      <c r="L304" s="44"/>
      <c r="M304" s="205" t="s">
        <v>19</v>
      </c>
      <c r="N304" s="206" t="s">
        <v>43</v>
      </c>
      <c r="O304" s="84"/>
      <c r="P304" s="207">
        <f>O304*H304</f>
        <v>0</v>
      </c>
      <c r="Q304" s="207">
        <v>0</v>
      </c>
      <c r="R304" s="207">
        <f>Q304*H304</f>
        <v>0</v>
      </c>
      <c r="S304" s="207">
        <v>0</v>
      </c>
      <c r="T304" s="20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09" t="s">
        <v>230</v>
      </c>
      <c r="AT304" s="209" t="s">
        <v>156</v>
      </c>
      <c r="AU304" s="209" t="s">
        <v>82</v>
      </c>
      <c r="AY304" s="17" t="s">
        <v>153</v>
      </c>
      <c r="BE304" s="210">
        <f>IF(N304="základní",J304,0)</f>
        <v>0</v>
      </c>
      <c r="BF304" s="210">
        <f>IF(N304="snížená",J304,0)</f>
        <v>0</v>
      </c>
      <c r="BG304" s="210">
        <f>IF(N304="zákl. přenesená",J304,0)</f>
        <v>0</v>
      </c>
      <c r="BH304" s="210">
        <f>IF(N304="sníž. přenesená",J304,0)</f>
        <v>0</v>
      </c>
      <c r="BI304" s="210">
        <f>IF(N304="nulová",J304,0)</f>
        <v>0</v>
      </c>
      <c r="BJ304" s="17" t="s">
        <v>80</v>
      </c>
      <c r="BK304" s="210">
        <f>ROUND(I304*H304,2)</f>
        <v>0</v>
      </c>
      <c r="BL304" s="17" t="s">
        <v>230</v>
      </c>
      <c r="BM304" s="209" t="s">
        <v>1646</v>
      </c>
    </row>
    <row r="305" spans="1:65" s="2" customFormat="1" ht="49.05" customHeight="1">
      <c r="A305" s="38"/>
      <c r="B305" s="39"/>
      <c r="C305" s="197" t="s">
        <v>1012</v>
      </c>
      <c r="D305" s="197" t="s">
        <v>156</v>
      </c>
      <c r="E305" s="198" t="s">
        <v>1647</v>
      </c>
      <c r="F305" s="199" t="s">
        <v>1648</v>
      </c>
      <c r="G305" s="200" t="s">
        <v>222</v>
      </c>
      <c r="H305" s="201">
        <v>0.07</v>
      </c>
      <c r="I305" s="202"/>
      <c r="J305" s="203">
        <f>ROUND(I305*H305,2)</f>
        <v>0</v>
      </c>
      <c r="K305" s="204"/>
      <c r="L305" s="44"/>
      <c r="M305" s="249" t="s">
        <v>19</v>
      </c>
      <c r="N305" s="250" t="s">
        <v>43</v>
      </c>
      <c r="O305" s="251"/>
      <c r="P305" s="252">
        <f>O305*H305</f>
        <v>0</v>
      </c>
      <c r="Q305" s="252">
        <v>0</v>
      </c>
      <c r="R305" s="252">
        <f>Q305*H305</f>
        <v>0</v>
      </c>
      <c r="S305" s="252">
        <v>0</v>
      </c>
      <c r="T305" s="25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9" t="s">
        <v>230</v>
      </c>
      <c r="AT305" s="209" t="s">
        <v>156</v>
      </c>
      <c r="AU305" s="209" t="s">
        <v>82</v>
      </c>
      <c r="AY305" s="17" t="s">
        <v>153</v>
      </c>
      <c r="BE305" s="210">
        <f>IF(N305="základní",J305,0)</f>
        <v>0</v>
      </c>
      <c r="BF305" s="210">
        <f>IF(N305="snížená",J305,0)</f>
        <v>0</v>
      </c>
      <c r="BG305" s="210">
        <f>IF(N305="zákl. přenesená",J305,0)</f>
        <v>0</v>
      </c>
      <c r="BH305" s="210">
        <f>IF(N305="sníž. přenesená",J305,0)</f>
        <v>0</v>
      </c>
      <c r="BI305" s="210">
        <f>IF(N305="nulová",J305,0)</f>
        <v>0</v>
      </c>
      <c r="BJ305" s="17" t="s">
        <v>80</v>
      </c>
      <c r="BK305" s="210">
        <f>ROUND(I305*H305,2)</f>
        <v>0</v>
      </c>
      <c r="BL305" s="17" t="s">
        <v>230</v>
      </c>
      <c r="BM305" s="209" t="s">
        <v>1649</v>
      </c>
    </row>
    <row r="306" spans="1:31" s="2" customFormat="1" ht="6.95" customHeight="1">
      <c r="A306" s="38"/>
      <c r="B306" s="59"/>
      <c r="C306" s="60"/>
      <c r="D306" s="60"/>
      <c r="E306" s="60"/>
      <c r="F306" s="60"/>
      <c r="G306" s="60"/>
      <c r="H306" s="60"/>
      <c r="I306" s="60"/>
      <c r="J306" s="60"/>
      <c r="K306" s="60"/>
      <c r="L306" s="44"/>
      <c r="M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</row>
  </sheetData>
  <sheetProtection password="CC35" sheet="1" objects="1" scenarios="1" formatColumns="0" formatRows="0" autoFilter="0"/>
  <autoFilter ref="C91:K30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SZŠ a VOŠ zdravotnická Žďár nad Sázavou, zázemí praxe NMNM – rekonstrukce ZTI, ELEKTRO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1650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18. 1. 2023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1074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105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ROUND((SUM(BE90:BE227)),2)</f>
        <v>0</v>
      </c>
      <c r="G33" s="38"/>
      <c r="H33" s="38"/>
      <c r="I33" s="148">
        <v>0.21</v>
      </c>
      <c r="J33" s="147">
        <f>ROUND(((SUM(BE90:BE227))*I33),2)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ROUND((SUM(BF90:BF227)),2)</f>
        <v>0</v>
      </c>
      <c r="G34" s="38"/>
      <c r="H34" s="38"/>
      <c r="I34" s="148">
        <v>0.15</v>
      </c>
      <c r="J34" s="147">
        <f>ROUND(((SUM(BF90:BF227))*I34),2)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ROUND((SUM(BG90:BG227)),2)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ROUND((SUM(BH90:BH227)),2)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ROUND((SUM(BI90:BI227)),2)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SZŠ a VOŠ zdravotnická Žďár nad Sázavou, zázemí praxe NMNM – rekonstrukce ZTI, ELEKTRO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03 - úprava rozvodu plynu, ÚT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Žďárská 610, Nové Město na Moravě</v>
      </c>
      <c r="G52" s="40"/>
      <c r="H52" s="40"/>
      <c r="I52" s="32" t="s">
        <v>23</v>
      </c>
      <c r="J52" s="72" t="str">
        <f>IF(J12="","",J12)</f>
        <v>18. 1. 2023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Kraj Vysočina, Žižkova 57, Jihlava</v>
      </c>
      <c r="G54" s="40"/>
      <c r="H54" s="40"/>
      <c r="I54" s="32" t="s">
        <v>31</v>
      </c>
      <c r="J54" s="36" t="str">
        <f>E21</f>
        <v>Filip Marek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Filip MArek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107</v>
      </c>
      <c r="D57" s="162"/>
      <c r="E57" s="162"/>
      <c r="F57" s="162"/>
      <c r="G57" s="162"/>
      <c r="H57" s="162"/>
      <c r="I57" s="162"/>
      <c r="J57" s="163" t="s">
        <v>108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109</v>
      </c>
    </row>
    <row r="60" spans="1:31" s="9" customFormat="1" ht="24.95" customHeight="1">
      <c r="A60" s="9"/>
      <c r="B60" s="165"/>
      <c r="C60" s="166"/>
      <c r="D60" s="167" t="s">
        <v>1075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4" customFormat="1" ht="19.9" customHeight="1">
      <c r="A61" s="14"/>
      <c r="B61" s="254"/>
      <c r="C61" s="255"/>
      <c r="D61" s="256" t="s">
        <v>1081</v>
      </c>
      <c r="E61" s="257"/>
      <c r="F61" s="257"/>
      <c r="G61" s="257"/>
      <c r="H61" s="257"/>
      <c r="I61" s="257"/>
      <c r="J61" s="258">
        <f>J92</f>
        <v>0</v>
      </c>
      <c r="K61" s="255"/>
      <c r="L61" s="259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s="14" customFormat="1" ht="19.9" customHeight="1">
      <c r="A62" s="14"/>
      <c r="B62" s="254"/>
      <c r="C62" s="255"/>
      <c r="D62" s="256" t="s">
        <v>1082</v>
      </c>
      <c r="E62" s="257"/>
      <c r="F62" s="257"/>
      <c r="G62" s="257"/>
      <c r="H62" s="257"/>
      <c r="I62" s="257"/>
      <c r="J62" s="258">
        <f>J96</f>
        <v>0</v>
      </c>
      <c r="K62" s="255"/>
      <c r="L62" s="259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s="9" customFormat="1" ht="24.95" customHeight="1">
      <c r="A63" s="9"/>
      <c r="B63" s="165"/>
      <c r="C63" s="166"/>
      <c r="D63" s="167" t="s">
        <v>1083</v>
      </c>
      <c r="E63" s="168"/>
      <c r="F63" s="168"/>
      <c r="G63" s="168"/>
      <c r="H63" s="168"/>
      <c r="I63" s="168"/>
      <c r="J63" s="169">
        <f>J102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4" customFormat="1" ht="19.9" customHeight="1">
      <c r="A64" s="14"/>
      <c r="B64" s="254"/>
      <c r="C64" s="255"/>
      <c r="D64" s="256" t="s">
        <v>1651</v>
      </c>
      <c r="E64" s="257"/>
      <c r="F64" s="257"/>
      <c r="G64" s="257"/>
      <c r="H64" s="257"/>
      <c r="I64" s="257"/>
      <c r="J64" s="258">
        <f>J103</f>
        <v>0</v>
      </c>
      <c r="K64" s="255"/>
      <c r="L64" s="259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s="14" customFormat="1" ht="19.9" customHeight="1">
      <c r="A65" s="14"/>
      <c r="B65" s="254"/>
      <c r="C65" s="255"/>
      <c r="D65" s="256" t="s">
        <v>1652</v>
      </c>
      <c r="E65" s="257"/>
      <c r="F65" s="257"/>
      <c r="G65" s="257"/>
      <c r="H65" s="257"/>
      <c r="I65" s="257"/>
      <c r="J65" s="258">
        <f>J110</f>
        <v>0</v>
      </c>
      <c r="K65" s="255"/>
      <c r="L65" s="259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s="14" customFormat="1" ht="19.9" customHeight="1">
      <c r="A66" s="14"/>
      <c r="B66" s="254"/>
      <c r="C66" s="255"/>
      <c r="D66" s="256" t="s">
        <v>1653</v>
      </c>
      <c r="E66" s="257"/>
      <c r="F66" s="257"/>
      <c r="G66" s="257"/>
      <c r="H66" s="257"/>
      <c r="I66" s="257"/>
      <c r="J66" s="258">
        <f>J130</f>
        <v>0</v>
      </c>
      <c r="K66" s="255"/>
      <c r="L66" s="259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s="14" customFormat="1" ht="19.9" customHeight="1">
      <c r="A67" s="14"/>
      <c r="B67" s="254"/>
      <c r="C67" s="255"/>
      <c r="D67" s="256" t="s">
        <v>1654</v>
      </c>
      <c r="E67" s="257"/>
      <c r="F67" s="257"/>
      <c r="G67" s="257"/>
      <c r="H67" s="257"/>
      <c r="I67" s="257"/>
      <c r="J67" s="258">
        <f>J147</f>
        <v>0</v>
      </c>
      <c r="K67" s="255"/>
      <c r="L67" s="259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s="14" customFormat="1" ht="19.9" customHeight="1">
      <c r="A68" s="14"/>
      <c r="B68" s="254"/>
      <c r="C68" s="255"/>
      <c r="D68" s="256" t="s">
        <v>1655</v>
      </c>
      <c r="E68" s="257"/>
      <c r="F68" s="257"/>
      <c r="G68" s="257"/>
      <c r="H68" s="257"/>
      <c r="I68" s="257"/>
      <c r="J68" s="258">
        <f>J171</f>
        <v>0</v>
      </c>
      <c r="K68" s="255"/>
      <c r="L68" s="259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s="14" customFormat="1" ht="19.9" customHeight="1">
      <c r="A69" s="14"/>
      <c r="B69" s="254"/>
      <c r="C69" s="255"/>
      <c r="D69" s="256" t="s">
        <v>1656</v>
      </c>
      <c r="E69" s="257"/>
      <c r="F69" s="257"/>
      <c r="G69" s="257"/>
      <c r="H69" s="257"/>
      <c r="I69" s="257"/>
      <c r="J69" s="258">
        <f>J186</f>
        <v>0</v>
      </c>
      <c r="K69" s="255"/>
      <c r="L69" s="259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s="14" customFormat="1" ht="19.9" customHeight="1">
      <c r="A70" s="14"/>
      <c r="B70" s="254"/>
      <c r="C70" s="255"/>
      <c r="D70" s="256" t="s">
        <v>1657</v>
      </c>
      <c r="E70" s="257"/>
      <c r="F70" s="257"/>
      <c r="G70" s="257"/>
      <c r="H70" s="257"/>
      <c r="I70" s="257"/>
      <c r="J70" s="258">
        <f>J208</f>
        <v>0</v>
      </c>
      <c r="K70" s="255"/>
      <c r="L70" s="259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138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6.25" customHeight="1">
      <c r="A80" s="38"/>
      <c r="B80" s="39"/>
      <c r="C80" s="40"/>
      <c r="D80" s="40"/>
      <c r="E80" s="160" t="str">
        <f>E7</f>
        <v>SZŠ a VOŠ zdravotnická Žďár nad Sázavou, zázemí praxe NMNM – rekonstrukce ZTI, ELEKTRO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102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SO 03 - úprava rozvodu plynu, ÚT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>Žďárská 610, Nové Město na Moravě</v>
      </c>
      <c r="G84" s="40"/>
      <c r="H84" s="40"/>
      <c r="I84" s="32" t="s">
        <v>23</v>
      </c>
      <c r="J84" s="72" t="str">
        <f>IF(J12="","",J12)</f>
        <v>18. 1. 2023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>Kraj Vysočina, Žižkova 57, Jihlava</v>
      </c>
      <c r="G86" s="40"/>
      <c r="H86" s="40"/>
      <c r="I86" s="32" t="s">
        <v>31</v>
      </c>
      <c r="J86" s="36" t="str">
        <f>E21</f>
        <v>Filip Marek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29</v>
      </c>
      <c r="D87" s="40"/>
      <c r="E87" s="40"/>
      <c r="F87" s="27" t="str">
        <f>IF(E18="","",E18)</f>
        <v>Vyplň údaj</v>
      </c>
      <c r="G87" s="40"/>
      <c r="H87" s="40"/>
      <c r="I87" s="32" t="s">
        <v>34</v>
      </c>
      <c r="J87" s="36" t="str">
        <f>E24</f>
        <v>Filip MArek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0" customFormat="1" ht="29.25" customHeight="1">
      <c r="A89" s="171"/>
      <c r="B89" s="172"/>
      <c r="C89" s="173" t="s">
        <v>139</v>
      </c>
      <c r="D89" s="174" t="s">
        <v>57</v>
      </c>
      <c r="E89" s="174" t="s">
        <v>53</v>
      </c>
      <c r="F89" s="174" t="s">
        <v>54</v>
      </c>
      <c r="G89" s="174" t="s">
        <v>140</v>
      </c>
      <c r="H89" s="174" t="s">
        <v>141</v>
      </c>
      <c r="I89" s="174" t="s">
        <v>142</v>
      </c>
      <c r="J89" s="175" t="s">
        <v>108</v>
      </c>
      <c r="K89" s="176" t="s">
        <v>143</v>
      </c>
      <c r="L89" s="177"/>
      <c r="M89" s="92" t="s">
        <v>19</v>
      </c>
      <c r="N89" s="93" t="s">
        <v>42</v>
      </c>
      <c r="O89" s="93" t="s">
        <v>144</v>
      </c>
      <c r="P89" s="93" t="s">
        <v>145</v>
      </c>
      <c r="Q89" s="93" t="s">
        <v>146</v>
      </c>
      <c r="R89" s="93" t="s">
        <v>147</v>
      </c>
      <c r="S89" s="93" t="s">
        <v>148</v>
      </c>
      <c r="T89" s="94" t="s">
        <v>149</v>
      </c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</row>
    <row r="90" spans="1:63" s="2" customFormat="1" ht="22.8" customHeight="1">
      <c r="A90" s="38"/>
      <c r="B90" s="39"/>
      <c r="C90" s="99" t="s">
        <v>150</v>
      </c>
      <c r="D90" s="40"/>
      <c r="E90" s="40"/>
      <c r="F90" s="40"/>
      <c r="G90" s="40"/>
      <c r="H90" s="40"/>
      <c r="I90" s="40"/>
      <c r="J90" s="178">
        <f>BK90</f>
        <v>0</v>
      </c>
      <c r="K90" s="40"/>
      <c r="L90" s="44"/>
      <c r="M90" s="95"/>
      <c r="N90" s="179"/>
      <c r="O90" s="96"/>
      <c r="P90" s="180">
        <f>P91+P102</f>
        <v>0</v>
      </c>
      <c r="Q90" s="96"/>
      <c r="R90" s="180">
        <f>R91+R102</f>
        <v>2.1117650000000006</v>
      </c>
      <c r="S90" s="96"/>
      <c r="T90" s="181">
        <f>T91+T102</f>
        <v>2.95106827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71</v>
      </c>
      <c r="AU90" s="17" t="s">
        <v>109</v>
      </c>
      <c r="BK90" s="182">
        <f>BK91+BK102</f>
        <v>0</v>
      </c>
    </row>
    <row r="91" spans="1:63" s="11" customFormat="1" ht="25.9" customHeight="1">
      <c r="A91" s="11"/>
      <c r="B91" s="183"/>
      <c r="C91" s="184"/>
      <c r="D91" s="185" t="s">
        <v>71</v>
      </c>
      <c r="E91" s="186" t="s">
        <v>1088</v>
      </c>
      <c r="F91" s="186" t="s">
        <v>1089</v>
      </c>
      <c r="G91" s="184"/>
      <c r="H91" s="184"/>
      <c r="I91" s="187"/>
      <c r="J91" s="188">
        <f>BK91</f>
        <v>0</v>
      </c>
      <c r="K91" s="184"/>
      <c r="L91" s="189"/>
      <c r="M91" s="190"/>
      <c r="N91" s="191"/>
      <c r="O91" s="191"/>
      <c r="P91" s="192">
        <f>P92+P96</f>
        <v>0</v>
      </c>
      <c r="Q91" s="191"/>
      <c r="R91" s="192">
        <f>R92+R96</f>
        <v>0</v>
      </c>
      <c r="S91" s="191"/>
      <c r="T91" s="193">
        <f>T92+T96</f>
        <v>0.664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4" t="s">
        <v>80</v>
      </c>
      <c r="AT91" s="195" t="s">
        <v>71</v>
      </c>
      <c r="AU91" s="195" t="s">
        <v>72</v>
      </c>
      <c r="AY91" s="194" t="s">
        <v>153</v>
      </c>
      <c r="BK91" s="196">
        <f>BK92+BK96</f>
        <v>0</v>
      </c>
    </row>
    <row r="92" spans="1:63" s="11" customFormat="1" ht="22.8" customHeight="1">
      <c r="A92" s="11"/>
      <c r="B92" s="183"/>
      <c r="C92" s="184"/>
      <c r="D92" s="185" t="s">
        <v>71</v>
      </c>
      <c r="E92" s="260" t="s">
        <v>197</v>
      </c>
      <c r="F92" s="260" t="s">
        <v>1204</v>
      </c>
      <c r="G92" s="184"/>
      <c r="H92" s="184"/>
      <c r="I92" s="187"/>
      <c r="J92" s="261">
        <f>BK92</f>
        <v>0</v>
      </c>
      <c r="K92" s="184"/>
      <c r="L92" s="189"/>
      <c r="M92" s="190"/>
      <c r="N92" s="191"/>
      <c r="O92" s="191"/>
      <c r="P92" s="192">
        <f>SUM(P93:P95)</f>
        <v>0</v>
      </c>
      <c r="Q92" s="191"/>
      <c r="R92" s="192">
        <f>SUM(R93:R95)</f>
        <v>0</v>
      </c>
      <c r="S92" s="191"/>
      <c r="T92" s="193">
        <f>SUM(T93:T95)</f>
        <v>0.664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194" t="s">
        <v>80</v>
      </c>
      <c r="AT92" s="195" t="s">
        <v>71</v>
      </c>
      <c r="AU92" s="195" t="s">
        <v>80</v>
      </c>
      <c r="AY92" s="194" t="s">
        <v>153</v>
      </c>
      <c r="BK92" s="196">
        <f>SUM(BK93:BK95)</f>
        <v>0</v>
      </c>
    </row>
    <row r="93" spans="1:65" s="2" customFormat="1" ht="37.8" customHeight="1">
      <c r="A93" s="38"/>
      <c r="B93" s="39"/>
      <c r="C93" s="197" t="s">
        <v>642</v>
      </c>
      <c r="D93" s="197" t="s">
        <v>156</v>
      </c>
      <c r="E93" s="198" t="s">
        <v>1220</v>
      </c>
      <c r="F93" s="199" t="s">
        <v>1221</v>
      </c>
      <c r="G93" s="200" t="s">
        <v>246</v>
      </c>
      <c r="H93" s="201">
        <v>3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43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0.009</v>
      </c>
      <c r="T93" s="208">
        <f>S93*H93</f>
        <v>0.026999999999999996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160</v>
      </c>
      <c r="AT93" s="209" t="s">
        <v>156</v>
      </c>
      <c r="AU93" s="209" t="s">
        <v>82</v>
      </c>
      <c r="AY93" s="17" t="s">
        <v>153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80</v>
      </c>
      <c r="BK93" s="210">
        <f>ROUND(I93*H93,2)</f>
        <v>0</v>
      </c>
      <c r="BL93" s="17" t="s">
        <v>160</v>
      </c>
      <c r="BM93" s="209" t="s">
        <v>1658</v>
      </c>
    </row>
    <row r="94" spans="1:65" s="2" customFormat="1" ht="37.8" customHeight="1">
      <c r="A94" s="38"/>
      <c r="B94" s="39"/>
      <c r="C94" s="197" t="s">
        <v>80</v>
      </c>
      <c r="D94" s="197" t="s">
        <v>156</v>
      </c>
      <c r="E94" s="198" t="s">
        <v>1223</v>
      </c>
      <c r="F94" s="199" t="s">
        <v>1224</v>
      </c>
      <c r="G94" s="200" t="s">
        <v>246</v>
      </c>
      <c r="H94" s="201">
        <v>49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43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0.013</v>
      </c>
      <c r="T94" s="208">
        <f>S94*H94</f>
        <v>0.637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160</v>
      </c>
      <c r="AT94" s="209" t="s">
        <v>156</v>
      </c>
      <c r="AU94" s="209" t="s">
        <v>82</v>
      </c>
      <c r="AY94" s="17" t="s">
        <v>153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80</v>
      </c>
      <c r="BK94" s="210">
        <f>ROUND(I94*H94,2)</f>
        <v>0</v>
      </c>
      <c r="BL94" s="17" t="s">
        <v>160</v>
      </c>
      <c r="BM94" s="209" t="s">
        <v>1659</v>
      </c>
    </row>
    <row r="95" spans="1:47" s="2" customFormat="1" ht="12">
      <c r="A95" s="38"/>
      <c r="B95" s="39"/>
      <c r="C95" s="40"/>
      <c r="D95" s="213" t="s">
        <v>169</v>
      </c>
      <c r="E95" s="40"/>
      <c r="F95" s="234" t="s">
        <v>1660</v>
      </c>
      <c r="G95" s="40"/>
      <c r="H95" s="40"/>
      <c r="I95" s="235"/>
      <c r="J95" s="40"/>
      <c r="K95" s="40"/>
      <c r="L95" s="44"/>
      <c r="M95" s="236"/>
      <c r="N95" s="237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169</v>
      </c>
      <c r="AU95" s="17" t="s">
        <v>82</v>
      </c>
    </row>
    <row r="96" spans="1:63" s="11" customFormat="1" ht="22.8" customHeight="1">
      <c r="A96" s="11"/>
      <c r="B96" s="183"/>
      <c r="C96" s="184"/>
      <c r="D96" s="185" t="s">
        <v>71</v>
      </c>
      <c r="E96" s="260" t="s">
        <v>1235</v>
      </c>
      <c r="F96" s="260" t="s">
        <v>1236</v>
      </c>
      <c r="G96" s="184"/>
      <c r="H96" s="184"/>
      <c r="I96" s="187"/>
      <c r="J96" s="261">
        <f>BK96</f>
        <v>0</v>
      </c>
      <c r="K96" s="184"/>
      <c r="L96" s="189"/>
      <c r="M96" s="190"/>
      <c r="N96" s="191"/>
      <c r="O96" s="191"/>
      <c r="P96" s="192">
        <f>SUM(P97:P101)</f>
        <v>0</v>
      </c>
      <c r="Q96" s="191"/>
      <c r="R96" s="192">
        <f>SUM(R97:R101)</f>
        <v>0</v>
      </c>
      <c r="S96" s="191"/>
      <c r="T96" s="193">
        <f>SUM(T97:T101)</f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194" t="s">
        <v>80</v>
      </c>
      <c r="AT96" s="195" t="s">
        <v>71</v>
      </c>
      <c r="AU96" s="195" t="s">
        <v>80</v>
      </c>
      <c r="AY96" s="194" t="s">
        <v>153</v>
      </c>
      <c r="BK96" s="196">
        <f>SUM(BK97:BK101)</f>
        <v>0</v>
      </c>
    </row>
    <row r="97" spans="1:65" s="2" customFormat="1" ht="44.25" customHeight="1">
      <c r="A97" s="38"/>
      <c r="B97" s="39"/>
      <c r="C97" s="197" t="s">
        <v>625</v>
      </c>
      <c r="D97" s="197" t="s">
        <v>156</v>
      </c>
      <c r="E97" s="198" t="s">
        <v>1237</v>
      </c>
      <c r="F97" s="199" t="s">
        <v>1238</v>
      </c>
      <c r="G97" s="200" t="s">
        <v>222</v>
      </c>
      <c r="H97" s="201">
        <v>2.951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43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160</v>
      </c>
      <c r="AT97" s="209" t="s">
        <v>156</v>
      </c>
      <c r="AU97" s="209" t="s">
        <v>82</v>
      </c>
      <c r="AY97" s="17" t="s">
        <v>153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80</v>
      </c>
      <c r="BK97" s="210">
        <f>ROUND(I97*H97,2)</f>
        <v>0</v>
      </c>
      <c r="BL97" s="17" t="s">
        <v>160</v>
      </c>
      <c r="BM97" s="209" t="s">
        <v>1661</v>
      </c>
    </row>
    <row r="98" spans="1:65" s="2" customFormat="1" ht="33" customHeight="1">
      <c r="A98" s="38"/>
      <c r="B98" s="39"/>
      <c r="C98" s="197" t="s">
        <v>394</v>
      </c>
      <c r="D98" s="197" t="s">
        <v>156</v>
      </c>
      <c r="E98" s="198" t="s">
        <v>1240</v>
      </c>
      <c r="F98" s="199" t="s">
        <v>1241</v>
      </c>
      <c r="G98" s="200" t="s">
        <v>222</v>
      </c>
      <c r="H98" s="201">
        <v>2.951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43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160</v>
      </c>
      <c r="AT98" s="209" t="s">
        <v>156</v>
      </c>
      <c r="AU98" s="209" t="s">
        <v>82</v>
      </c>
      <c r="AY98" s="17" t="s">
        <v>153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80</v>
      </c>
      <c r="BK98" s="210">
        <f>ROUND(I98*H98,2)</f>
        <v>0</v>
      </c>
      <c r="BL98" s="17" t="s">
        <v>160</v>
      </c>
      <c r="BM98" s="209" t="s">
        <v>1662</v>
      </c>
    </row>
    <row r="99" spans="1:65" s="2" customFormat="1" ht="44.25" customHeight="1">
      <c r="A99" s="38"/>
      <c r="B99" s="39"/>
      <c r="C99" s="197" t="s">
        <v>657</v>
      </c>
      <c r="D99" s="197" t="s">
        <v>156</v>
      </c>
      <c r="E99" s="198" t="s">
        <v>1243</v>
      </c>
      <c r="F99" s="199" t="s">
        <v>1244</v>
      </c>
      <c r="G99" s="200" t="s">
        <v>222</v>
      </c>
      <c r="H99" s="201">
        <v>44.265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43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160</v>
      </c>
      <c r="AT99" s="209" t="s">
        <v>156</v>
      </c>
      <c r="AU99" s="209" t="s">
        <v>82</v>
      </c>
      <c r="AY99" s="17" t="s">
        <v>153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80</v>
      </c>
      <c r="BK99" s="210">
        <f>ROUND(I99*H99,2)</f>
        <v>0</v>
      </c>
      <c r="BL99" s="17" t="s">
        <v>160</v>
      </c>
      <c r="BM99" s="209" t="s">
        <v>1663</v>
      </c>
    </row>
    <row r="100" spans="1:51" s="12" customFormat="1" ht="12">
      <c r="A100" s="12"/>
      <c r="B100" s="211"/>
      <c r="C100" s="212"/>
      <c r="D100" s="213" t="s">
        <v>161</v>
      </c>
      <c r="E100" s="212"/>
      <c r="F100" s="215" t="s">
        <v>1664</v>
      </c>
      <c r="G100" s="212"/>
      <c r="H100" s="216">
        <v>44.265</v>
      </c>
      <c r="I100" s="217"/>
      <c r="J100" s="212"/>
      <c r="K100" s="212"/>
      <c r="L100" s="218"/>
      <c r="M100" s="219"/>
      <c r="N100" s="220"/>
      <c r="O100" s="220"/>
      <c r="P100" s="220"/>
      <c r="Q100" s="220"/>
      <c r="R100" s="220"/>
      <c r="S100" s="220"/>
      <c r="T100" s="221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22" t="s">
        <v>161</v>
      </c>
      <c r="AU100" s="222" t="s">
        <v>82</v>
      </c>
      <c r="AV100" s="12" t="s">
        <v>82</v>
      </c>
      <c r="AW100" s="12" t="s">
        <v>4</v>
      </c>
      <c r="AX100" s="12" t="s">
        <v>80</v>
      </c>
      <c r="AY100" s="222" t="s">
        <v>153</v>
      </c>
    </row>
    <row r="101" spans="1:65" s="2" customFormat="1" ht="44.25" customHeight="1">
      <c r="A101" s="38"/>
      <c r="B101" s="39"/>
      <c r="C101" s="197" t="s">
        <v>401</v>
      </c>
      <c r="D101" s="197" t="s">
        <v>156</v>
      </c>
      <c r="E101" s="198" t="s">
        <v>1247</v>
      </c>
      <c r="F101" s="199" t="s">
        <v>1248</v>
      </c>
      <c r="G101" s="200" t="s">
        <v>222</v>
      </c>
      <c r="H101" s="201">
        <v>2.951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43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160</v>
      </c>
      <c r="AT101" s="209" t="s">
        <v>156</v>
      </c>
      <c r="AU101" s="209" t="s">
        <v>82</v>
      </c>
      <c r="AY101" s="17" t="s">
        <v>153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80</v>
      </c>
      <c r="BK101" s="210">
        <f>ROUND(I101*H101,2)</f>
        <v>0</v>
      </c>
      <c r="BL101" s="17" t="s">
        <v>160</v>
      </c>
      <c r="BM101" s="209" t="s">
        <v>1665</v>
      </c>
    </row>
    <row r="102" spans="1:63" s="11" customFormat="1" ht="25.9" customHeight="1">
      <c r="A102" s="11"/>
      <c r="B102" s="183"/>
      <c r="C102" s="184"/>
      <c r="D102" s="185" t="s">
        <v>71</v>
      </c>
      <c r="E102" s="186" t="s">
        <v>1253</v>
      </c>
      <c r="F102" s="186" t="s">
        <v>1254</v>
      </c>
      <c r="G102" s="184"/>
      <c r="H102" s="184"/>
      <c r="I102" s="187"/>
      <c r="J102" s="188">
        <f>BK102</f>
        <v>0</v>
      </c>
      <c r="K102" s="184"/>
      <c r="L102" s="189"/>
      <c r="M102" s="190"/>
      <c r="N102" s="191"/>
      <c r="O102" s="191"/>
      <c r="P102" s="192">
        <f>P103+P110+P130+P147+P171+P186+P208</f>
        <v>0</v>
      </c>
      <c r="Q102" s="191"/>
      <c r="R102" s="192">
        <f>R103+R110+R130+R147+R171+R186+R208</f>
        <v>2.1117650000000006</v>
      </c>
      <c r="S102" s="191"/>
      <c r="T102" s="193">
        <f>T103+T110+T130+T147+T171+T186+T208</f>
        <v>2.28706827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R102" s="194" t="s">
        <v>82</v>
      </c>
      <c r="AT102" s="195" t="s">
        <v>71</v>
      </c>
      <c r="AU102" s="195" t="s">
        <v>72</v>
      </c>
      <c r="AY102" s="194" t="s">
        <v>153</v>
      </c>
      <c r="BK102" s="196">
        <f>BK103+BK110+BK130+BK147+BK171+BK186+BK208</f>
        <v>0</v>
      </c>
    </row>
    <row r="103" spans="1:63" s="11" customFormat="1" ht="22.8" customHeight="1">
      <c r="A103" s="11"/>
      <c r="B103" s="183"/>
      <c r="C103" s="184"/>
      <c r="D103" s="185" t="s">
        <v>71</v>
      </c>
      <c r="E103" s="260" t="s">
        <v>1666</v>
      </c>
      <c r="F103" s="260" t="s">
        <v>1667</v>
      </c>
      <c r="G103" s="184"/>
      <c r="H103" s="184"/>
      <c r="I103" s="187"/>
      <c r="J103" s="261">
        <f>BK103</f>
        <v>0</v>
      </c>
      <c r="K103" s="184"/>
      <c r="L103" s="189"/>
      <c r="M103" s="190"/>
      <c r="N103" s="191"/>
      <c r="O103" s="191"/>
      <c r="P103" s="192">
        <f>SUM(P104:P109)</f>
        <v>0</v>
      </c>
      <c r="Q103" s="191"/>
      <c r="R103" s="192">
        <f>SUM(R104:R109)</f>
        <v>0.026750000000000003</v>
      </c>
      <c r="S103" s="191"/>
      <c r="T103" s="193">
        <f>SUM(T104:T109)</f>
        <v>0.0043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194" t="s">
        <v>82</v>
      </c>
      <c r="AT103" s="195" t="s">
        <v>71</v>
      </c>
      <c r="AU103" s="195" t="s">
        <v>80</v>
      </c>
      <c r="AY103" s="194" t="s">
        <v>153</v>
      </c>
      <c r="BK103" s="196">
        <f>SUM(BK104:BK109)</f>
        <v>0</v>
      </c>
    </row>
    <row r="104" spans="1:65" s="2" customFormat="1" ht="33" customHeight="1">
      <c r="A104" s="38"/>
      <c r="B104" s="39"/>
      <c r="C104" s="197" t="s">
        <v>418</v>
      </c>
      <c r="D104" s="197" t="s">
        <v>156</v>
      </c>
      <c r="E104" s="198" t="s">
        <v>1668</v>
      </c>
      <c r="F104" s="199" t="s">
        <v>1669</v>
      </c>
      <c r="G104" s="200" t="s">
        <v>246</v>
      </c>
      <c r="H104" s="201">
        <v>1</v>
      </c>
      <c r="I104" s="202"/>
      <c r="J104" s="203">
        <f>ROUND(I104*H104,2)</f>
        <v>0</v>
      </c>
      <c r="K104" s="204"/>
      <c r="L104" s="44"/>
      <c r="M104" s="205" t="s">
        <v>19</v>
      </c>
      <c r="N104" s="206" t="s">
        <v>43</v>
      </c>
      <c r="O104" s="84"/>
      <c r="P104" s="207">
        <f>O104*H104</f>
        <v>0</v>
      </c>
      <c r="Q104" s="207">
        <v>0.00185</v>
      </c>
      <c r="R104" s="207">
        <f>Q104*H104</f>
        <v>0.00185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230</v>
      </c>
      <c r="AT104" s="209" t="s">
        <v>156</v>
      </c>
      <c r="AU104" s="209" t="s">
        <v>82</v>
      </c>
      <c r="AY104" s="17" t="s">
        <v>153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80</v>
      </c>
      <c r="BK104" s="210">
        <f>ROUND(I104*H104,2)</f>
        <v>0</v>
      </c>
      <c r="BL104" s="17" t="s">
        <v>230</v>
      </c>
      <c r="BM104" s="209" t="s">
        <v>1670</v>
      </c>
    </row>
    <row r="105" spans="1:65" s="2" customFormat="1" ht="33" customHeight="1">
      <c r="A105" s="38"/>
      <c r="B105" s="39"/>
      <c r="C105" s="197" t="s">
        <v>292</v>
      </c>
      <c r="D105" s="197" t="s">
        <v>156</v>
      </c>
      <c r="E105" s="198" t="s">
        <v>1671</v>
      </c>
      <c r="F105" s="199" t="s">
        <v>1672</v>
      </c>
      <c r="G105" s="200" t="s">
        <v>246</v>
      </c>
      <c r="H105" s="201">
        <v>9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43</v>
      </c>
      <c r="O105" s="84"/>
      <c r="P105" s="207">
        <f>O105*H105</f>
        <v>0</v>
      </c>
      <c r="Q105" s="207">
        <v>0.0027</v>
      </c>
      <c r="R105" s="207">
        <f>Q105*H105</f>
        <v>0.024300000000000002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230</v>
      </c>
      <c r="AT105" s="209" t="s">
        <v>156</v>
      </c>
      <c r="AU105" s="209" t="s">
        <v>82</v>
      </c>
      <c r="AY105" s="17" t="s">
        <v>153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80</v>
      </c>
      <c r="BK105" s="210">
        <f>ROUND(I105*H105,2)</f>
        <v>0</v>
      </c>
      <c r="BL105" s="17" t="s">
        <v>230</v>
      </c>
      <c r="BM105" s="209" t="s">
        <v>1673</v>
      </c>
    </row>
    <row r="106" spans="1:65" s="2" customFormat="1" ht="24.15" customHeight="1">
      <c r="A106" s="38"/>
      <c r="B106" s="39"/>
      <c r="C106" s="197" t="s">
        <v>82</v>
      </c>
      <c r="D106" s="197" t="s">
        <v>156</v>
      </c>
      <c r="E106" s="198" t="s">
        <v>1674</v>
      </c>
      <c r="F106" s="199" t="s">
        <v>1675</v>
      </c>
      <c r="G106" s="200" t="s">
        <v>246</v>
      </c>
      <c r="H106" s="201">
        <v>2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43</v>
      </c>
      <c r="O106" s="84"/>
      <c r="P106" s="207">
        <f>O106*H106</f>
        <v>0</v>
      </c>
      <c r="Q106" s="207">
        <v>0.00011</v>
      </c>
      <c r="R106" s="207">
        <f>Q106*H106</f>
        <v>0.00022</v>
      </c>
      <c r="S106" s="207">
        <v>0.00215</v>
      </c>
      <c r="T106" s="208">
        <f>S106*H106</f>
        <v>0.0043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230</v>
      </c>
      <c r="AT106" s="209" t="s">
        <v>156</v>
      </c>
      <c r="AU106" s="209" t="s">
        <v>82</v>
      </c>
      <c r="AY106" s="17" t="s">
        <v>153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80</v>
      </c>
      <c r="BK106" s="210">
        <f>ROUND(I106*H106,2)</f>
        <v>0</v>
      </c>
      <c r="BL106" s="17" t="s">
        <v>230</v>
      </c>
      <c r="BM106" s="209" t="s">
        <v>1676</v>
      </c>
    </row>
    <row r="107" spans="1:65" s="2" customFormat="1" ht="24.15" customHeight="1">
      <c r="A107" s="38"/>
      <c r="B107" s="39"/>
      <c r="C107" s="197" t="s">
        <v>172</v>
      </c>
      <c r="D107" s="197" t="s">
        <v>156</v>
      </c>
      <c r="E107" s="198" t="s">
        <v>1677</v>
      </c>
      <c r="F107" s="199" t="s">
        <v>1678</v>
      </c>
      <c r="G107" s="200" t="s">
        <v>168</v>
      </c>
      <c r="H107" s="201">
        <v>1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43</v>
      </c>
      <c r="O107" s="84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230</v>
      </c>
      <c r="AT107" s="209" t="s">
        <v>156</v>
      </c>
      <c r="AU107" s="209" t="s">
        <v>82</v>
      </c>
      <c r="AY107" s="17" t="s">
        <v>153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80</v>
      </c>
      <c r="BK107" s="210">
        <f>ROUND(I107*H107,2)</f>
        <v>0</v>
      </c>
      <c r="BL107" s="17" t="s">
        <v>230</v>
      </c>
      <c r="BM107" s="209" t="s">
        <v>1679</v>
      </c>
    </row>
    <row r="108" spans="1:65" s="2" customFormat="1" ht="33" customHeight="1">
      <c r="A108" s="38"/>
      <c r="B108" s="39"/>
      <c r="C108" s="197" t="s">
        <v>160</v>
      </c>
      <c r="D108" s="197" t="s">
        <v>156</v>
      </c>
      <c r="E108" s="198" t="s">
        <v>1680</v>
      </c>
      <c r="F108" s="199" t="s">
        <v>1681</v>
      </c>
      <c r="G108" s="200" t="s">
        <v>168</v>
      </c>
      <c r="H108" s="201">
        <v>1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43</v>
      </c>
      <c r="O108" s="84"/>
      <c r="P108" s="207">
        <f>O108*H108</f>
        <v>0</v>
      </c>
      <c r="Q108" s="207">
        <v>0.00038</v>
      </c>
      <c r="R108" s="207">
        <f>Q108*H108</f>
        <v>0.00038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230</v>
      </c>
      <c r="AT108" s="209" t="s">
        <v>156</v>
      </c>
      <c r="AU108" s="209" t="s">
        <v>82</v>
      </c>
      <c r="AY108" s="17" t="s">
        <v>153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80</v>
      </c>
      <c r="BK108" s="210">
        <f>ROUND(I108*H108,2)</f>
        <v>0</v>
      </c>
      <c r="BL108" s="17" t="s">
        <v>230</v>
      </c>
      <c r="BM108" s="209" t="s">
        <v>1682</v>
      </c>
    </row>
    <row r="109" spans="1:65" s="2" customFormat="1" ht="44.25" customHeight="1">
      <c r="A109" s="38"/>
      <c r="B109" s="39"/>
      <c r="C109" s="197" t="s">
        <v>698</v>
      </c>
      <c r="D109" s="197" t="s">
        <v>156</v>
      </c>
      <c r="E109" s="198" t="s">
        <v>1683</v>
      </c>
      <c r="F109" s="199" t="s">
        <v>1684</v>
      </c>
      <c r="G109" s="200" t="s">
        <v>222</v>
      </c>
      <c r="H109" s="201">
        <v>0.027</v>
      </c>
      <c r="I109" s="202"/>
      <c r="J109" s="203">
        <f>ROUND(I109*H109,2)</f>
        <v>0</v>
      </c>
      <c r="K109" s="204"/>
      <c r="L109" s="44"/>
      <c r="M109" s="205" t="s">
        <v>19</v>
      </c>
      <c r="N109" s="206" t="s">
        <v>43</v>
      </c>
      <c r="O109" s="84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230</v>
      </c>
      <c r="AT109" s="209" t="s">
        <v>156</v>
      </c>
      <c r="AU109" s="209" t="s">
        <v>82</v>
      </c>
      <c r="AY109" s="17" t="s">
        <v>153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80</v>
      </c>
      <c r="BK109" s="210">
        <f>ROUND(I109*H109,2)</f>
        <v>0</v>
      </c>
      <c r="BL109" s="17" t="s">
        <v>230</v>
      </c>
      <c r="BM109" s="209" t="s">
        <v>1685</v>
      </c>
    </row>
    <row r="110" spans="1:63" s="11" customFormat="1" ht="22.8" customHeight="1">
      <c r="A110" s="11"/>
      <c r="B110" s="183"/>
      <c r="C110" s="184"/>
      <c r="D110" s="185" t="s">
        <v>71</v>
      </c>
      <c r="E110" s="260" t="s">
        <v>1686</v>
      </c>
      <c r="F110" s="260" t="s">
        <v>1687</v>
      </c>
      <c r="G110" s="184"/>
      <c r="H110" s="184"/>
      <c r="I110" s="187"/>
      <c r="J110" s="261">
        <f>BK110</f>
        <v>0</v>
      </c>
      <c r="K110" s="184"/>
      <c r="L110" s="189"/>
      <c r="M110" s="190"/>
      <c r="N110" s="191"/>
      <c r="O110" s="191"/>
      <c r="P110" s="192">
        <f>SUM(P111:P129)</f>
        <v>0</v>
      </c>
      <c r="Q110" s="191"/>
      <c r="R110" s="192">
        <f>SUM(R111:R129)</f>
        <v>0.170555</v>
      </c>
      <c r="S110" s="191"/>
      <c r="T110" s="193">
        <f>SUM(T111:T129)</f>
        <v>0.15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194" t="s">
        <v>82</v>
      </c>
      <c r="AT110" s="195" t="s">
        <v>71</v>
      </c>
      <c r="AU110" s="195" t="s">
        <v>80</v>
      </c>
      <c r="AY110" s="194" t="s">
        <v>153</v>
      </c>
      <c r="BK110" s="196">
        <f>SUM(BK111:BK129)</f>
        <v>0</v>
      </c>
    </row>
    <row r="111" spans="1:65" s="2" customFormat="1" ht="24.15" customHeight="1">
      <c r="A111" s="38"/>
      <c r="B111" s="39"/>
      <c r="C111" s="197" t="s">
        <v>180</v>
      </c>
      <c r="D111" s="197" t="s">
        <v>156</v>
      </c>
      <c r="E111" s="198" t="s">
        <v>1688</v>
      </c>
      <c r="F111" s="199" t="s">
        <v>1689</v>
      </c>
      <c r="G111" s="200" t="s">
        <v>168</v>
      </c>
      <c r="H111" s="201">
        <v>1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43</v>
      </c>
      <c r="O111" s="84"/>
      <c r="P111" s="207">
        <f>O111*H111</f>
        <v>0</v>
      </c>
      <c r="Q111" s="207">
        <v>0.00017</v>
      </c>
      <c r="R111" s="207">
        <f>Q111*H111</f>
        <v>0.00017</v>
      </c>
      <c r="S111" s="207">
        <v>0.15</v>
      </c>
      <c r="T111" s="208">
        <f>S111*H111</f>
        <v>0.15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230</v>
      </c>
      <c r="AT111" s="209" t="s">
        <v>156</v>
      </c>
      <c r="AU111" s="209" t="s">
        <v>82</v>
      </c>
      <c r="AY111" s="17" t="s">
        <v>153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80</v>
      </c>
      <c r="BK111" s="210">
        <f>ROUND(I111*H111,2)</f>
        <v>0</v>
      </c>
      <c r="BL111" s="17" t="s">
        <v>230</v>
      </c>
      <c r="BM111" s="209" t="s">
        <v>1690</v>
      </c>
    </row>
    <row r="112" spans="1:51" s="12" customFormat="1" ht="12">
      <c r="A112" s="12"/>
      <c r="B112" s="211"/>
      <c r="C112" s="212"/>
      <c r="D112" s="213" t="s">
        <v>161</v>
      </c>
      <c r="E112" s="214" t="s">
        <v>19</v>
      </c>
      <c r="F112" s="215" t="s">
        <v>1691</v>
      </c>
      <c r="G112" s="212"/>
      <c r="H112" s="216">
        <v>1</v>
      </c>
      <c r="I112" s="217"/>
      <c r="J112" s="212"/>
      <c r="K112" s="212"/>
      <c r="L112" s="218"/>
      <c r="M112" s="219"/>
      <c r="N112" s="220"/>
      <c r="O112" s="220"/>
      <c r="P112" s="220"/>
      <c r="Q112" s="220"/>
      <c r="R112" s="220"/>
      <c r="S112" s="220"/>
      <c r="T112" s="22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T112" s="222" t="s">
        <v>161</v>
      </c>
      <c r="AU112" s="222" t="s">
        <v>82</v>
      </c>
      <c r="AV112" s="12" t="s">
        <v>82</v>
      </c>
      <c r="AW112" s="12" t="s">
        <v>33</v>
      </c>
      <c r="AX112" s="12" t="s">
        <v>80</v>
      </c>
      <c r="AY112" s="222" t="s">
        <v>153</v>
      </c>
    </row>
    <row r="113" spans="1:65" s="2" customFormat="1" ht="37.8" customHeight="1">
      <c r="A113" s="38"/>
      <c r="B113" s="39"/>
      <c r="C113" s="197" t="s">
        <v>175</v>
      </c>
      <c r="D113" s="197" t="s">
        <v>156</v>
      </c>
      <c r="E113" s="198" t="s">
        <v>1692</v>
      </c>
      <c r="F113" s="199" t="s">
        <v>1693</v>
      </c>
      <c r="G113" s="200" t="s">
        <v>383</v>
      </c>
      <c r="H113" s="201">
        <v>1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43</v>
      </c>
      <c r="O113" s="84"/>
      <c r="P113" s="207">
        <f>O113*H113</f>
        <v>0</v>
      </c>
      <c r="Q113" s="207">
        <v>0.00255</v>
      </c>
      <c r="R113" s="207">
        <f>Q113*H113</f>
        <v>0.00255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230</v>
      </c>
      <c r="AT113" s="209" t="s">
        <v>156</v>
      </c>
      <c r="AU113" s="209" t="s">
        <v>82</v>
      </c>
      <c r="AY113" s="17" t="s">
        <v>153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80</v>
      </c>
      <c r="BK113" s="210">
        <f>ROUND(I113*H113,2)</f>
        <v>0</v>
      </c>
      <c r="BL113" s="17" t="s">
        <v>230</v>
      </c>
      <c r="BM113" s="209" t="s">
        <v>1694</v>
      </c>
    </row>
    <row r="114" spans="1:65" s="2" customFormat="1" ht="37.8" customHeight="1">
      <c r="A114" s="38"/>
      <c r="B114" s="39"/>
      <c r="C114" s="238" t="s">
        <v>186</v>
      </c>
      <c r="D114" s="238" t="s">
        <v>187</v>
      </c>
      <c r="E114" s="239" t="s">
        <v>1695</v>
      </c>
      <c r="F114" s="240" t="s">
        <v>1696</v>
      </c>
      <c r="G114" s="241" t="s">
        <v>383</v>
      </c>
      <c r="H114" s="242">
        <v>1</v>
      </c>
      <c r="I114" s="243"/>
      <c r="J114" s="244">
        <f>ROUND(I114*H114,2)</f>
        <v>0</v>
      </c>
      <c r="K114" s="245"/>
      <c r="L114" s="246"/>
      <c r="M114" s="247" t="s">
        <v>19</v>
      </c>
      <c r="N114" s="248" t="s">
        <v>43</v>
      </c>
      <c r="O114" s="84"/>
      <c r="P114" s="207">
        <f>O114*H114</f>
        <v>0</v>
      </c>
      <c r="Q114" s="207">
        <v>0.04755</v>
      </c>
      <c r="R114" s="207">
        <f>Q114*H114</f>
        <v>0.04755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233</v>
      </c>
      <c r="AT114" s="209" t="s">
        <v>187</v>
      </c>
      <c r="AU114" s="209" t="s">
        <v>82</v>
      </c>
      <c r="AY114" s="17" t="s">
        <v>153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80</v>
      </c>
      <c r="BK114" s="210">
        <f>ROUND(I114*H114,2)</f>
        <v>0</v>
      </c>
      <c r="BL114" s="17" t="s">
        <v>230</v>
      </c>
      <c r="BM114" s="209" t="s">
        <v>1697</v>
      </c>
    </row>
    <row r="115" spans="1:65" s="2" customFormat="1" ht="21.75" customHeight="1">
      <c r="A115" s="38"/>
      <c r="B115" s="39"/>
      <c r="C115" s="238" t="s">
        <v>521</v>
      </c>
      <c r="D115" s="238" t="s">
        <v>187</v>
      </c>
      <c r="E115" s="239" t="s">
        <v>1698</v>
      </c>
      <c r="F115" s="240" t="s">
        <v>1699</v>
      </c>
      <c r="G115" s="241" t="s">
        <v>383</v>
      </c>
      <c r="H115" s="242">
        <v>1</v>
      </c>
      <c r="I115" s="243"/>
      <c r="J115" s="244">
        <f>ROUND(I115*H115,2)</f>
        <v>0</v>
      </c>
      <c r="K115" s="245"/>
      <c r="L115" s="246"/>
      <c r="M115" s="247" t="s">
        <v>19</v>
      </c>
      <c r="N115" s="248" t="s">
        <v>43</v>
      </c>
      <c r="O115" s="84"/>
      <c r="P115" s="207">
        <f>O115*H115</f>
        <v>0</v>
      </c>
      <c r="Q115" s="207">
        <v>0.04755</v>
      </c>
      <c r="R115" s="207">
        <f>Q115*H115</f>
        <v>0.04755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233</v>
      </c>
      <c r="AT115" s="209" t="s">
        <v>187</v>
      </c>
      <c r="AU115" s="209" t="s">
        <v>82</v>
      </c>
      <c r="AY115" s="17" t="s">
        <v>153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80</v>
      </c>
      <c r="BK115" s="210">
        <f>ROUND(I115*H115,2)</f>
        <v>0</v>
      </c>
      <c r="BL115" s="17" t="s">
        <v>230</v>
      </c>
      <c r="BM115" s="209" t="s">
        <v>1700</v>
      </c>
    </row>
    <row r="116" spans="1:65" s="2" customFormat="1" ht="24.15" customHeight="1">
      <c r="A116" s="38"/>
      <c r="B116" s="39"/>
      <c r="C116" s="238" t="s">
        <v>336</v>
      </c>
      <c r="D116" s="238" t="s">
        <v>187</v>
      </c>
      <c r="E116" s="239" t="s">
        <v>1701</v>
      </c>
      <c r="F116" s="240" t="s">
        <v>1702</v>
      </c>
      <c r="G116" s="241" t="s">
        <v>383</v>
      </c>
      <c r="H116" s="242">
        <v>1</v>
      </c>
      <c r="I116" s="243"/>
      <c r="J116" s="244">
        <f>ROUND(I116*H116,2)</f>
        <v>0</v>
      </c>
      <c r="K116" s="245"/>
      <c r="L116" s="246"/>
      <c r="M116" s="247" t="s">
        <v>19</v>
      </c>
      <c r="N116" s="248" t="s">
        <v>43</v>
      </c>
      <c r="O116" s="84"/>
      <c r="P116" s="207">
        <f>O116*H116</f>
        <v>0</v>
      </c>
      <c r="Q116" s="207">
        <v>0.04755</v>
      </c>
      <c r="R116" s="207">
        <f>Q116*H116</f>
        <v>0.04755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233</v>
      </c>
      <c r="AT116" s="209" t="s">
        <v>187</v>
      </c>
      <c r="AU116" s="209" t="s">
        <v>82</v>
      </c>
      <c r="AY116" s="17" t="s">
        <v>153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80</v>
      </c>
      <c r="BK116" s="210">
        <f>ROUND(I116*H116,2)</f>
        <v>0</v>
      </c>
      <c r="BL116" s="17" t="s">
        <v>230</v>
      </c>
      <c r="BM116" s="209" t="s">
        <v>1703</v>
      </c>
    </row>
    <row r="117" spans="1:65" s="2" customFormat="1" ht="16.5" customHeight="1">
      <c r="A117" s="38"/>
      <c r="B117" s="39"/>
      <c r="C117" s="197" t="s">
        <v>179</v>
      </c>
      <c r="D117" s="197" t="s">
        <v>156</v>
      </c>
      <c r="E117" s="198" t="s">
        <v>1704</v>
      </c>
      <c r="F117" s="199" t="s">
        <v>1705</v>
      </c>
      <c r="G117" s="200" t="s">
        <v>246</v>
      </c>
      <c r="H117" s="201">
        <v>1.5</v>
      </c>
      <c r="I117" s="202"/>
      <c r="J117" s="203">
        <f>ROUND(I117*H117,2)</f>
        <v>0</v>
      </c>
      <c r="K117" s="204"/>
      <c r="L117" s="44"/>
      <c r="M117" s="205" t="s">
        <v>19</v>
      </c>
      <c r="N117" s="206" t="s">
        <v>43</v>
      </c>
      <c r="O117" s="84"/>
      <c r="P117" s="207">
        <f>O117*H117</f>
        <v>0</v>
      </c>
      <c r="Q117" s="207">
        <v>0.00039</v>
      </c>
      <c r="R117" s="207">
        <f>Q117*H117</f>
        <v>0.000585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230</v>
      </c>
      <c r="AT117" s="209" t="s">
        <v>156</v>
      </c>
      <c r="AU117" s="209" t="s">
        <v>82</v>
      </c>
      <c r="AY117" s="17" t="s">
        <v>153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80</v>
      </c>
      <c r="BK117" s="210">
        <f>ROUND(I117*H117,2)</f>
        <v>0</v>
      </c>
      <c r="BL117" s="17" t="s">
        <v>230</v>
      </c>
      <c r="BM117" s="209" t="s">
        <v>1706</v>
      </c>
    </row>
    <row r="118" spans="1:65" s="2" customFormat="1" ht="16.5" customHeight="1">
      <c r="A118" s="38"/>
      <c r="B118" s="39"/>
      <c r="C118" s="197" t="s">
        <v>309</v>
      </c>
      <c r="D118" s="197" t="s">
        <v>156</v>
      </c>
      <c r="E118" s="198" t="s">
        <v>1707</v>
      </c>
      <c r="F118" s="199" t="s">
        <v>1708</v>
      </c>
      <c r="G118" s="200" t="s">
        <v>168</v>
      </c>
      <c r="H118" s="201">
        <v>2</v>
      </c>
      <c r="I118" s="202"/>
      <c r="J118" s="203">
        <f>ROUND(I118*H118,2)</f>
        <v>0</v>
      </c>
      <c r="K118" s="204"/>
      <c r="L118" s="44"/>
      <c r="M118" s="205" t="s">
        <v>19</v>
      </c>
      <c r="N118" s="206" t="s">
        <v>43</v>
      </c>
      <c r="O118" s="84"/>
      <c r="P118" s="207">
        <f>O118*H118</f>
        <v>0</v>
      </c>
      <c r="Q118" s="207">
        <v>0.00205</v>
      </c>
      <c r="R118" s="207">
        <f>Q118*H118</f>
        <v>0.0041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230</v>
      </c>
      <c r="AT118" s="209" t="s">
        <v>156</v>
      </c>
      <c r="AU118" s="209" t="s">
        <v>82</v>
      </c>
      <c r="AY118" s="17" t="s">
        <v>153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80</v>
      </c>
      <c r="BK118" s="210">
        <f>ROUND(I118*H118,2)</f>
        <v>0</v>
      </c>
      <c r="BL118" s="17" t="s">
        <v>230</v>
      </c>
      <c r="BM118" s="209" t="s">
        <v>1709</v>
      </c>
    </row>
    <row r="119" spans="1:65" s="2" customFormat="1" ht="16.5" customHeight="1">
      <c r="A119" s="38"/>
      <c r="B119" s="39"/>
      <c r="C119" s="197" t="s">
        <v>385</v>
      </c>
      <c r="D119" s="197" t="s">
        <v>156</v>
      </c>
      <c r="E119" s="198" t="s">
        <v>1710</v>
      </c>
      <c r="F119" s="199" t="s">
        <v>1711</v>
      </c>
      <c r="G119" s="200" t="s">
        <v>168</v>
      </c>
      <c r="H119" s="201">
        <v>2</v>
      </c>
      <c r="I119" s="202"/>
      <c r="J119" s="203">
        <f>ROUND(I119*H119,2)</f>
        <v>0</v>
      </c>
      <c r="K119" s="204"/>
      <c r="L119" s="44"/>
      <c r="M119" s="205" t="s">
        <v>19</v>
      </c>
      <c r="N119" s="206" t="s">
        <v>43</v>
      </c>
      <c r="O119" s="84"/>
      <c r="P119" s="207">
        <f>O119*H119</f>
        <v>0</v>
      </c>
      <c r="Q119" s="207">
        <v>0.00205</v>
      </c>
      <c r="R119" s="207">
        <f>Q119*H119</f>
        <v>0.0041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230</v>
      </c>
      <c r="AT119" s="209" t="s">
        <v>156</v>
      </c>
      <c r="AU119" s="209" t="s">
        <v>82</v>
      </c>
      <c r="AY119" s="17" t="s">
        <v>153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80</v>
      </c>
      <c r="BK119" s="210">
        <f>ROUND(I119*H119,2)</f>
        <v>0</v>
      </c>
      <c r="BL119" s="17" t="s">
        <v>230</v>
      </c>
      <c r="BM119" s="209" t="s">
        <v>1712</v>
      </c>
    </row>
    <row r="120" spans="1:65" s="2" customFormat="1" ht="16.5" customHeight="1">
      <c r="A120" s="38"/>
      <c r="B120" s="39"/>
      <c r="C120" s="197" t="s">
        <v>313</v>
      </c>
      <c r="D120" s="197" t="s">
        <v>156</v>
      </c>
      <c r="E120" s="198" t="s">
        <v>1713</v>
      </c>
      <c r="F120" s="199" t="s">
        <v>1714</v>
      </c>
      <c r="G120" s="200" t="s">
        <v>168</v>
      </c>
      <c r="H120" s="201">
        <v>1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43</v>
      </c>
      <c r="O120" s="84"/>
      <c r="P120" s="207">
        <f>O120*H120</f>
        <v>0</v>
      </c>
      <c r="Q120" s="207">
        <v>0.00205</v>
      </c>
      <c r="R120" s="207">
        <f>Q120*H120</f>
        <v>0.00205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230</v>
      </c>
      <c r="AT120" s="209" t="s">
        <v>156</v>
      </c>
      <c r="AU120" s="209" t="s">
        <v>82</v>
      </c>
      <c r="AY120" s="17" t="s">
        <v>153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80</v>
      </c>
      <c r="BK120" s="210">
        <f>ROUND(I120*H120,2)</f>
        <v>0</v>
      </c>
      <c r="BL120" s="17" t="s">
        <v>230</v>
      </c>
      <c r="BM120" s="209" t="s">
        <v>1715</v>
      </c>
    </row>
    <row r="121" spans="1:65" s="2" customFormat="1" ht="16.5" customHeight="1">
      <c r="A121" s="38"/>
      <c r="B121" s="39"/>
      <c r="C121" s="197" t="s">
        <v>376</v>
      </c>
      <c r="D121" s="197" t="s">
        <v>156</v>
      </c>
      <c r="E121" s="198" t="s">
        <v>1716</v>
      </c>
      <c r="F121" s="199" t="s">
        <v>1717</v>
      </c>
      <c r="G121" s="200" t="s">
        <v>168</v>
      </c>
      <c r="H121" s="201">
        <v>1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43</v>
      </c>
      <c r="O121" s="84"/>
      <c r="P121" s="207">
        <f>O121*H121</f>
        <v>0</v>
      </c>
      <c r="Q121" s="207">
        <v>0.00205</v>
      </c>
      <c r="R121" s="207">
        <f>Q121*H121</f>
        <v>0.00205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230</v>
      </c>
      <c r="AT121" s="209" t="s">
        <v>156</v>
      </c>
      <c r="AU121" s="209" t="s">
        <v>82</v>
      </c>
      <c r="AY121" s="17" t="s">
        <v>153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80</v>
      </c>
      <c r="BK121" s="210">
        <f>ROUND(I121*H121,2)</f>
        <v>0</v>
      </c>
      <c r="BL121" s="17" t="s">
        <v>230</v>
      </c>
      <c r="BM121" s="209" t="s">
        <v>1718</v>
      </c>
    </row>
    <row r="122" spans="1:65" s="2" customFormat="1" ht="16.5" customHeight="1">
      <c r="A122" s="38"/>
      <c r="B122" s="39"/>
      <c r="C122" s="197" t="s">
        <v>325</v>
      </c>
      <c r="D122" s="197" t="s">
        <v>156</v>
      </c>
      <c r="E122" s="198" t="s">
        <v>1719</v>
      </c>
      <c r="F122" s="199" t="s">
        <v>1720</v>
      </c>
      <c r="G122" s="200" t="s">
        <v>168</v>
      </c>
      <c r="H122" s="201">
        <v>1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43</v>
      </c>
      <c r="O122" s="84"/>
      <c r="P122" s="207">
        <f>O122*H122</f>
        <v>0</v>
      </c>
      <c r="Q122" s="207">
        <v>0.00205</v>
      </c>
      <c r="R122" s="207">
        <f>Q122*H122</f>
        <v>0.00205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230</v>
      </c>
      <c r="AT122" s="209" t="s">
        <v>156</v>
      </c>
      <c r="AU122" s="209" t="s">
        <v>82</v>
      </c>
      <c r="AY122" s="17" t="s">
        <v>153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80</v>
      </c>
      <c r="BK122" s="210">
        <f>ROUND(I122*H122,2)</f>
        <v>0</v>
      </c>
      <c r="BL122" s="17" t="s">
        <v>230</v>
      </c>
      <c r="BM122" s="209" t="s">
        <v>1721</v>
      </c>
    </row>
    <row r="123" spans="1:65" s="2" customFormat="1" ht="16.5" customHeight="1">
      <c r="A123" s="38"/>
      <c r="B123" s="39"/>
      <c r="C123" s="197" t="s">
        <v>295</v>
      </c>
      <c r="D123" s="197" t="s">
        <v>156</v>
      </c>
      <c r="E123" s="198" t="s">
        <v>1722</v>
      </c>
      <c r="F123" s="199" t="s">
        <v>1723</v>
      </c>
      <c r="G123" s="200" t="s">
        <v>168</v>
      </c>
      <c r="H123" s="201">
        <v>1</v>
      </c>
      <c r="I123" s="202"/>
      <c r="J123" s="203">
        <f>ROUND(I123*H123,2)</f>
        <v>0</v>
      </c>
      <c r="K123" s="204"/>
      <c r="L123" s="44"/>
      <c r="M123" s="205" t="s">
        <v>19</v>
      </c>
      <c r="N123" s="206" t="s">
        <v>43</v>
      </c>
      <c r="O123" s="84"/>
      <c r="P123" s="207">
        <f>O123*H123</f>
        <v>0</v>
      </c>
      <c r="Q123" s="207">
        <v>0.00205</v>
      </c>
      <c r="R123" s="207">
        <f>Q123*H123</f>
        <v>0.00205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230</v>
      </c>
      <c r="AT123" s="209" t="s">
        <v>156</v>
      </c>
      <c r="AU123" s="209" t="s">
        <v>82</v>
      </c>
      <c r="AY123" s="17" t="s">
        <v>153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80</v>
      </c>
      <c r="BK123" s="210">
        <f>ROUND(I123*H123,2)</f>
        <v>0</v>
      </c>
      <c r="BL123" s="17" t="s">
        <v>230</v>
      </c>
      <c r="BM123" s="209" t="s">
        <v>1724</v>
      </c>
    </row>
    <row r="124" spans="1:65" s="2" customFormat="1" ht="16.5" customHeight="1">
      <c r="A124" s="38"/>
      <c r="B124" s="39"/>
      <c r="C124" s="197" t="s">
        <v>305</v>
      </c>
      <c r="D124" s="197" t="s">
        <v>156</v>
      </c>
      <c r="E124" s="198" t="s">
        <v>1725</v>
      </c>
      <c r="F124" s="199" t="s">
        <v>1726</v>
      </c>
      <c r="G124" s="200" t="s">
        <v>168</v>
      </c>
      <c r="H124" s="201">
        <v>1</v>
      </c>
      <c r="I124" s="202"/>
      <c r="J124" s="203">
        <f>ROUND(I124*H124,2)</f>
        <v>0</v>
      </c>
      <c r="K124" s="204"/>
      <c r="L124" s="44"/>
      <c r="M124" s="205" t="s">
        <v>19</v>
      </c>
      <c r="N124" s="206" t="s">
        <v>43</v>
      </c>
      <c r="O124" s="84"/>
      <c r="P124" s="207">
        <f>O124*H124</f>
        <v>0</v>
      </c>
      <c r="Q124" s="207">
        <v>0.00205</v>
      </c>
      <c r="R124" s="207">
        <f>Q124*H124</f>
        <v>0.00205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230</v>
      </c>
      <c r="AT124" s="209" t="s">
        <v>156</v>
      </c>
      <c r="AU124" s="209" t="s">
        <v>82</v>
      </c>
      <c r="AY124" s="17" t="s">
        <v>153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80</v>
      </c>
      <c r="BK124" s="210">
        <f>ROUND(I124*H124,2)</f>
        <v>0</v>
      </c>
      <c r="BL124" s="17" t="s">
        <v>230</v>
      </c>
      <c r="BM124" s="209" t="s">
        <v>1727</v>
      </c>
    </row>
    <row r="125" spans="1:65" s="2" customFormat="1" ht="16.5" customHeight="1">
      <c r="A125" s="38"/>
      <c r="B125" s="39"/>
      <c r="C125" s="197" t="s">
        <v>300</v>
      </c>
      <c r="D125" s="197" t="s">
        <v>156</v>
      </c>
      <c r="E125" s="198" t="s">
        <v>1728</v>
      </c>
      <c r="F125" s="199" t="s">
        <v>1729</v>
      </c>
      <c r="G125" s="200" t="s">
        <v>168</v>
      </c>
      <c r="H125" s="201">
        <v>1</v>
      </c>
      <c r="I125" s="202"/>
      <c r="J125" s="203">
        <f>ROUND(I125*H125,2)</f>
        <v>0</v>
      </c>
      <c r="K125" s="204"/>
      <c r="L125" s="44"/>
      <c r="M125" s="205" t="s">
        <v>19</v>
      </c>
      <c r="N125" s="206" t="s">
        <v>43</v>
      </c>
      <c r="O125" s="84"/>
      <c r="P125" s="207">
        <f>O125*H125</f>
        <v>0</v>
      </c>
      <c r="Q125" s="207">
        <v>0.00205</v>
      </c>
      <c r="R125" s="207">
        <f>Q125*H125</f>
        <v>0.00205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230</v>
      </c>
      <c r="AT125" s="209" t="s">
        <v>156</v>
      </c>
      <c r="AU125" s="209" t="s">
        <v>82</v>
      </c>
      <c r="AY125" s="17" t="s">
        <v>153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80</v>
      </c>
      <c r="BK125" s="210">
        <f>ROUND(I125*H125,2)</f>
        <v>0</v>
      </c>
      <c r="BL125" s="17" t="s">
        <v>230</v>
      </c>
      <c r="BM125" s="209" t="s">
        <v>1730</v>
      </c>
    </row>
    <row r="126" spans="1:65" s="2" customFormat="1" ht="16.5" customHeight="1">
      <c r="A126" s="38"/>
      <c r="B126" s="39"/>
      <c r="C126" s="197" t="s">
        <v>440</v>
      </c>
      <c r="D126" s="197" t="s">
        <v>156</v>
      </c>
      <c r="E126" s="198" t="s">
        <v>1731</v>
      </c>
      <c r="F126" s="199" t="s">
        <v>1732</v>
      </c>
      <c r="G126" s="200" t="s">
        <v>168</v>
      </c>
      <c r="H126" s="201">
        <v>1</v>
      </c>
      <c r="I126" s="202"/>
      <c r="J126" s="203">
        <f>ROUND(I126*H126,2)</f>
        <v>0</v>
      </c>
      <c r="K126" s="204"/>
      <c r="L126" s="44"/>
      <c r="M126" s="205" t="s">
        <v>19</v>
      </c>
      <c r="N126" s="206" t="s">
        <v>43</v>
      </c>
      <c r="O126" s="84"/>
      <c r="P126" s="207">
        <f>O126*H126</f>
        <v>0</v>
      </c>
      <c r="Q126" s="207">
        <v>0.00205</v>
      </c>
      <c r="R126" s="207">
        <f>Q126*H126</f>
        <v>0.00205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230</v>
      </c>
      <c r="AT126" s="209" t="s">
        <v>156</v>
      </c>
      <c r="AU126" s="209" t="s">
        <v>82</v>
      </c>
      <c r="AY126" s="17" t="s">
        <v>153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80</v>
      </c>
      <c r="BK126" s="210">
        <f>ROUND(I126*H126,2)</f>
        <v>0</v>
      </c>
      <c r="BL126" s="17" t="s">
        <v>230</v>
      </c>
      <c r="BM126" s="209" t="s">
        <v>1733</v>
      </c>
    </row>
    <row r="127" spans="1:65" s="2" customFormat="1" ht="21.75" customHeight="1">
      <c r="A127" s="38"/>
      <c r="B127" s="39"/>
      <c r="C127" s="197" t="s">
        <v>320</v>
      </c>
      <c r="D127" s="197" t="s">
        <v>156</v>
      </c>
      <c r="E127" s="198" t="s">
        <v>1734</v>
      </c>
      <c r="F127" s="199" t="s">
        <v>1735</v>
      </c>
      <c r="G127" s="200" t="s">
        <v>168</v>
      </c>
      <c r="H127" s="201">
        <v>1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43</v>
      </c>
      <c r="O127" s="84"/>
      <c r="P127" s="207">
        <f>O127*H127</f>
        <v>0</v>
      </c>
      <c r="Q127" s="207">
        <v>0.00205</v>
      </c>
      <c r="R127" s="207">
        <f>Q127*H127</f>
        <v>0.00205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230</v>
      </c>
      <c r="AT127" s="209" t="s">
        <v>156</v>
      </c>
      <c r="AU127" s="209" t="s">
        <v>82</v>
      </c>
      <c r="AY127" s="17" t="s">
        <v>153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80</v>
      </c>
      <c r="BK127" s="210">
        <f>ROUND(I127*H127,2)</f>
        <v>0</v>
      </c>
      <c r="BL127" s="17" t="s">
        <v>230</v>
      </c>
      <c r="BM127" s="209" t="s">
        <v>1736</v>
      </c>
    </row>
    <row r="128" spans="1:65" s="2" customFormat="1" ht="44.25" customHeight="1">
      <c r="A128" s="38"/>
      <c r="B128" s="39"/>
      <c r="C128" s="197" t="s">
        <v>421</v>
      </c>
      <c r="D128" s="197" t="s">
        <v>156</v>
      </c>
      <c r="E128" s="198" t="s">
        <v>1737</v>
      </c>
      <c r="F128" s="199" t="s">
        <v>1738</v>
      </c>
      <c r="G128" s="200" t="s">
        <v>222</v>
      </c>
      <c r="H128" s="201">
        <v>0.171</v>
      </c>
      <c r="I128" s="202"/>
      <c r="J128" s="203">
        <f>ROUND(I128*H128,2)</f>
        <v>0</v>
      </c>
      <c r="K128" s="204"/>
      <c r="L128" s="44"/>
      <c r="M128" s="205" t="s">
        <v>19</v>
      </c>
      <c r="N128" s="206" t="s">
        <v>43</v>
      </c>
      <c r="O128" s="84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230</v>
      </c>
      <c r="AT128" s="209" t="s">
        <v>156</v>
      </c>
      <c r="AU128" s="209" t="s">
        <v>82</v>
      </c>
      <c r="AY128" s="17" t="s">
        <v>153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80</v>
      </c>
      <c r="BK128" s="210">
        <f>ROUND(I128*H128,2)</f>
        <v>0</v>
      </c>
      <c r="BL128" s="17" t="s">
        <v>230</v>
      </c>
      <c r="BM128" s="209" t="s">
        <v>1739</v>
      </c>
    </row>
    <row r="129" spans="1:65" s="2" customFormat="1" ht="49.05" customHeight="1">
      <c r="A129" s="38"/>
      <c r="B129" s="39"/>
      <c r="C129" s="197" t="s">
        <v>706</v>
      </c>
      <c r="D129" s="197" t="s">
        <v>156</v>
      </c>
      <c r="E129" s="198" t="s">
        <v>1740</v>
      </c>
      <c r="F129" s="199" t="s">
        <v>1741</v>
      </c>
      <c r="G129" s="200" t="s">
        <v>222</v>
      </c>
      <c r="H129" s="201">
        <v>0.171</v>
      </c>
      <c r="I129" s="202"/>
      <c r="J129" s="203">
        <f>ROUND(I129*H129,2)</f>
        <v>0</v>
      </c>
      <c r="K129" s="204"/>
      <c r="L129" s="44"/>
      <c r="M129" s="205" t="s">
        <v>19</v>
      </c>
      <c r="N129" s="206" t="s">
        <v>43</v>
      </c>
      <c r="O129" s="84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9" t="s">
        <v>230</v>
      </c>
      <c r="AT129" s="209" t="s">
        <v>156</v>
      </c>
      <c r="AU129" s="209" t="s">
        <v>82</v>
      </c>
      <c r="AY129" s="17" t="s">
        <v>153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7" t="s">
        <v>80</v>
      </c>
      <c r="BK129" s="210">
        <f>ROUND(I129*H129,2)</f>
        <v>0</v>
      </c>
      <c r="BL129" s="17" t="s">
        <v>230</v>
      </c>
      <c r="BM129" s="209" t="s">
        <v>1742</v>
      </c>
    </row>
    <row r="130" spans="1:63" s="11" customFormat="1" ht="22.8" customHeight="1">
      <c r="A130" s="11"/>
      <c r="B130" s="183"/>
      <c r="C130" s="184"/>
      <c r="D130" s="185" t="s">
        <v>71</v>
      </c>
      <c r="E130" s="260" t="s">
        <v>1743</v>
      </c>
      <c r="F130" s="260" t="s">
        <v>1744</v>
      </c>
      <c r="G130" s="184"/>
      <c r="H130" s="184"/>
      <c r="I130" s="187"/>
      <c r="J130" s="261">
        <f>BK130</f>
        <v>0</v>
      </c>
      <c r="K130" s="184"/>
      <c r="L130" s="189"/>
      <c r="M130" s="190"/>
      <c r="N130" s="191"/>
      <c r="O130" s="191"/>
      <c r="P130" s="192">
        <f>SUM(P131:P146)</f>
        <v>0</v>
      </c>
      <c r="Q130" s="191"/>
      <c r="R130" s="192">
        <f>SUM(R131:R146)</f>
        <v>0.23614000000000004</v>
      </c>
      <c r="S130" s="191"/>
      <c r="T130" s="193">
        <f>SUM(T131:T146)</f>
        <v>0.5374599999999999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194" t="s">
        <v>82</v>
      </c>
      <c r="AT130" s="195" t="s">
        <v>71</v>
      </c>
      <c r="AU130" s="195" t="s">
        <v>80</v>
      </c>
      <c r="AY130" s="194" t="s">
        <v>153</v>
      </c>
      <c r="BK130" s="196">
        <f>SUM(BK131:BK146)</f>
        <v>0</v>
      </c>
    </row>
    <row r="131" spans="1:65" s="2" customFormat="1" ht="16.5" customHeight="1">
      <c r="A131" s="38"/>
      <c r="B131" s="39"/>
      <c r="C131" s="197" t="s">
        <v>197</v>
      </c>
      <c r="D131" s="197" t="s">
        <v>156</v>
      </c>
      <c r="E131" s="198" t="s">
        <v>1745</v>
      </c>
      <c r="F131" s="199" t="s">
        <v>1746</v>
      </c>
      <c r="G131" s="200" t="s">
        <v>168</v>
      </c>
      <c r="H131" s="201">
        <v>1</v>
      </c>
      <c r="I131" s="202"/>
      <c r="J131" s="203">
        <f>ROUND(I131*H131,2)</f>
        <v>0</v>
      </c>
      <c r="K131" s="204"/>
      <c r="L131" s="44"/>
      <c r="M131" s="205" t="s">
        <v>19</v>
      </c>
      <c r="N131" s="206" t="s">
        <v>43</v>
      </c>
      <c r="O131" s="84"/>
      <c r="P131" s="207">
        <f>O131*H131</f>
        <v>0</v>
      </c>
      <c r="Q131" s="207">
        <v>0.04755</v>
      </c>
      <c r="R131" s="207">
        <f>Q131*H131</f>
        <v>0.04755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230</v>
      </c>
      <c r="AT131" s="209" t="s">
        <v>156</v>
      </c>
      <c r="AU131" s="209" t="s">
        <v>82</v>
      </c>
      <c r="AY131" s="17" t="s">
        <v>153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80</v>
      </c>
      <c r="BK131" s="210">
        <f>ROUND(I131*H131,2)</f>
        <v>0</v>
      </c>
      <c r="BL131" s="17" t="s">
        <v>230</v>
      </c>
      <c r="BM131" s="209" t="s">
        <v>1747</v>
      </c>
    </row>
    <row r="132" spans="1:65" s="2" customFormat="1" ht="24.15" customHeight="1">
      <c r="A132" s="38"/>
      <c r="B132" s="39"/>
      <c r="C132" s="197" t="s">
        <v>627</v>
      </c>
      <c r="D132" s="197" t="s">
        <v>156</v>
      </c>
      <c r="E132" s="198" t="s">
        <v>1748</v>
      </c>
      <c r="F132" s="199" t="s">
        <v>1749</v>
      </c>
      <c r="G132" s="200" t="s">
        <v>168</v>
      </c>
      <c r="H132" s="201">
        <v>1</v>
      </c>
      <c r="I132" s="202"/>
      <c r="J132" s="203">
        <f>ROUND(I132*H132,2)</f>
        <v>0</v>
      </c>
      <c r="K132" s="204"/>
      <c r="L132" s="44"/>
      <c r="M132" s="205" t="s">
        <v>19</v>
      </c>
      <c r="N132" s="206" t="s">
        <v>43</v>
      </c>
      <c r="O132" s="84"/>
      <c r="P132" s="207">
        <f>O132*H132</f>
        <v>0</v>
      </c>
      <c r="Q132" s="207">
        <v>0</v>
      </c>
      <c r="R132" s="207">
        <f>Q132*H132</f>
        <v>0</v>
      </c>
      <c r="S132" s="207">
        <v>0.51196</v>
      </c>
      <c r="T132" s="208">
        <f>S132*H132</f>
        <v>0.51196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9" t="s">
        <v>230</v>
      </c>
      <c r="AT132" s="209" t="s">
        <v>156</v>
      </c>
      <c r="AU132" s="209" t="s">
        <v>82</v>
      </c>
      <c r="AY132" s="17" t="s">
        <v>153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7" t="s">
        <v>80</v>
      </c>
      <c r="BK132" s="210">
        <f>ROUND(I132*H132,2)</f>
        <v>0</v>
      </c>
      <c r="BL132" s="17" t="s">
        <v>230</v>
      </c>
      <c r="BM132" s="209" t="s">
        <v>1750</v>
      </c>
    </row>
    <row r="133" spans="1:65" s="2" customFormat="1" ht="24.15" customHeight="1">
      <c r="A133" s="38"/>
      <c r="B133" s="39"/>
      <c r="C133" s="197" t="s">
        <v>380</v>
      </c>
      <c r="D133" s="197" t="s">
        <v>156</v>
      </c>
      <c r="E133" s="198" t="s">
        <v>1751</v>
      </c>
      <c r="F133" s="199" t="s">
        <v>1752</v>
      </c>
      <c r="G133" s="200" t="s">
        <v>168</v>
      </c>
      <c r="H133" s="201">
        <v>1</v>
      </c>
      <c r="I133" s="202"/>
      <c r="J133" s="203">
        <f>ROUND(I133*H133,2)</f>
        <v>0</v>
      </c>
      <c r="K133" s="204"/>
      <c r="L133" s="44"/>
      <c r="M133" s="205" t="s">
        <v>19</v>
      </c>
      <c r="N133" s="206" t="s">
        <v>43</v>
      </c>
      <c r="O133" s="84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9" t="s">
        <v>230</v>
      </c>
      <c r="AT133" s="209" t="s">
        <v>156</v>
      </c>
      <c r="AU133" s="209" t="s">
        <v>82</v>
      </c>
      <c r="AY133" s="17" t="s">
        <v>153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80</v>
      </c>
      <c r="BK133" s="210">
        <f>ROUND(I133*H133,2)</f>
        <v>0</v>
      </c>
      <c r="BL133" s="17" t="s">
        <v>230</v>
      </c>
      <c r="BM133" s="209" t="s">
        <v>1753</v>
      </c>
    </row>
    <row r="134" spans="1:65" s="2" customFormat="1" ht="24.15" customHeight="1">
      <c r="A134" s="38"/>
      <c r="B134" s="39"/>
      <c r="C134" s="197" t="s">
        <v>464</v>
      </c>
      <c r="D134" s="197" t="s">
        <v>156</v>
      </c>
      <c r="E134" s="198" t="s">
        <v>1754</v>
      </c>
      <c r="F134" s="199" t="s">
        <v>1755</v>
      </c>
      <c r="G134" s="200" t="s">
        <v>383</v>
      </c>
      <c r="H134" s="201">
        <v>1</v>
      </c>
      <c r="I134" s="202"/>
      <c r="J134" s="203">
        <f>ROUND(I134*H134,2)</f>
        <v>0</v>
      </c>
      <c r="K134" s="204"/>
      <c r="L134" s="44"/>
      <c r="M134" s="205" t="s">
        <v>19</v>
      </c>
      <c r="N134" s="206" t="s">
        <v>43</v>
      </c>
      <c r="O134" s="84"/>
      <c r="P134" s="207">
        <f>O134*H134</f>
        <v>0</v>
      </c>
      <c r="Q134" s="207">
        <v>0.01023</v>
      </c>
      <c r="R134" s="207">
        <f>Q134*H134</f>
        <v>0.01023</v>
      </c>
      <c r="S134" s="207">
        <v>0</v>
      </c>
      <c r="T134" s="20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9" t="s">
        <v>230</v>
      </c>
      <c r="AT134" s="209" t="s">
        <v>156</v>
      </c>
      <c r="AU134" s="209" t="s">
        <v>82</v>
      </c>
      <c r="AY134" s="17" t="s">
        <v>153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7" t="s">
        <v>80</v>
      </c>
      <c r="BK134" s="210">
        <f>ROUND(I134*H134,2)</f>
        <v>0</v>
      </c>
      <c r="BL134" s="17" t="s">
        <v>230</v>
      </c>
      <c r="BM134" s="209" t="s">
        <v>1756</v>
      </c>
    </row>
    <row r="135" spans="1:65" s="2" customFormat="1" ht="24.15" customHeight="1">
      <c r="A135" s="38"/>
      <c r="B135" s="39"/>
      <c r="C135" s="238" t="s">
        <v>317</v>
      </c>
      <c r="D135" s="238" t="s">
        <v>187</v>
      </c>
      <c r="E135" s="239" t="s">
        <v>1757</v>
      </c>
      <c r="F135" s="240" t="s">
        <v>1758</v>
      </c>
      <c r="G135" s="241" t="s">
        <v>168</v>
      </c>
      <c r="H135" s="242">
        <v>1</v>
      </c>
      <c r="I135" s="243"/>
      <c r="J135" s="244">
        <f>ROUND(I135*H135,2)</f>
        <v>0</v>
      </c>
      <c r="K135" s="245"/>
      <c r="L135" s="246"/>
      <c r="M135" s="247" t="s">
        <v>19</v>
      </c>
      <c r="N135" s="248" t="s">
        <v>43</v>
      </c>
      <c r="O135" s="84"/>
      <c r="P135" s="207">
        <f>O135*H135</f>
        <v>0</v>
      </c>
      <c r="Q135" s="207">
        <v>0.078</v>
      </c>
      <c r="R135" s="207">
        <f>Q135*H135</f>
        <v>0.078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233</v>
      </c>
      <c r="AT135" s="209" t="s">
        <v>187</v>
      </c>
      <c r="AU135" s="209" t="s">
        <v>82</v>
      </c>
      <c r="AY135" s="17" t="s">
        <v>153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80</v>
      </c>
      <c r="BK135" s="210">
        <f>ROUND(I135*H135,2)</f>
        <v>0</v>
      </c>
      <c r="BL135" s="17" t="s">
        <v>230</v>
      </c>
      <c r="BM135" s="209" t="s">
        <v>1759</v>
      </c>
    </row>
    <row r="136" spans="1:65" s="2" customFormat="1" ht="24.15" customHeight="1">
      <c r="A136" s="38"/>
      <c r="B136" s="39"/>
      <c r="C136" s="238" t="s">
        <v>472</v>
      </c>
      <c r="D136" s="238" t="s">
        <v>187</v>
      </c>
      <c r="E136" s="239" t="s">
        <v>1760</v>
      </c>
      <c r="F136" s="240" t="s">
        <v>1761</v>
      </c>
      <c r="G136" s="241" t="s">
        <v>168</v>
      </c>
      <c r="H136" s="242">
        <v>1</v>
      </c>
      <c r="I136" s="243"/>
      <c r="J136" s="244">
        <f>ROUND(I136*H136,2)</f>
        <v>0</v>
      </c>
      <c r="K136" s="245"/>
      <c r="L136" s="246"/>
      <c r="M136" s="247" t="s">
        <v>19</v>
      </c>
      <c r="N136" s="248" t="s">
        <v>43</v>
      </c>
      <c r="O136" s="84"/>
      <c r="P136" s="207">
        <f>O136*H136</f>
        <v>0</v>
      </c>
      <c r="Q136" s="207">
        <v>0.078</v>
      </c>
      <c r="R136" s="207">
        <f>Q136*H136</f>
        <v>0.078</v>
      </c>
      <c r="S136" s="207">
        <v>0</v>
      </c>
      <c r="T136" s="20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9" t="s">
        <v>233</v>
      </c>
      <c r="AT136" s="209" t="s">
        <v>187</v>
      </c>
      <c r="AU136" s="209" t="s">
        <v>82</v>
      </c>
      <c r="AY136" s="17" t="s">
        <v>153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7" t="s">
        <v>80</v>
      </c>
      <c r="BK136" s="210">
        <f>ROUND(I136*H136,2)</f>
        <v>0</v>
      </c>
      <c r="BL136" s="17" t="s">
        <v>230</v>
      </c>
      <c r="BM136" s="209" t="s">
        <v>1762</v>
      </c>
    </row>
    <row r="137" spans="1:65" s="2" customFormat="1" ht="33" customHeight="1">
      <c r="A137" s="38"/>
      <c r="B137" s="39"/>
      <c r="C137" s="197" t="s">
        <v>183</v>
      </c>
      <c r="D137" s="197" t="s">
        <v>156</v>
      </c>
      <c r="E137" s="198" t="s">
        <v>1763</v>
      </c>
      <c r="F137" s="199" t="s">
        <v>1764</v>
      </c>
      <c r="G137" s="200" t="s">
        <v>383</v>
      </c>
      <c r="H137" s="201">
        <v>1</v>
      </c>
      <c r="I137" s="202"/>
      <c r="J137" s="203">
        <f>ROUND(I137*H137,2)</f>
        <v>0</v>
      </c>
      <c r="K137" s="204"/>
      <c r="L137" s="44"/>
      <c r="M137" s="205" t="s">
        <v>19</v>
      </c>
      <c r="N137" s="206" t="s">
        <v>43</v>
      </c>
      <c r="O137" s="84"/>
      <c r="P137" s="207">
        <f>O137*H137</f>
        <v>0</v>
      </c>
      <c r="Q137" s="207">
        <v>0.00752</v>
      </c>
      <c r="R137" s="207">
        <f>Q137*H137</f>
        <v>0.00752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230</v>
      </c>
      <c r="AT137" s="209" t="s">
        <v>156</v>
      </c>
      <c r="AU137" s="209" t="s">
        <v>82</v>
      </c>
      <c r="AY137" s="17" t="s">
        <v>153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80</v>
      </c>
      <c r="BK137" s="210">
        <f>ROUND(I137*H137,2)</f>
        <v>0</v>
      </c>
      <c r="BL137" s="17" t="s">
        <v>230</v>
      </c>
      <c r="BM137" s="209" t="s">
        <v>1765</v>
      </c>
    </row>
    <row r="138" spans="1:65" s="2" customFormat="1" ht="24.15" customHeight="1">
      <c r="A138" s="38"/>
      <c r="B138" s="39"/>
      <c r="C138" s="197" t="s">
        <v>479</v>
      </c>
      <c r="D138" s="197" t="s">
        <v>156</v>
      </c>
      <c r="E138" s="198" t="s">
        <v>1766</v>
      </c>
      <c r="F138" s="199" t="s">
        <v>1767</v>
      </c>
      <c r="G138" s="200" t="s">
        <v>383</v>
      </c>
      <c r="H138" s="201">
        <v>1</v>
      </c>
      <c r="I138" s="202"/>
      <c r="J138" s="203">
        <f>ROUND(I138*H138,2)</f>
        <v>0</v>
      </c>
      <c r="K138" s="204"/>
      <c r="L138" s="44"/>
      <c r="M138" s="205" t="s">
        <v>19</v>
      </c>
      <c r="N138" s="206" t="s">
        <v>43</v>
      </c>
      <c r="O138" s="84"/>
      <c r="P138" s="207">
        <f>O138*H138</f>
        <v>0</v>
      </c>
      <c r="Q138" s="207">
        <v>0.00837</v>
      </c>
      <c r="R138" s="207">
        <f>Q138*H138</f>
        <v>0.00837</v>
      </c>
      <c r="S138" s="207">
        <v>0</v>
      </c>
      <c r="T138" s="20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9" t="s">
        <v>230</v>
      </c>
      <c r="AT138" s="209" t="s">
        <v>156</v>
      </c>
      <c r="AU138" s="209" t="s">
        <v>82</v>
      </c>
      <c r="AY138" s="17" t="s">
        <v>153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80</v>
      </c>
      <c r="BK138" s="210">
        <f>ROUND(I138*H138,2)</f>
        <v>0</v>
      </c>
      <c r="BL138" s="17" t="s">
        <v>230</v>
      </c>
      <c r="BM138" s="209" t="s">
        <v>1768</v>
      </c>
    </row>
    <row r="139" spans="1:65" s="2" customFormat="1" ht="33" customHeight="1">
      <c r="A139" s="38"/>
      <c r="B139" s="39"/>
      <c r="C139" s="197" t="s">
        <v>324</v>
      </c>
      <c r="D139" s="197" t="s">
        <v>156</v>
      </c>
      <c r="E139" s="198" t="s">
        <v>1769</v>
      </c>
      <c r="F139" s="199" t="s">
        <v>1770</v>
      </c>
      <c r="G139" s="200" t="s">
        <v>168</v>
      </c>
      <c r="H139" s="201">
        <v>1</v>
      </c>
      <c r="I139" s="202"/>
      <c r="J139" s="203">
        <f>ROUND(I139*H139,2)</f>
        <v>0</v>
      </c>
      <c r="K139" s="204"/>
      <c r="L139" s="44"/>
      <c r="M139" s="205" t="s">
        <v>19</v>
      </c>
      <c r="N139" s="206" t="s">
        <v>43</v>
      </c>
      <c r="O139" s="84"/>
      <c r="P139" s="207">
        <f>O139*H139</f>
        <v>0</v>
      </c>
      <c r="Q139" s="207">
        <v>0.00076</v>
      </c>
      <c r="R139" s="207">
        <f>Q139*H139</f>
        <v>0.00076</v>
      </c>
      <c r="S139" s="207">
        <v>0</v>
      </c>
      <c r="T139" s="20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9" t="s">
        <v>230</v>
      </c>
      <c r="AT139" s="209" t="s">
        <v>156</v>
      </c>
      <c r="AU139" s="209" t="s">
        <v>82</v>
      </c>
      <c r="AY139" s="17" t="s">
        <v>153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80</v>
      </c>
      <c r="BK139" s="210">
        <f>ROUND(I139*H139,2)</f>
        <v>0</v>
      </c>
      <c r="BL139" s="17" t="s">
        <v>230</v>
      </c>
      <c r="BM139" s="209" t="s">
        <v>1771</v>
      </c>
    </row>
    <row r="140" spans="1:65" s="2" customFormat="1" ht="24.15" customHeight="1">
      <c r="A140" s="38"/>
      <c r="B140" s="39"/>
      <c r="C140" s="197" t="s">
        <v>384</v>
      </c>
      <c r="D140" s="197" t="s">
        <v>156</v>
      </c>
      <c r="E140" s="198" t="s">
        <v>1772</v>
      </c>
      <c r="F140" s="199" t="s">
        <v>1773</v>
      </c>
      <c r="G140" s="200" t="s">
        <v>168</v>
      </c>
      <c r="H140" s="201">
        <v>1</v>
      </c>
      <c r="I140" s="202"/>
      <c r="J140" s="203">
        <f>ROUND(I140*H140,2)</f>
        <v>0</v>
      </c>
      <c r="K140" s="204"/>
      <c r="L140" s="44"/>
      <c r="M140" s="205" t="s">
        <v>19</v>
      </c>
      <c r="N140" s="206" t="s">
        <v>43</v>
      </c>
      <c r="O140" s="84"/>
      <c r="P140" s="207">
        <f>O140*H140</f>
        <v>0</v>
      </c>
      <c r="Q140" s="207">
        <v>7E-05</v>
      </c>
      <c r="R140" s="207">
        <f>Q140*H140</f>
        <v>7E-05</v>
      </c>
      <c r="S140" s="207">
        <v>0.0045</v>
      </c>
      <c r="T140" s="208">
        <f>S140*H140</f>
        <v>0.0045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230</v>
      </c>
      <c r="AT140" s="209" t="s">
        <v>156</v>
      </c>
      <c r="AU140" s="209" t="s">
        <v>82</v>
      </c>
      <c r="AY140" s="17" t="s">
        <v>153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80</v>
      </c>
      <c r="BK140" s="210">
        <f>ROUND(I140*H140,2)</f>
        <v>0</v>
      </c>
      <c r="BL140" s="17" t="s">
        <v>230</v>
      </c>
      <c r="BM140" s="209" t="s">
        <v>1774</v>
      </c>
    </row>
    <row r="141" spans="1:65" s="2" customFormat="1" ht="24.15" customHeight="1">
      <c r="A141" s="38"/>
      <c r="B141" s="39"/>
      <c r="C141" s="197" t="s">
        <v>488</v>
      </c>
      <c r="D141" s="197" t="s">
        <v>156</v>
      </c>
      <c r="E141" s="198" t="s">
        <v>1775</v>
      </c>
      <c r="F141" s="199" t="s">
        <v>1776</v>
      </c>
      <c r="G141" s="200" t="s">
        <v>168</v>
      </c>
      <c r="H141" s="201">
        <v>1</v>
      </c>
      <c r="I141" s="202"/>
      <c r="J141" s="203">
        <f>ROUND(I141*H141,2)</f>
        <v>0</v>
      </c>
      <c r="K141" s="204"/>
      <c r="L141" s="44"/>
      <c r="M141" s="205" t="s">
        <v>19</v>
      </c>
      <c r="N141" s="206" t="s">
        <v>43</v>
      </c>
      <c r="O141" s="84"/>
      <c r="P141" s="207">
        <f>O141*H141</f>
        <v>0</v>
      </c>
      <c r="Q141" s="207">
        <v>7E-05</v>
      </c>
      <c r="R141" s="207">
        <f>Q141*H141</f>
        <v>7E-05</v>
      </c>
      <c r="S141" s="207">
        <v>0.021</v>
      </c>
      <c r="T141" s="208">
        <f>S141*H141</f>
        <v>0.021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230</v>
      </c>
      <c r="AT141" s="209" t="s">
        <v>156</v>
      </c>
      <c r="AU141" s="209" t="s">
        <v>82</v>
      </c>
      <c r="AY141" s="17" t="s">
        <v>153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80</v>
      </c>
      <c r="BK141" s="210">
        <f>ROUND(I141*H141,2)</f>
        <v>0</v>
      </c>
      <c r="BL141" s="17" t="s">
        <v>230</v>
      </c>
      <c r="BM141" s="209" t="s">
        <v>1777</v>
      </c>
    </row>
    <row r="142" spans="1:65" s="2" customFormat="1" ht="37.8" customHeight="1">
      <c r="A142" s="38"/>
      <c r="B142" s="39"/>
      <c r="C142" s="197" t="s">
        <v>205</v>
      </c>
      <c r="D142" s="197" t="s">
        <v>156</v>
      </c>
      <c r="E142" s="198" t="s">
        <v>1778</v>
      </c>
      <c r="F142" s="199" t="s">
        <v>1779</v>
      </c>
      <c r="G142" s="200" t="s">
        <v>383</v>
      </c>
      <c r="H142" s="201">
        <v>1</v>
      </c>
      <c r="I142" s="202"/>
      <c r="J142" s="203">
        <f>ROUND(I142*H142,2)</f>
        <v>0</v>
      </c>
      <c r="K142" s="204"/>
      <c r="L142" s="44"/>
      <c r="M142" s="205" t="s">
        <v>19</v>
      </c>
      <c r="N142" s="206" t="s">
        <v>43</v>
      </c>
      <c r="O142" s="84"/>
      <c r="P142" s="207">
        <f>O142*H142</f>
        <v>0</v>
      </c>
      <c r="Q142" s="207">
        <v>0.00218</v>
      </c>
      <c r="R142" s="207">
        <f>Q142*H142</f>
        <v>0.00218</v>
      </c>
      <c r="S142" s="207">
        <v>0</v>
      </c>
      <c r="T142" s="20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9" t="s">
        <v>230</v>
      </c>
      <c r="AT142" s="209" t="s">
        <v>156</v>
      </c>
      <c r="AU142" s="209" t="s">
        <v>82</v>
      </c>
      <c r="AY142" s="17" t="s">
        <v>153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7" t="s">
        <v>80</v>
      </c>
      <c r="BK142" s="210">
        <f>ROUND(I142*H142,2)</f>
        <v>0</v>
      </c>
      <c r="BL142" s="17" t="s">
        <v>230</v>
      </c>
      <c r="BM142" s="209" t="s">
        <v>1780</v>
      </c>
    </row>
    <row r="143" spans="1:47" s="2" customFormat="1" ht="12">
      <c r="A143" s="38"/>
      <c r="B143" s="39"/>
      <c r="C143" s="40"/>
      <c r="D143" s="213" t="s">
        <v>169</v>
      </c>
      <c r="E143" s="40"/>
      <c r="F143" s="234" t="s">
        <v>1781</v>
      </c>
      <c r="G143" s="40"/>
      <c r="H143" s="40"/>
      <c r="I143" s="235"/>
      <c r="J143" s="40"/>
      <c r="K143" s="40"/>
      <c r="L143" s="44"/>
      <c r="M143" s="236"/>
      <c r="N143" s="237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169</v>
      </c>
      <c r="AU143" s="17" t="s">
        <v>82</v>
      </c>
    </row>
    <row r="144" spans="1:65" s="2" customFormat="1" ht="33" customHeight="1">
      <c r="A144" s="38"/>
      <c r="B144" s="39"/>
      <c r="C144" s="197" t="s">
        <v>176</v>
      </c>
      <c r="D144" s="197" t="s">
        <v>156</v>
      </c>
      <c r="E144" s="198" t="s">
        <v>1782</v>
      </c>
      <c r="F144" s="199" t="s">
        <v>1783</v>
      </c>
      <c r="G144" s="200" t="s">
        <v>383</v>
      </c>
      <c r="H144" s="201">
        <v>1</v>
      </c>
      <c r="I144" s="202"/>
      <c r="J144" s="203">
        <f>ROUND(I144*H144,2)</f>
        <v>0</v>
      </c>
      <c r="K144" s="204"/>
      <c r="L144" s="44"/>
      <c r="M144" s="205" t="s">
        <v>19</v>
      </c>
      <c r="N144" s="206" t="s">
        <v>43</v>
      </c>
      <c r="O144" s="84"/>
      <c r="P144" s="207">
        <f>O144*H144</f>
        <v>0</v>
      </c>
      <c r="Q144" s="207">
        <v>0.00119</v>
      </c>
      <c r="R144" s="207">
        <f>Q144*H144</f>
        <v>0.00119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230</v>
      </c>
      <c r="AT144" s="209" t="s">
        <v>156</v>
      </c>
      <c r="AU144" s="209" t="s">
        <v>82</v>
      </c>
      <c r="AY144" s="17" t="s">
        <v>153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80</v>
      </c>
      <c r="BK144" s="210">
        <f>ROUND(I144*H144,2)</f>
        <v>0</v>
      </c>
      <c r="BL144" s="17" t="s">
        <v>230</v>
      </c>
      <c r="BM144" s="209" t="s">
        <v>1784</v>
      </c>
    </row>
    <row r="145" spans="1:65" s="2" customFormat="1" ht="21.75" customHeight="1">
      <c r="A145" s="38"/>
      <c r="B145" s="39"/>
      <c r="C145" s="238" t="s">
        <v>215</v>
      </c>
      <c r="D145" s="238" t="s">
        <v>187</v>
      </c>
      <c r="E145" s="239" t="s">
        <v>1785</v>
      </c>
      <c r="F145" s="240" t="s">
        <v>1786</v>
      </c>
      <c r="G145" s="241" t="s">
        <v>168</v>
      </c>
      <c r="H145" s="242">
        <v>1</v>
      </c>
      <c r="I145" s="243"/>
      <c r="J145" s="244">
        <f>ROUND(I145*H145,2)</f>
        <v>0</v>
      </c>
      <c r="K145" s="245"/>
      <c r="L145" s="246"/>
      <c r="M145" s="247" t="s">
        <v>19</v>
      </c>
      <c r="N145" s="248" t="s">
        <v>43</v>
      </c>
      <c r="O145" s="84"/>
      <c r="P145" s="207">
        <f>O145*H145</f>
        <v>0</v>
      </c>
      <c r="Q145" s="207">
        <v>0.0022</v>
      </c>
      <c r="R145" s="207">
        <f>Q145*H145</f>
        <v>0.0022</v>
      </c>
      <c r="S145" s="207">
        <v>0</v>
      </c>
      <c r="T145" s="20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9" t="s">
        <v>233</v>
      </c>
      <c r="AT145" s="209" t="s">
        <v>187</v>
      </c>
      <c r="AU145" s="209" t="s">
        <v>82</v>
      </c>
      <c r="AY145" s="17" t="s">
        <v>153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80</v>
      </c>
      <c r="BK145" s="210">
        <f>ROUND(I145*H145,2)</f>
        <v>0</v>
      </c>
      <c r="BL145" s="17" t="s">
        <v>230</v>
      </c>
      <c r="BM145" s="209" t="s">
        <v>1787</v>
      </c>
    </row>
    <row r="146" spans="1:65" s="2" customFormat="1" ht="44.25" customHeight="1">
      <c r="A146" s="38"/>
      <c r="B146" s="39"/>
      <c r="C146" s="197" t="s">
        <v>414</v>
      </c>
      <c r="D146" s="197" t="s">
        <v>156</v>
      </c>
      <c r="E146" s="198" t="s">
        <v>1788</v>
      </c>
      <c r="F146" s="199" t="s">
        <v>1789</v>
      </c>
      <c r="G146" s="200" t="s">
        <v>222</v>
      </c>
      <c r="H146" s="201">
        <v>0.236</v>
      </c>
      <c r="I146" s="202"/>
      <c r="J146" s="203">
        <f>ROUND(I146*H146,2)</f>
        <v>0</v>
      </c>
      <c r="K146" s="204"/>
      <c r="L146" s="44"/>
      <c r="M146" s="205" t="s">
        <v>19</v>
      </c>
      <c r="N146" s="206" t="s">
        <v>43</v>
      </c>
      <c r="O146" s="84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9" t="s">
        <v>230</v>
      </c>
      <c r="AT146" s="209" t="s">
        <v>156</v>
      </c>
      <c r="AU146" s="209" t="s">
        <v>82</v>
      </c>
      <c r="AY146" s="17" t="s">
        <v>153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7" t="s">
        <v>80</v>
      </c>
      <c r="BK146" s="210">
        <f>ROUND(I146*H146,2)</f>
        <v>0</v>
      </c>
      <c r="BL146" s="17" t="s">
        <v>230</v>
      </c>
      <c r="BM146" s="209" t="s">
        <v>1790</v>
      </c>
    </row>
    <row r="147" spans="1:63" s="11" customFormat="1" ht="22.8" customHeight="1">
      <c r="A147" s="11"/>
      <c r="B147" s="183"/>
      <c r="C147" s="184"/>
      <c r="D147" s="185" t="s">
        <v>71</v>
      </c>
      <c r="E147" s="260" t="s">
        <v>1791</v>
      </c>
      <c r="F147" s="260" t="s">
        <v>1792</v>
      </c>
      <c r="G147" s="184"/>
      <c r="H147" s="184"/>
      <c r="I147" s="187"/>
      <c r="J147" s="261">
        <f>BK147</f>
        <v>0</v>
      </c>
      <c r="K147" s="184"/>
      <c r="L147" s="189"/>
      <c r="M147" s="190"/>
      <c r="N147" s="191"/>
      <c r="O147" s="191"/>
      <c r="P147" s="192">
        <f>SUM(P148:P170)</f>
        <v>0</v>
      </c>
      <c r="Q147" s="191"/>
      <c r="R147" s="192">
        <f>SUM(R148:R170)</f>
        <v>0.42419000000000007</v>
      </c>
      <c r="S147" s="191"/>
      <c r="T147" s="193">
        <f>SUM(T148:T170)</f>
        <v>0.57664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194" t="s">
        <v>82</v>
      </c>
      <c r="AT147" s="195" t="s">
        <v>71</v>
      </c>
      <c r="AU147" s="195" t="s">
        <v>80</v>
      </c>
      <c r="AY147" s="194" t="s">
        <v>153</v>
      </c>
      <c r="BK147" s="196">
        <f>SUM(BK148:BK170)</f>
        <v>0</v>
      </c>
    </row>
    <row r="148" spans="1:65" s="2" customFormat="1" ht="24.15" customHeight="1">
      <c r="A148" s="38"/>
      <c r="B148" s="39"/>
      <c r="C148" s="197" t="s">
        <v>219</v>
      </c>
      <c r="D148" s="197" t="s">
        <v>156</v>
      </c>
      <c r="E148" s="198" t="s">
        <v>1793</v>
      </c>
      <c r="F148" s="199" t="s">
        <v>1794</v>
      </c>
      <c r="G148" s="200" t="s">
        <v>246</v>
      </c>
      <c r="H148" s="201">
        <v>92</v>
      </c>
      <c r="I148" s="202"/>
      <c r="J148" s="203">
        <f>ROUND(I148*H148,2)</f>
        <v>0</v>
      </c>
      <c r="K148" s="204"/>
      <c r="L148" s="44"/>
      <c r="M148" s="205" t="s">
        <v>19</v>
      </c>
      <c r="N148" s="206" t="s">
        <v>43</v>
      </c>
      <c r="O148" s="84"/>
      <c r="P148" s="207">
        <f>O148*H148</f>
        <v>0</v>
      </c>
      <c r="Q148" s="207">
        <v>2E-05</v>
      </c>
      <c r="R148" s="207">
        <f>Q148*H148</f>
        <v>0.00184</v>
      </c>
      <c r="S148" s="207">
        <v>0.001</v>
      </c>
      <c r="T148" s="208">
        <f>S148*H148</f>
        <v>0.092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9" t="s">
        <v>230</v>
      </c>
      <c r="AT148" s="209" t="s">
        <v>156</v>
      </c>
      <c r="AU148" s="209" t="s">
        <v>82</v>
      </c>
      <c r="AY148" s="17" t="s">
        <v>153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7" t="s">
        <v>80</v>
      </c>
      <c r="BK148" s="210">
        <f>ROUND(I148*H148,2)</f>
        <v>0</v>
      </c>
      <c r="BL148" s="17" t="s">
        <v>230</v>
      </c>
      <c r="BM148" s="209" t="s">
        <v>1795</v>
      </c>
    </row>
    <row r="149" spans="1:65" s="2" customFormat="1" ht="24.15" customHeight="1">
      <c r="A149" s="38"/>
      <c r="B149" s="39"/>
      <c r="C149" s="197" t="s">
        <v>8</v>
      </c>
      <c r="D149" s="197" t="s">
        <v>156</v>
      </c>
      <c r="E149" s="198" t="s">
        <v>1796</v>
      </c>
      <c r="F149" s="199" t="s">
        <v>1797</v>
      </c>
      <c r="G149" s="200" t="s">
        <v>246</v>
      </c>
      <c r="H149" s="201">
        <v>65</v>
      </c>
      <c r="I149" s="202"/>
      <c r="J149" s="203">
        <f>ROUND(I149*H149,2)</f>
        <v>0</v>
      </c>
      <c r="K149" s="204"/>
      <c r="L149" s="44"/>
      <c r="M149" s="205" t="s">
        <v>19</v>
      </c>
      <c r="N149" s="206" t="s">
        <v>43</v>
      </c>
      <c r="O149" s="84"/>
      <c r="P149" s="207">
        <f>O149*H149</f>
        <v>0</v>
      </c>
      <c r="Q149" s="207">
        <v>2E-05</v>
      </c>
      <c r="R149" s="207">
        <f>Q149*H149</f>
        <v>0.0013000000000000002</v>
      </c>
      <c r="S149" s="207">
        <v>0.0032</v>
      </c>
      <c r="T149" s="208">
        <f>S149*H149</f>
        <v>0.20800000000000002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9" t="s">
        <v>230</v>
      </c>
      <c r="AT149" s="209" t="s">
        <v>156</v>
      </c>
      <c r="AU149" s="209" t="s">
        <v>82</v>
      </c>
      <c r="AY149" s="17" t="s">
        <v>153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7" t="s">
        <v>80</v>
      </c>
      <c r="BK149" s="210">
        <f>ROUND(I149*H149,2)</f>
        <v>0</v>
      </c>
      <c r="BL149" s="17" t="s">
        <v>230</v>
      </c>
      <c r="BM149" s="209" t="s">
        <v>1798</v>
      </c>
    </row>
    <row r="150" spans="1:65" s="2" customFormat="1" ht="24.15" customHeight="1">
      <c r="A150" s="38"/>
      <c r="B150" s="39"/>
      <c r="C150" s="197" t="s">
        <v>230</v>
      </c>
      <c r="D150" s="197" t="s">
        <v>156</v>
      </c>
      <c r="E150" s="198" t="s">
        <v>1799</v>
      </c>
      <c r="F150" s="199" t="s">
        <v>1800</v>
      </c>
      <c r="G150" s="200" t="s">
        <v>246</v>
      </c>
      <c r="H150" s="201">
        <v>52</v>
      </c>
      <c r="I150" s="202"/>
      <c r="J150" s="203">
        <f>ROUND(I150*H150,2)</f>
        <v>0</v>
      </c>
      <c r="K150" s="204"/>
      <c r="L150" s="44"/>
      <c r="M150" s="205" t="s">
        <v>19</v>
      </c>
      <c r="N150" s="206" t="s">
        <v>43</v>
      </c>
      <c r="O150" s="84"/>
      <c r="P150" s="207">
        <f>O150*H150</f>
        <v>0</v>
      </c>
      <c r="Q150" s="207">
        <v>5E-05</v>
      </c>
      <c r="R150" s="207">
        <f>Q150*H150</f>
        <v>0.0026000000000000003</v>
      </c>
      <c r="S150" s="207">
        <v>0.00532</v>
      </c>
      <c r="T150" s="208">
        <f>S150*H150</f>
        <v>0.27664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9" t="s">
        <v>230</v>
      </c>
      <c r="AT150" s="209" t="s">
        <v>156</v>
      </c>
      <c r="AU150" s="209" t="s">
        <v>82</v>
      </c>
      <c r="AY150" s="17" t="s">
        <v>153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80</v>
      </c>
      <c r="BK150" s="210">
        <f>ROUND(I150*H150,2)</f>
        <v>0</v>
      </c>
      <c r="BL150" s="17" t="s">
        <v>230</v>
      </c>
      <c r="BM150" s="209" t="s">
        <v>1801</v>
      </c>
    </row>
    <row r="151" spans="1:65" s="2" customFormat="1" ht="24.15" customHeight="1">
      <c r="A151" s="38"/>
      <c r="B151" s="39"/>
      <c r="C151" s="197" t="s">
        <v>333</v>
      </c>
      <c r="D151" s="197" t="s">
        <v>156</v>
      </c>
      <c r="E151" s="198" t="s">
        <v>1802</v>
      </c>
      <c r="F151" s="199" t="s">
        <v>1803</v>
      </c>
      <c r="G151" s="200" t="s">
        <v>246</v>
      </c>
      <c r="H151" s="201">
        <v>66</v>
      </c>
      <c r="I151" s="202"/>
      <c r="J151" s="203">
        <f>ROUND(I151*H151,2)</f>
        <v>0</v>
      </c>
      <c r="K151" s="204"/>
      <c r="L151" s="44"/>
      <c r="M151" s="205" t="s">
        <v>19</v>
      </c>
      <c r="N151" s="206" t="s">
        <v>43</v>
      </c>
      <c r="O151" s="84"/>
      <c r="P151" s="207">
        <f>O151*H151</f>
        <v>0</v>
      </c>
      <c r="Q151" s="207">
        <v>0.00148</v>
      </c>
      <c r="R151" s="207">
        <f>Q151*H151</f>
        <v>0.09768</v>
      </c>
      <c r="S151" s="207">
        <v>0</v>
      </c>
      <c r="T151" s="20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9" t="s">
        <v>230</v>
      </c>
      <c r="AT151" s="209" t="s">
        <v>156</v>
      </c>
      <c r="AU151" s="209" t="s">
        <v>82</v>
      </c>
      <c r="AY151" s="17" t="s">
        <v>153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7" t="s">
        <v>80</v>
      </c>
      <c r="BK151" s="210">
        <f>ROUND(I151*H151,2)</f>
        <v>0</v>
      </c>
      <c r="BL151" s="17" t="s">
        <v>230</v>
      </c>
      <c r="BM151" s="209" t="s">
        <v>1804</v>
      </c>
    </row>
    <row r="152" spans="1:65" s="2" customFormat="1" ht="24.15" customHeight="1">
      <c r="A152" s="38"/>
      <c r="B152" s="39"/>
      <c r="C152" s="197" t="s">
        <v>248</v>
      </c>
      <c r="D152" s="197" t="s">
        <v>156</v>
      </c>
      <c r="E152" s="198" t="s">
        <v>1805</v>
      </c>
      <c r="F152" s="199" t="s">
        <v>1806</v>
      </c>
      <c r="G152" s="200" t="s">
        <v>246</v>
      </c>
      <c r="H152" s="201">
        <v>108</v>
      </c>
      <c r="I152" s="202"/>
      <c r="J152" s="203">
        <f>ROUND(I152*H152,2)</f>
        <v>0</v>
      </c>
      <c r="K152" s="204"/>
      <c r="L152" s="44"/>
      <c r="M152" s="205" t="s">
        <v>19</v>
      </c>
      <c r="N152" s="206" t="s">
        <v>43</v>
      </c>
      <c r="O152" s="84"/>
      <c r="P152" s="207">
        <f>O152*H152</f>
        <v>0</v>
      </c>
      <c r="Q152" s="207">
        <v>0.0006</v>
      </c>
      <c r="R152" s="207">
        <f>Q152*H152</f>
        <v>0.0648</v>
      </c>
      <c r="S152" s="207">
        <v>0</v>
      </c>
      <c r="T152" s="20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9" t="s">
        <v>230</v>
      </c>
      <c r="AT152" s="209" t="s">
        <v>156</v>
      </c>
      <c r="AU152" s="209" t="s">
        <v>82</v>
      </c>
      <c r="AY152" s="17" t="s">
        <v>153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80</v>
      </c>
      <c r="BK152" s="210">
        <f>ROUND(I152*H152,2)</f>
        <v>0</v>
      </c>
      <c r="BL152" s="17" t="s">
        <v>230</v>
      </c>
      <c r="BM152" s="209" t="s">
        <v>1807</v>
      </c>
    </row>
    <row r="153" spans="1:47" s="2" customFormat="1" ht="12">
      <c r="A153" s="38"/>
      <c r="B153" s="39"/>
      <c r="C153" s="40"/>
      <c r="D153" s="213" t="s">
        <v>169</v>
      </c>
      <c r="E153" s="40"/>
      <c r="F153" s="234" t="s">
        <v>1808</v>
      </c>
      <c r="G153" s="40"/>
      <c r="H153" s="40"/>
      <c r="I153" s="235"/>
      <c r="J153" s="40"/>
      <c r="K153" s="40"/>
      <c r="L153" s="44"/>
      <c r="M153" s="236"/>
      <c r="N153" s="237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169</v>
      </c>
      <c r="AU153" s="17" t="s">
        <v>82</v>
      </c>
    </row>
    <row r="154" spans="1:65" s="2" customFormat="1" ht="24.15" customHeight="1">
      <c r="A154" s="38"/>
      <c r="B154" s="39"/>
      <c r="C154" s="197" t="s">
        <v>7</v>
      </c>
      <c r="D154" s="197" t="s">
        <v>156</v>
      </c>
      <c r="E154" s="198" t="s">
        <v>1809</v>
      </c>
      <c r="F154" s="199" t="s">
        <v>1810</v>
      </c>
      <c r="G154" s="200" t="s">
        <v>246</v>
      </c>
      <c r="H154" s="201">
        <v>48</v>
      </c>
      <c r="I154" s="202"/>
      <c r="J154" s="203">
        <f>ROUND(I154*H154,2)</f>
        <v>0</v>
      </c>
      <c r="K154" s="204"/>
      <c r="L154" s="44"/>
      <c r="M154" s="205" t="s">
        <v>19</v>
      </c>
      <c r="N154" s="206" t="s">
        <v>43</v>
      </c>
      <c r="O154" s="84"/>
      <c r="P154" s="207">
        <f>O154*H154</f>
        <v>0</v>
      </c>
      <c r="Q154" s="207">
        <v>0.0006</v>
      </c>
      <c r="R154" s="207">
        <f>Q154*H154</f>
        <v>0.0288</v>
      </c>
      <c r="S154" s="207">
        <v>0</v>
      </c>
      <c r="T154" s="20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9" t="s">
        <v>230</v>
      </c>
      <c r="AT154" s="209" t="s">
        <v>156</v>
      </c>
      <c r="AU154" s="209" t="s">
        <v>82</v>
      </c>
      <c r="AY154" s="17" t="s">
        <v>153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80</v>
      </c>
      <c r="BK154" s="210">
        <f>ROUND(I154*H154,2)</f>
        <v>0</v>
      </c>
      <c r="BL154" s="17" t="s">
        <v>230</v>
      </c>
      <c r="BM154" s="209" t="s">
        <v>1811</v>
      </c>
    </row>
    <row r="155" spans="1:47" s="2" customFormat="1" ht="12">
      <c r="A155" s="38"/>
      <c r="B155" s="39"/>
      <c r="C155" s="40"/>
      <c r="D155" s="213" t="s">
        <v>169</v>
      </c>
      <c r="E155" s="40"/>
      <c r="F155" s="234" t="s">
        <v>1808</v>
      </c>
      <c r="G155" s="40"/>
      <c r="H155" s="40"/>
      <c r="I155" s="235"/>
      <c r="J155" s="40"/>
      <c r="K155" s="40"/>
      <c r="L155" s="44"/>
      <c r="M155" s="236"/>
      <c r="N155" s="237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169</v>
      </c>
      <c r="AU155" s="17" t="s">
        <v>82</v>
      </c>
    </row>
    <row r="156" spans="1:65" s="2" customFormat="1" ht="24.15" customHeight="1">
      <c r="A156" s="38"/>
      <c r="B156" s="39"/>
      <c r="C156" s="197" t="s">
        <v>208</v>
      </c>
      <c r="D156" s="197" t="s">
        <v>156</v>
      </c>
      <c r="E156" s="198" t="s">
        <v>1812</v>
      </c>
      <c r="F156" s="199" t="s">
        <v>1813</v>
      </c>
      <c r="G156" s="200" t="s">
        <v>246</v>
      </c>
      <c r="H156" s="201">
        <v>35</v>
      </c>
      <c r="I156" s="202"/>
      <c r="J156" s="203">
        <f>ROUND(I156*H156,2)</f>
        <v>0</v>
      </c>
      <c r="K156" s="204"/>
      <c r="L156" s="44"/>
      <c r="M156" s="205" t="s">
        <v>19</v>
      </c>
      <c r="N156" s="206" t="s">
        <v>43</v>
      </c>
      <c r="O156" s="84"/>
      <c r="P156" s="207">
        <f>O156*H156</f>
        <v>0</v>
      </c>
      <c r="Q156" s="207">
        <v>0.00091</v>
      </c>
      <c r="R156" s="207">
        <f>Q156*H156</f>
        <v>0.03185</v>
      </c>
      <c r="S156" s="207">
        <v>0</v>
      </c>
      <c r="T156" s="20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9" t="s">
        <v>230</v>
      </c>
      <c r="AT156" s="209" t="s">
        <v>156</v>
      </c>
      <c r="AU156" s="209" t="s">
        <v>82</v>
      </c>
      <c r="AY156" s="17" t="s">
        <v>153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80</v>
      </c>
      <c r="BK156" s="210">
        <f>ROUND(I156*H156,2)</f>
        <v>0</v>
      </c>
      <c r="BL156" s="17" t="s">
        <v>230</v>
      </c>
      <c r="BM156" s="209" t="s">
        <v>1814</v>
      </c>
    </row>
    <row r="157" spans="1:47" s="2" customFormat="1" ht="12">
      <c r="A157" s="38"/>
      <c r="B157" s="39"/>
      <c r="C157" s="40"/>
      <c r="D157" s="213" t="s">
        <v>169</v>
      </c>
      <c r="E157" s="40"/>
      <c r="F157" s="234" t="s">
        <v>1808</v>
      </c>
      <c r="G157" s="40"/>
      <c r="H157" s="40"/>
      <c r="I157" s="235"/>
      <c r="J157" s="40"/>
      <c r="K157" s="40"/>
      <c r="L157" s="44"/>
      <c r="M157" s="236"/>
      <c r="N157" s="237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169</v>
      </c>
      <c r="AU157" s="17" t="s">
        <v>82</v>
      </c>
    </row>
    <row r="158" spans="1:65" s="2" customFormat="1" ht="24.15" customHeight="1">
      <c r="A158" s="38"/>
      <c r="B158" s="39"/>
      <c r="C158" s="197" t="s">
        <v>267</v>
      </c>
      <c r="D158" s="197" t="s">
        <v>156</v>
      </c>
      <c r="E158" s="198" t="s">
        <v>1815</v>
      </c>
      <c r="F158" s="199" t="s">
        <v>1816</v>
      </c>
      <c r="G158" s="200" t="s">
        <v>246</v>
      </c>
      <c r="H158" s="201">
        <v>64</v>
      </c>
      <c r="I158" s="202"/>
      <c r="J158" s="203">
        <f>ROUND(I158*H158,2)</f>
        <v>0</v>
      </c>
      <c r="K158" s="204"/>
      <c r="L158" s="44"/>
      <c r="M158" s="205" t="s">
        <v>19</v>
      </c>
      <c r="N158" s="206" t="s">
        <v>43</v>
      </c>
      <c r="O158" s="84"/>
      <c r="P158" s="207">
        <f>O158*H158</f>
        <v>0</v>
      </c>
      <c r="Q158" s="207">
        <v>0.00118</v>
      </c>
      <c r="R158" s="207">
        <f>Q158*H158</f>
        <v>0.07552</v>
      </c>
      <c r="S158" s="207">
        <v>0</v>
      </c>
      <c r="T158" s="20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9" t="s">
        <v>230</v>
      </c>
      <c r="AT158" s="209" t="s">
        <v>156</v>
      </c>
      <c r="AU158" s="209" t="s">
        <v>82</v>
      </c>
      <c r="AY158" s="17" t="s">
        <v>153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80</v>
      </c>
      <c r="BK158" s="210">
        <f>ROUND(I158*H158,2)</f>
        <v>0</v>
      </c>
      <c r="BL158" s="17" t="s">
        <v>230</v>
      </c>
      <c r="BM158" s="209" t="s">
        <v>1817</v>
      </c>
    </row>
    <row r="159" spans="1:47" s="2" customFormat="1" ht="12">
      <c r="A159" s="38"/>
      <c r="B159" s="39"/>
      <c r="C159" s="40"/>
      <c r="D159" s="213" t="s">
        <v>169</v>
      </c>
      <c r="E159" s="40"/>
      <c r="F159" s="234" t="s">
        <v>1808</v>
      </c>
      <c r="G159" s="40"/>
      <c r="H159" s="40"/>
      <c r="I159" s="235"/>
      <c r="J159" s="40"/>
      <c r="K159" s="40"/>
      <c r="L159" s="44"/>
      <c r="M159" s="236"/>
      <c r="N159" s="23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169</v>
      </c>
      <c r="AU159" s="17" t="s">
        <v>82</v>
      </c>
    </row>
    <row r="160" spans="1:65" s="2" customFormat="1" ht="24.15" customHeight="1">
      <c r="A160" s="38"/>
      <c r="B160" s="39"/>
      <c r="C160" s="197" t="s">
        <v>214</v>
      </c>
      <c r="D160" s="197" t="s">
        <v>156</v>
      </c>
      <c r="E160" s="198" t="s">
        <v>1818</v>
      </c>
      <c r="F160" s="199" t="s">
        <v>1819</v>
      </c>
      <c r="G160" s="200" t="s">
        <v>246</v>
      </c>
      <c r="H160" s="201">
        <v>10</v>
      </c>
      <c r="I160" s="202"/>
      <c r="J160" s="203">
        <f>ROUND(I160*H160,2)</f>
        <v>0</v>
      </c>
      <c r="K160" s="204"/>
      <c r="L160" s="44"/>
      <c r="M160" s="205" t="s">
        <v>19</v>
      </c>
      <c r="N160" s="206" t="s">
        <v>43</v>
      </c>
      <c r="O160" s="84"/>
      <c r="P160" s="207">
        <f>O160*H160</f>
        <v>0</v>
      </c>
      <c r="Q160" s="207">
        <v>0.0015</v>
      </c>
      <c r="R160" s="207">
        <f>Q160*H160</f>
        <v>0.015</v>
      </c>
      <c r="S160" s="207">
        <v>0</v>
      </c>
      <c r="T160" s="20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9" t="s">
        <v>230</v>
      </c>
      <c r="AT160" s="209" t="s">
        <v>156</v>
      </c>
      <c r="AU160" s="209" t="s">
        <v>82</v>
      </c>
      <c r="AY160" s="17" t="s">
        <v>153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7" t="s">
        <v>80</v>
      </c>
      <c r="BK160" s="210">
        <f>ROUND(I160*H160,2)</f>
        <v>0</v>
      </c>
      <c r="BL160" s="17" t="s">
        <v>230</v>
      </c>
      <c r="BM160" s="209" t="s">
        <v>1820</v>
      </c>
    </row>
    <row r="161" spans="1:47" s="2" customFormat="1" ht="12">
      <c r="A161" s="38"/>
      <c r="B161" s="39"/>
      <c r="C161" s="40"/>
      <c r="D161" s="213" t="s">
        <v>169</v>
      </c>
      <c r="E161" s="40"/>
      <c r="F161" s="234" t="s">
        <v>1808</v>
      </c>
      <c r="G161" s="40"/>
      <c r="H161" s="40"/>
      <c r="I161" s="235"/>
      <c r="J161" s="40"/>
      <c r="K161" s="40"/>
      <c r="L161" s="44"/>
      <c r="M161" s="236"/>
      <c r="N161" s="237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169</v>
      </c>
      <c r="AU161" s="17" t="s">
        <v>82</v>
      </c>
    </row>
    <row r="162" spans="1:65" s="2" customFormat="1" ht="24.15" customHeight="1">
      <c r="A162" s="38"/>
      <c r="B162" s="39"/>
      <c r="C162" s="197" t="s">
        <v>277</v>
      </c>
      <c r="D162" s="197" t="s">
        <v>156</v>
      </c>
      <c r="E162" s="198" t="s">
        <v>1821</v>
      </c>
      <c r="F162" s="199" t="s">
        <v>1822</v>
      </c>
      <c r="G162" s="200" t="s">
        <v>246</v>
      </c>
      <c r="H162" s="201">
        <v>28</v>
      </c>
      <c r="I162" s="202"/>
      <c r="J162" s="203">
        <f>ROUND(I162*H162,2)</f>
        <v>0</v>
      </c>
      <c r="K162" s="204"/>
      <c r="L162" s="44"/>
      <c r="M162" s="205" t="s">
        <v>19</v>
      </c>
      <c r="N162" s="206" t="s">
        <v>43</v>
      </c>
      <c r="O162" s="84"/>
      <c r="P162" s="207">
        <f>O162*H162</f>
        <v>0</v>
      </c>
      <c r="Q162" s="207">
        <v>0.00194</v>
      </c>
      <c r="R162" s="207">
        <f>Q162*H162</f>
        <v>0.05432</v>
      </c>
      <c r="S162" s="207">
        <v>0</v>
      </c>
      <c r="T162" s="20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9" t="s">
        <v>230</v>
      </c>
      <c r="AT162" s="209" t="s">
        <v>156</v>
      </c>
      <c r="AU162" s="209" t="s">
        <v>82</v>
      </c>
      <c r="AY162" s="17" t="s">
        <v>153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80</v>
      </c>
      <c r="BK162" s="210">
        <f>ROUND(I162*H162,2)</f>
        <v>0</v>
      </c>
      <c r="BL162" s="17" t="s">
        <v>230</v>
      </c>
      <c r="BM162" s="209" t="s">
        <v>1823</v>
      </c>
    </row>
    <row r="163" spans="1:47" s="2" customFormat="1" ht="12">
      <c r="A163" s="38"/>
      <c r="B163" s="39"/>
      <c r="C163" s="40"/>
      <c r="D163" s="213" t="s">
        <v>169</v>
      </c>
      <c r="E163" s="40"/>
      <c r="F163" s="234" t="s">
        <v>1808</v>
      </c>
      <c r="G163" s="40"/>
      <c r="H163" s="40"/>
      <c r="I163" s="235"/>
      <c r="J163" s="40"/>
      <c r="K163" s="40"/>
      <c r="L163" s="44"/>
      <c r="M163" s="236"/>
      <c r="N163" s="237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169</v>
      </c>
      <c r="AU163" s="17" t="s">
        <v>82</v>
      </c>
    </row>
    <row r="164" spans="1:65" s="2" customFormat="1" ht="37.8" customHeight="1">
      <c r="A164" s="38"/>
      <c r="B164" s="39"/>
      <c r="C164" s="197" t="s">
        <v>490</v>
      </c>
      <c r="D164" s="197" t="s">
        <v>156</v>
      </c>
      <c r="E164" s="198" t="s">
        <v>1824</v>
      </c>
      <c r="F164" s="199" t="s">
        <v>1825</v>
      </c>
      <c r="G164" s="200" t="s">
        <v>168</v>
      </c>
      <c r="H164" s="201">
        <v>16</v>
      </c>
      <c r="I164" s="202"/>
      <c r="J164" s="203">
        <f>ROUND(I164*H164,2)</f>
        <v>0</v>
      </c>
      <c r="K164" s="204"/>
      <c r="L164" s="44"/>
      <c r="M164" s="205" t="s">
        <v>19</v>
      </c>
      <c r="N164" s="206" t="s">
        <v>43</v>
      </c>
      <c r="O164" s="84"/>
      <c r="P164" s="207">
        <f>O164*H164</f>
        <v>0</v>
      </c>
      <c r="Q164" s="207">
        <v>0.00054</v>
      </c>
      <c r="R164" s="207">
        <f>Q164*H164</f>
        <v>0.00864</v>
      </c>
      <c r="S164" s="207">
        <v>0</v>
      </c>
      <c r="T164" s="20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9" t="s">
        <v>230</v>
      </c>
      <c r="AT164" s="209" t="s">
        <v>156</v>
      </c>
      <c r="AU164" s="209" t="s">
        <v>82</v>
      </c>
      <c r="AY164" s="17" t="s">
        <v>153</v>
      </c>
      <c r="BE164" s="210">
        <f>IF(N164="základní",J164,0)</f>
        <v>0</v>
      </c>
      <c r="BF164" s="210">
        <f>IF(N164="snížená",J164,0)</f>
        <v>0</v>
      </c>
      <c r="BG164" s="210">
        <f>IF(N164="zákl. přenesená",J164,0)</f>
        <v>0</v>
      </c>
      <c r="BH164" s="210">
        <f>IF(N164="sníž. přenesená",J164,0)</f>
        <v>0</v>
      </c>
      <c r="BI164" s="210">
        <f>IF(N164="nulová",J164,0)</f>
        <v>0</v>
      </c>
      <c r="BJ164" s="17" t="s">
        <v>80</v>
      </c>
      <c r="BK164" s="210">
        <f>ROUND(I164*H164,2)</f>
        <v>0</v>
      </c>
      <c r="BL164" s="17" t="s">
        <v>230</v>
      </c>
      <c r="BM164" s="209" t="s">
        <v>1826</v>
      </c>
    </row>
    <row r="165" spans="1:65" s="2" customFormat="1" ht="37.8" customHeight="1">
      <c r="A165" s="38"/>
      <c r="B165" s="39"/>
      <c r="C165" s="197" t="s">
        <v>499</v>
      </c>
      <c r="D165" s="197" t="s">
        <v>156</v>
      </c>
      <c r="E165" s="198" t="s">
        <v>1827</v>
      </c>
      <c r="F165" s="199" t="s">
        <v>1828</v>
      </c>
      <c r="G165" s="200" t="s">
        <v>168</v>
      </c>
      <c r="H165" s="201">
        <v>2</v>
      </c>
      <c r="I165" s="202"/>
      <c r="J165" s="203">
        <f>ROUND(I165*H165,2)</f>
        <v>0</v>
      </c>
      <c r="K165" s="204"/>
      <c r="L165" s="44"/>
      <c r="M165" s="205" t="s">
        <v>19</v>
      </c>
      <c r="N165" s="206" t="s">
        <v>43</v>
      </c>
      <c r="O165" s="84"/>
      <c r="P165" s="207">
        <f>O165*H165</f>
        <v>0</v>
      </c>
      <c r="Q165" s="207">
        <v>0.0006</v>
      </c>
      <c r="R165" s="207">
        <f>Q165*H165</f>
        <v>0.0012</v>
      </c>
      <c r="S165" s="207">
        <v>0</v>
      </c>
      <c r="T165" s="20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9" t="s">
        <v>230</v>
      </c>
      <c r="AT165" s="209" t="s">
        <v>156</v>
      </c>
      <c r="AU165" s="209" t="s">
        <v>82</v>
      </c>
      <c r="AY165" s="17" t="s">
        <v>153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7" t="s">
        <v>80</v>
      </c>
      <c r="BK165" s="210">
        <f>ROUND(I165*H165,2)</f>
        <v>0</v>
      </c>
      <c r="BL165" s="17" t="s">
        <v>230</v>
      </c>
      <c r="BM165" s="209" t="s">
        <v>1829</v>
      </c>
    </row>
    <row r="166" spans="1:65" s="2" customFormat="1" ht="37.8" customHeight="1">
      <c r="A166" s="38"/>
      <c r="B166" s="39"/>
      <c r="C166" s="197" t="s">
        <v>329</v>
      </c>
      <c r="D166" s="197" t="s">
        <v>156</v>
      </c>
      <c r="E166" s="198" t="s">
        <v>1830</v>
      </c>
      <c r="F166" s="199" t="s">
        <v>1831</v>
      </c>
      <c r="G166" s="200" t="s">
        <v>168</v>
      </c>
      <c r="H166" s="201">
        <v>2</v>
      </c>
      <c r="I166" s="202"/>
      <c r="J166" s="203">
        <f>ROUND(I166*H166,2)</f>
        <v>0</v>
      </c>
      <c r="K166" s="204"/>
      <c r="L166" s="44"/>
      <c r="M166" s="205" t="s">
        <v>19</v>
      </c>
      <c r="N166" s="206" t="s">
        <v>43</v>
      </c>
      <c r="O166" s="84"/>
      <c r="P166" s="207">
        <f>O166*H166</f>
        <v>0</v>
      </c>
      <c r="Q166" s="207">
        <v>0.0007</v>
      </c>
      <c r="R166" s="207">
        <f>Q166*H166</f>
        <v>0.0014</v>
      </c>
      <c r="S166" s="207">
        <v>0</v>
      </c>
      <c r="T166" s="20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9" t="s">
        <v>230</v>
      </c>
      <c r="AT166" s="209" t="s">
        <v>156</v>
      </c>
      <c r="AU166" s="209" t="s">
        <v>82</v>
      </c>
      <c r="AY166" s="17" t="s">
        <v>153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80</v>
      </c>
      <c r="BK166" s="210">
        <f>ROUND(I166*H166,2)</f>
        <v>0</v>
      </c>
      <c r="BL166" s="17" t="s">
        <v>230</v>
      </c>
      <c r="BM166" s="209" t="s">
        <v>1832</v>
      </c>
    </row>
    <row r="167" spans="1:65" s="2" customFormat="1" ht="55.5" customHeight="1">
      <c r="A167" s="38"/>
      <c r="B167" s="39"/>
      <c r="C167" s="197" t="s">
        <v>297</v>
      </c>
      <c r="D167" s="197" t="s">
        <v>156</v>
      </c>
      <c r="E167" s="198" t="s">
        <v>1833</v>
      </c>
      <c r="F167" s="199" t="s">
        <v>1834</v>
      </c>
      <c r="G167" s="200" t="s">
        <v>246</v>
      </c>
      <c r="H167" s="201">
        <v>191</v>
      </c>
      <c r="I167" s="202"/>
      <c r="J167" s="203">
        <f>ROUND(I167*H167,2)</f>
        <v>0</v>
      </c>
      <c r="K167" s="204"/>
      <c r="L167" s="44"/>
      <c r="M167" s="205" t="s">
        <v>19</v>
      </c>
      <c r="N167" s="206" t="s">
        <v>43</v>
      </c>
      <c r="O167" s="84"/>
      <c r="P167" s="207">
        <f>O167*H167</f>
        <v>0</v>
      </c>
      <c r="Q167" s="207">
        <v>0.00012</v>
      </c>
      <c r="R167" s="207">
        <f>Q167*H167</f>
        <v>0.02292</v>
      </c>
      <c r="S167" s="207">
        <v>0</v>
      </c>
      <c r="T167" s="20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9" t="s">
        <v>230</v>
      </c>
      <c r="AT167" s="209" t="s">
        <v>156</v>
      </c>
      <c r="AU167" s="209" t="s">
        <v>82</v>
      </c>
      <c r="AY167" s="17" t="s">
        <v>153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7" t="s">
        <v>80</v>
      </c>
      <c r="BK167" s="210">
        <f>ROUND(I167*H167,2)</f>
        <v>0</v>
      </c>
      <c r="BL167" s="17" t="s">
        <v>230</v>
      </c>
      <c r="BM167" s="209" t="s">
        <v>1835</v>
      </c>
    </row>
    <row r="168" spans="1:65" s="2" customFormat="1" ht="55.5" customHeight="1">
      <c r="A168" s="38"/>
      <c r="B168" s="39"/>
      <c r="C168" s="197" t="s">
        <v>229</v>
      </c>
      <c r="D168" s="197" t="s">
        <v>156</v>
      </c>
      <c r="E168" s="198" t="s">
        <v>1836</v>
      </c>
      <c r="F168" s="199" t="s">
        <v>1837</v>
      </c>
      <c r="G168" s="200" t="s">
        <v>246</v>
      </c>
      <c r="H168" s="201">
        <v>102</v>
      </c>
      <c r="I168" s="202"/>
      <c r="J168" s="203">
        <f>ROUND(I168*H168,2)</f>
        <v>0</v>
      </c>
      <c r="K168" s="204"/>
      <c r="L168" s="44"/>
      <c r="M168" s="205" t="s">
        <v>19</v>
      </c>
      <c r="N168" s="206" t="s">
        <v>43</v>
      </c>
      <c r="O168" s="84"/>
      <c r="P168" s="207">
        <f>O168*H168</f>
        <v>0</v>
      </c>
      <c r="Q168" s="207">
        <v>0.00016</v>
      </c>
      <c r="R168" s="207">
        <f>Q168*H168</f>
        <v>0.01632</v>
      </c>
      <c r="S168" s="207">
        <v>0</v>
      </c>
      <c r="T168" s="20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9" t="s">
        <v>230</v>
      </c>
      <c r="AT168" s="209" t="s">
        <v>156</v>
      </c>
      <c r="AU168" s="209" t="s">
        <v>82</v>
      </c>
      <c r="AY168" s="17" t="s">
        <v>153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7" t="s">
        <v>80</v>
      </c>
      <c r="BK168" s="210">
        <f>ROUND(I168*H168,2)</f>
        <v>0</v>
      </c>
      <c r="BL168" s="17" t="s">
        <v>230</v>
      </c>
      <c r="BM168" s="209" t="s">
        <v>1838</v>
      </c>
    </row>
    <row r="169" spans="1:65" s="2" customFormat="1" ht="44.25" customHeight="1">
      <c r="A169" s="38"/>
      <c r="B169" s="39"/>
      <c r="C169" s="197" t="s">
        <v>411</v>
      </c>
      <c r="D169" s="197" t="s">
        <v>156</v>
      </c>
      <c r="E169" s="198" t="s">
        <v>1839</v>
      </c>
      <c r="F169" s="199" t="s">
        <v>1840</v>
      </c>
      <c r="G169" s="200" t="s">
        <v>222</v>
      </c>
      <c r="H169" s="201">
        <v>0.424</v>
      </c>
      <c r="I169" s="202"/>
      <c r="J169" s="203">
        <f>ROUND(I169*H169,2)</f>
        <v>0</v>
      </c>
      <c r="K169" s="204"/>
      <c r="L169" s="44"/>
      <c r="M169" s="205" t="s">
        <v>19</v>
      </c>
      <c r="N169" s="206" t="s">
        <v>43</v>
      </c>
      <c r="O169" s="84"/>
      <c r="P169" s="207">
        <f>O169*H169</f>
        <v>0</v>
      </c>
      <c r="Q169" s="207">
        <v>0</v>
      </c>
      <c r="R169" s="207">
        <f>Q169*H169</f>
        <v>0</v>
      </c>
      <c r="S169" s="207">
        <v>0</v>
      </c>
      <c r="T169" s="20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9" t="s">
        <v>230</v>
      </c>
      <c r="AT169" s="209" t="s">
        <v>156</v>
      </c>
      <c r="AU169" s="209" t="s">
        <v>82</v>
      </c>
      <c r="AY169" s="17" t="s">
        <v>153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7" t="s">
        <v>80</v>
      </c>
      <c r="BK169" s="210">
        <f>ROUND(I169*H169,2)</f>
        <v>0</v>
      </c>
      <c r="BL169" s="17" t="s">
        <v>230</v>
      </c>
      <c r="BM169" s="209" t="s">
        <v>1841</v>
      </c>
    </row>
    <row r="170" spans="1:65" s="2" customFormat="1" ht="49.05" customHeight="1">
      <c r="A170" s="38"/>
      <c r="B170" s="39"/>
      <c r="C170" s="197" t="s">
        <v>687</v>
      </c>
      <c r="D170" s="197" t="s">
        <v>156</v>
      </c>
      <c r="E170" s="198" t="s">
        <v>1842</v>
      </c>
      <c r="F170" s="199" t="s">
        <v>1843</v>
      </c>
      <c r="G170" s="200" t="s">
        <v>222</v>
      </c>
      <c r="H170" s="201">
        <v>0.424</v>
      </c>
      <c r="I170" s="202"/>
      <c r="J170" s="203">
        <f>ROUND(I170*H170,2)</f>
        <v>0</v>
      </c>
      <c r="K170" s="204"/>
      <c r="L170" s="44"/>
      <c r="M170" s="205" t="s">
        <v>19</v>
      </c>
      <c r="N170" s="206" t="s">
        <v>43</v>
      </c>
      <c r="O170" s="84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9" t="s">
        <v>230</v>
      </c>
      <c r="AT170" s="209" t="s">
        <v>156</v>
      </c>
      <c r="AU170" s="209" t="s">
        <v>82</v>
      </c>
      <c r="AY170" s="17" t="s">
        <v>153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7" t="s">
        <v>80</v>
      </c>
      <c r="BK170" s="210">
        <f>ROUND(I170*H170,2)</f>
        <v>0</v>
      </c>
      <c r="BL170" s="17" t="s">
        <v>230</v>
      </c>
      <c r="BM170" s="209" t="s">
        <v>1844</v>
      </c>
    </row>
    <row r="171" spans="1:63" s="11" customFormat="1" ht="22.8" customHeight="1">
      <c r="A171" s="11"/>
      <c r="B171" s="183"/>
      <c r="C171" s="184"/>
      <c r="D171" s="185" t="s">
        <v>71</v>
      </c>
      <c r="E171" s="260" t="s">
        <v>1845</v>
      </c>
      <c r="F171" s="260" t="s">
        <v>1846</v>
      </c>
      <c r="G171" s="184"/>
      <c r="H171" s="184"/>
      <c r="I171" s="187"/>
      <c r="J171" s="261">
        <f>BK171</f>
        <v>0</v>
      </c>
      <c r="K171" s="184"/>
      <c r="L171" s="189"/>
      <c r="M171" s="190"/>
      <c r="N171" s="191"/>
      <c r="O171" s="191"/>
      <c r="P171" s="192">
        <f>SUM(P172:P185)</f>
        <v>0</v>
      </c>
      <c r="Q171" s="191"/>
      <c r="R171" s="192">
        <f>SUM(R172:R185)</f>
        <v>0.032990000000000005</v>
      </c>
      <c r="S171" s="191"/>
      <c r="T171" s="193">
        <f>SUM(T172:T185)</f>
        <v>0.0066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194" t="s">
        <v>82</v>
      </c>
      <c r="AT171" s="195" t="s">
        <v>71</v>
      </c>
      <c r="AU171" s="195" t="s">
        <v>80</v>
      </c>
      <c r="AY171" s="194" t="s">
        <v>153</v>
      </c>
      <c r="BK171" s="196">
        <f>SUM(BK172:BK185)</f>
        <v>0</v>
      </c>
    </row>
    <row r="172" spans="1:65" s="2" customFormat="1" ht="24.15" customHeight="1">
      <c r="A172" s="38"/>
      <c r="B172" s="39"/>
      <c r="C172" s="197" t="s">
        <v>359</v>
      </c>
      <c r="D172" s="197" t="s">
        <v>156</v>
      </c>
      <c r="E172" s="198" t="s">
        <v>1847</v>
      </c>
      <c r="F172" s="199" t="s">
        <v>1848</v>
      </c>
      <c r="G172" s="200" t="s">
        <v>168</v>
      </c>
      <c r="H172" s="201">
        <v>6</v>
      </c>
      <c r="I172" s="202"/>
      <c r="J172" s="203">
        <f>ROUND(I172*H172,2)</f>
        <v>0</v>
      </c>
      <c r="K172" s="204"/>
      <c r="L172" s="44"/>
      <c r="M172" s="205" t="s">
        <v>19</v>
      </c>
      <c r="N172" s="206" t="s">
        <v>43</v>
      </c>
      <c r="O172" s="84"/>
      <c r="P172" s="207">
        <f>O172*H172</f>
        <v>0</v>
      </c>
      <c r="Q172" s="207">
        <v>0.00013</v>
      </c>
      <c r="R172" s="207">
        <f>Q172*H172</f>
        <v>0.0007799999999999999</v>
      </c>
      <c r="S172" s="207">
        <v>0.0011</v>
      </c>
      <c r="T172" s="208">
        <f>S172*H172</f>
        <v>0.0066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9" t="s">
        <v>230</v>
      </c>
      <c r="AT172" s="209" t="s">
        <v>156</v>
      </c>
      <c r="AU172" s="209" t="s">
        <v>82</v>
      </c>
      <c r="AY172" s="17" t="s">
        <v>153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7" t="s">
        <v>80</v>
      </c>
      <c r="BK172" s="210">
        <f>ROUND(I172*H172,2)</f>
        <v>0</v>
      </c>
      <c r="BL172" s="17" t="s">
        <v>230</v>
      </c>
      <c r="BM172" s="209" t="s">
        <v>1849</v>
      </c>
    </row>
    <row r="173" spans="1:65" s="2" customFormat="1" ht="21.75" customHeight="1">
      <c r="A173" s="38"/>
      <c r="B173" s="39"/>
      <c r="C173" s="197" t="s">
        <v>314</v>
      </c>
      <c r="D173" s="197" t="s">
        <v>156</v>
      </c>
      <c r="E173" s="198" t="s">
        <v>1850</v>
      </c>
      <c r="F173" s="199" t="s">
        <v>1851</v>
      </c>
      <c r="G173" s="200" t="s">
        <v>168</v>
      </c>
      <c r="H173" s="201">
        <v>26</v>
      </c>
      <c r="I173" s="202"/>
      <c r="J173" s="203">
        <f>ROUND(I173*H173,2)</f>
        <v>0</v>
      </c>
      <c r="K173" s="204"/>
      <c r="L173" s="44"/>
      <c r="M173" s="205" t="s">
        <v>19</v>
      </c>
      <c r="N173" s="206" t="s">
        <v>43</v>
      </c>
      <c r="O173" s="84"/>
      <c r="P173" s="207">
        <f>O173*H173</f>
        <v>0</v>
      </c>
      <c r="Q173" s="207">
        <v>8E-05</v>
      </c>
      <c r="R173" s="207">
        <f>Q173*H173</f>
        <v>0.0020800000000000003</v>
      </c>
      <c r="S173" s="207">
        <v>0</v>
      </c>
      <c r="T173" s="20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9" t="s">
        <v>230</v>
      </c>
      <c r="AT173" s="209" t="s">
        <v>156</v>
      </c>
      <c r="AU173" s="209" t="s">
        <v>82</v>
      </c>
      <c r="AY173" s="17" t="s">
        <v>153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7" t="s">
        <v>80</v>
      </c>
      <c r="BK173" s="210">
        <f>ROUND(I173*H173,2)</f>
        <v>0</v>
      </c>
      <c r="BL173" s="17" t="s">
        <v>230</v>
      </c>
      <c r="BM173" s="209" t="s">
        <v>1852</v>
      </c>
    </row>
    <row r="174" spans="1:65" s="2" customFormat="1" ht="16.5" customHeight="1">
      <c r="A174" s="38"/>
      <c r="B174" s="39"/>
      <c r="C174" s="238" t="s">
        <v>225</v>
      </c>
      <c r="D174" s="238" t="s">
        <v>187</v>
      </c>
      <c r="E174" s="239" t="s">
        <v>1853</v>
      </c>
      <c r="F174" s="240" t="s">
        <v>1854</v>
      </c>
      <c r="G174" s="241" t="s">
        <v>168</v>
      </c>
      <c r="H174" s="242">
        <v>24</v>
      </c>
      <c r="I174" s="243"/>
      <c r="J174" s="244">
        <f>ROUND(I174*H174,2)</f>
        <v>0</v>
      </c>
      <c r="K174" s="245"/>
      <c r="L174" s="246"/>
      <c r="M174" s="247" t="s">
        <v>19</v>
      </c>
      <c r="N174" s="248" t="s">
        <v>43</v>
      </c>
      <c r="O174" s="84"/>
      <c r="P174" s="207">
        <f>O174*H174</f>
        <v>0</v>
      </c>
      <c r="Q174" s="207">
        <v>0.00044</v>
      </c>
      <c r="R174" s="207">
        <f>Q174*H174</f>
        <v>0.01056</v>
      </c>
      <c r="S174" s="207">
        <v>0</v>
      </c>
      <c r="T174" s="20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9" t="s">
        <v>233</v>
      </c>
      <c r="AT174" s="209" t="s">
        <v>187</v>
      </c>
      <c r="AU174" s="209" t="s">
        <v>82</v>
      </c>
      <c r="AY174" s="17" t="s">
        <v>153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7" t="s">
        <v>80</v>
      </c>
      <c r="BK174" s="210">
        <f>ROUND(I174*H174,2)</f>
        <v>0</v>
      </c>
      <c r="BL174" s="17" t="s">
        <v>230</v>
      </c>
      <c r="BM174" s="209" t="s">
        <v>1855</v>
      </c>
    </row>
    <row r="175" spans="1:65" s="2" customFormat="1" ht="16.5" customHeight="1">
      <c r="A175" s="38"/>
      <c r="B175" s="39"/>
      <c r="C175" s="238" t="s">
        <v>321</v>
      </c>
      <c r="D175" s="238" t="s">
        <v>187</v>
      </c>
      <c r="E175" s="239" t="s">
        <v>1856</v>
      </c>
      <c r="F175" s="240" t="s">
        <v>1857</v>
      </c>
      <c r="G175" s="241" t="s">
        <v>168</v>
      </c>
      <c r="H175" s="242">
        <v>24</v>
      </c>
      <c r="I175" s="243"/>
      <c r="J175" s="244">
        <f>ROUND(I175*H175,2)</f>
        <v>0</v>
      </c>
      <c r="K175" s="245"/>
      <c r="L175" s="246"/>
      <c r="M175" s="247" t="s">
        <v>19</v>
      </c>
      <c r="N175" s="248" t="s">
        <v>43</v>
      </c>
      <c r="O175" s="84"/>
      <c r="P175" s="207">
        <f>O175*H175</f>
        <v>0</v>
      </c>
      <c r="Q175" s="207">
        <v>0.00021</v>
      </c>
      <c r="R175" s="207">
        <f>Q175*H175</f>
        <v>0.00504</v>
      </c>
      <c r="S175" s="207">
        <v>0</v>
      </c>
      <c r="T175" s="20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9" t="s">
        <v>233</v>
      </c>
      <c r="AT175" s="209" t="s">
        <v>187</v>
      </c>
      <c r="AU175" s="209" t="s">
        <v>82</v>
      </c>
      <c r="AY175" s="17" t="s">
        <v>153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7" t="s">
        <v>80</v>
      </c>
      <c r="BK175" s="210">
        <f>ROUND(I175*H175,2)</f>
        <v>0</v>
      </c>
      <c r="BL175" s="17" t="s">
        <v>230</v>
      </c>
      <c r="BM175" s="209" t="s">
        <v>1858</v>
      </c>
    </row>
    <row r="176" spans="1:65" s="2" customFormat="1" ht="37.8" customHeight="1">
      <c r="A176" s="38"/>
      <c r="B176" s="39"/>
      <c r="C176" s="238" t="s">
        <v>242</v>
      </c>
      <c r="D176" s="238" t="s">
        <v>187</v>
      </c>
      <c r="E176" s="239" t="s">
        <v>1859</v>
      </c>
      <c r="F176" s="240" t="s">
        <v>1860</v>
      </c>
      <c r="G176" s="241" t="s">
        <v>168</v>
      </c>
      <c r="H176" s="242">
        <v>2</v>
      </c>
      <c r="I176" s="243"/>
      <c r="J176" s="244">
        <f>ROUND(I176*H176,2)</f>
        <v>0</v>
      </c>
      <c r="K176" s="245"/>
      <c r="L176" s="246"/>
      <c r="M176" s="247" t="s">
        <v>19</v>
      </c>
      <c r="N176" s="248" t="s">
        <v>43</v>
      </c>
      <c r="O176" s="84"/>
      <c r="P176" s="207">
        <f>O176*H176</f>
        <v>0</v>
      </c>
      <c r="Q176" s="207">
        <v>0.00016</v>
      </c>
      <c r="R176" s="207">
        <f>Q176*H176</f>
        <v>0.00032</v>
      </c>
      <c r="S176" s="207">
        <v>0</v>
      </c>
      <c r="T176" s="20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9" t="s">
        <v>233</v>
      </c>
      <c r="AT176" s="209" t="s">
        <v>187</v>
      </c>
      <c r="AU176" s="209" t="s">
        <v>82</v>
      </c>
      <c r="AY176" s="17" t="s">
        <v>153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7" t="s">
        <v>80</v>
      </c>
      <c r="BK176" s="210">
        <f>ROUND(I176*H176,2)</f>
        <v>0</v>
      </c>
      <c r="BL176" s="17" t="s">
        <v>230</v>
      </c>
      <c r="BM176" s="209" t="s">
        <v>1861</v>
      </c>
    </row>
    <row r="177" spans="1:65" s="2" customFormat="1" ht="24.15" customHeight="1">
      <c r="A177" s="38"/>
      <c r="B177" s="39"/>
      <c r="C177" s="197" t="s">
        <v>330</v>
      </c>
      <c r="D177" s="197" t="s">
        <v>156</v>
      </c>
      <c r="E177" s="198" t="s">
        <v>1862</v>
      </c>
      <c r="F177" s="199" t="s">
        <v>1863</v>
      </c>
      <c r="G177" s="200" t="s">
        <v>168</v>
      </c>
      <c r="H177" s="201">
        <v>6</v>
      </c>
      <c r="I177" s="202"/>
      <c r="J177" s="203">
        <f>ROUND(I177*H177,2)</f>
        <v>0</v>
      </c>
      <c r="K177" s="204"/>
      <c r="L177" s="44"/>
      <c r="M177" s="205" t="s">
        <v>19</v>
      </c>
      <c r="N177" s="206" t="s">
        <v>43</v>
      </c>
      <c r="O177" s="84"/>
      <c r="P177" s="207">
        <f>O177*H177</f>
        <v>0</v>
      </c>
      <c r="Q177" s="207">
        <v>0.00028</v>
      </c>
      <c r="R177" s="207">
        <f>Q177*H177</f>
        <v>0.0016799999999999999</v>
      </c>
      <c r="S177" s="207">
        <v>0</v>
      </c>
      <c r="T177" s="20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9" t="s">
        <v>230</v>
      </c>
      <c r="AT177" s="209" t="s">
        <v>156</v>
      </c>
      <c r="AU177" s="209" t="s">
        <v>82</v>
      </c>
      <c r="AY177" s="17" t="s">
        <v>153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7" t="s">
        <v>80</v>
      </c>
      <c r="BK177" s="210">
        <f>ROUND(I177*H177,2)</f>
        <v>0</v>
      </c>
      <c r="BL177" s="17" t="s">
        <v>230</v>
      </c>
      <c r="BM177" s="209" t="s">
        <v>1864</v>
      </c>
    </row>
    <row r="178" spans="1:65" s="2" customFormat="1" ht="16.5" customHeight="1">
      <c r="A178" s="38"/>
      <c r="B178" s="39"/>
      <c r="C178" s="197" t="s">
        <v>507</v>
      </c>
      <c r="D178" s="197" t="s">
        <v>156</v>
      </c>
      <c r="E178" s="198" t="s">
        <v>1865</v>
      </c>
      <c r="F178" s="199" t="s">
        <v>1866</v>
      </c>
      <c r="G178" s="200" t="s">
        <v>168</v>
      </c>
      <c r="H178" s="201">
        <v>18</v>
      </c>
      <c r="I178" s="202"/>
      <c r="J178" s="203">
        <f>ROUND(I178*H178,2)</f>
        <v>0</v>
      </c>
      <c r="K178" s="204"/>
      <c r="L178" s="44"/>
      <c r="M178" s="205" t="s">
        <v>19</v>
      </c>
      <c r="N178" s="206" t="s">
        <v>43</v>
      </c>
      <c r="O178" s="84"/>
      <c r="P178" s="207">
        <f>O178*H178</f>
        <v>0</v>
      </c>
      <c r="Q178" s="207">
        <v>0.00028</v>
      </c>
      <c r="R178" s="207">
        <f>Q178*H178</f>
        <v>0.005039999999999999</v>
      </c>
      <c r="S178" s="207">
        <v>0</v>
      </c>
      <c r="T178" s="20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9" t="s">
        <v>230</v>
      </c>
      <c r="AT178" s="209" t="s">
        <v>156</v>
      </c>
      <c r="AU178" s="209" t="s">
        <v>82</v>
      </c>
      <c r="AY178" s="17" t="s">
        <v>153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7" t="s">
        <v>80</v>
      </c>
      <c r="BK178" s="210">
        <f>ROUND(I178*H178,2)</f>
        <v>0</v>
      </c>
      <c r="BL178" s="17" t="s">
        <v>230</v>
      </c>
      <c r="BM178" s="209" t="s">
        <v>1867</v>
      </c>
    </row>
    <row r="179" spans="1:65" s="2" customFormat="1" ht="24.15" customHeight="1">
      <c r="A179" s="38"/>
      <c r="B179" s="39"/>
      <c r="C179" s="197" t="s">
        <v>247</v>
      </c>
      <c r="D179" s="197" t="s">
        <v>156</v>
      </c>
      <c r="E179" s="198" t="s">
        <v>1868</v>
      </c>
      <c r="F179" s="199" t="s">
        <v>1869</v>
      </c>
      <c r="G179" s="200" t="s">
        <v>168</v>
      </c>
      <c r="H179" s="201">
        <v>2</v>
      </c>
      <c r="I179" s="202"/>
      <c r="J179" s="203">
        <f>ROUND(I179*H179,2)</f>
        <v>0</v>
      </c>
      <c r="K179" s="204"/>
      <c r="L179" s="44"/>
      <c r="M179" s="205" t="s">
        <v>19</v>
      </c>
      <c r="N179" s="206" t="s">
        <v>43</v>
      </c>
      <c r="O179" s="84"/>
      <c r="P179" s="207">
        <f>O179*H179</f>
        <v>0</v>
      </c>
      <c r="Q179" s="207">
        <v>0.00028</v>
      </c>
      <c r="R179" s="207">
        <f>Q179*H179</f>
        <v>0.00056</v>
      </c>
      <c r="S179" s="207">
        <v>0</v>
      </c>
      <c r="T179" s="20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9" t="s">
        <v>230</v>
      </c>
      <c r="AT179" s="209" t="s">
        <v>156</v>
      </c>
      <c r="AU179" s="209" t="s">
        <v>82</v>
      </c>
      <c r="AY179" s="17" t="s">
        <v>153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7" t="s">
        <v>80</v>
      </c>
      <c r="BK179" s="210">
        <f>ROUND(I179*H179,2)</f>
        <v>0</v>
      </c>
      <c r="BL179" s="17" t="s">
        <v>230</v>
      </c>
      <c r="BM179" s="209" t="s">
        <v>1870</v>
      </c>
    </row>
    <row r="180" spans="1:65" s="2" customFormat="1" ht="24.15" customHeight="1">
      <c r="A180" s="38"/>
      <c r="B180" s="39"/>
      <c r="C180" s="197" t="s">
        <v>340</v>
      </c>
      <c r="D180" s="197" t="s">
        <v>156</v>
      </c>
      <c r="E180" s="198" t="s">
        <v>1871</v>
      </c>
      <c r="F180" s="199" t="s">
        <v>1872</v>
      </c>
      <c r="G180" s="200" t="s">
        <v>168</v>
      </c>
      <c r="H180" s="201">
        <v>2</v>
      </c>
      <c r="I180" s="202"/>
      <c r="J180" s="203">
        <f>ROUND(I180*H180,2)</f>
        <v>0</v>
      </c>
      <c r="K180" s="204"/>
      <c r="L180" s="44"/>
      <c r="M180" s="205" t="s">
        <v>19</v>
      </c>
      <c r="N180" s="206" t="s">
        <v>43</v>
      </c>
      <c r="O180" s="84"/>
      <c r="P180" s="207">
        <f>O180*H180</f>
        <v>0</v>
      </c>
      <c r="Q180" s="207">
        <v>0.00022</v>
      </c>
      <c r="R180" s="207">
        <f>Q180*H180</f>
        <v>0.00044</v>
      </c>
      <c r="S180" s="207">
        <v>0</v>
      </c>
      <c r="T180" s="20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9" t="s">
        <v>230</v>
      </c>
      <c r="AT180" s="209" t="s">
        <v>156</v>
      </c>
      <c r="AU180" s="209" t="s">
        <v>82</v>
      </c>
      <c r="AY180" s="17" t="s">
        <v>153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7" t="s">
        <v>80</v>
      </c>
      <c r="BK180" s="210">
        <f>ROUND(I180*H180,2)</f>
        <v>0</v>
      </c>
      <c r="BL180" s="17" t="s">
        <v>230</v>
      </c>
      <c r="BM180" s="209" t="s">
        <v>1873</v>
      </c>
    </row>
    <row r="181" spans="1:65" s="2" customFormat="1" ht="24.15" customHeight="1">
      <c r="A181" s="38"/>
      <c r="B181" s="39"/>
      <c r="C181" s="197" t="s">
        <v>251</v>
      </c>
      <c r="D181" s="197" t="s">
        <v>156</v>
      </c>
      <c r="E181" s="198" t="s">
        <v>1874</v>
      </c>
      <c r="F181" s="199" t="s">
        <v>1875</v>
      </c>
      <c r="G181" s="200" t="s">
        <v>168</v>
      </c>
      <c r="H181" s="201">
        <v>1</v>
      </c>
      <c r="I181" s="202"/>
      <c r="J181" s="203">
        <f>ROUND(I181*H181,2)</f>
        <v>0</v>
      </c>
      <c r="K181" s="204"/>
      <c r="L181" s="44"/>
      <c r="M181" s="205" t="s">
        <v>19</v>
      </c>
      <c r="N181" s="206" t="s">
        <v>43</v>
      </c>
      <c r="O181" s="84"/>
      <c r="P181" s="207">
        <f>O181*H181</f>
        <v>0</v>
      </c>
      <c r="Q181" s="207">
        <v>0.00114</v>
      </c>
      <c r="R181" s="207">
        <f>Q181*H181</f>
        <v>0.00114</v>
      </c>
      <c r="S181" s="207">
        <v>0</v>
      </c>
      <c r="T181" s="20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9" t="s">
        <v>230</v>
      </c>
      <c r="AT181" s="209" t="s">
        <v>156</v>
      </c>
      <c r="AU181" s="209" t="s">
        <v>82</v>
      </c>
      <c r="AY181" s="17" t="s">
        <v>153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7" t="s">
        <v>80</v>
      </c>
      <c r="BK181" s="210">
        <f>ROUND(I181*H181,2)</f>
        <v>0</v>
      </c>
      <c r="BL181" s="17" t="s">
        <v>230</v>
      </c>
      <c r="BM181" s="209" t="s">
        <v>1876</v>
      </c>
    </row>
    <row r="182" spans="1:65" s="2" customFormat="1" ht="24.15" customHeight="1">
      <c r="A182" s="38"/>
      <c r="B182" s="39"/>
      <c r="C182" s="197" t="s">
        <v>301</v>
      </c>
      <c r="D182" s="197" t="s">
        <v>156</v>
      </c>
      <c r="E182" s="198" t="s">
        <v>1877</v>
      </c>
      <c r="F182" s="199" t="s">
        <v>1878</v>
      </c>
      <c r="G182" s="200" t="s">
        <v>168</v>
      </c>
      <c r="H182" s="201">
        <v>2</v>
      </c>
      <c r="I182" s="202"/>
      <c r="J182" s="203">
        <f>ROUND(I182*H182,2)</f>
        <v>0</v>
      </c>
      <c r="K182" s="204"/>
      <c r="L182" s="44"/>
      <c r="M182" s="205" t="s">
        <v>19</v>
      </c>
      <c r="N182" s="206" t="s">
        <v>43</v>
      </c>
      <c r="O182" s="84"/>
      <c r="P182" s="207">
        <f>O182*H182</f>
        <v>0</v>
      </c>
      <c r="Q182" s="207">
        <v>0.0005</v>
      </c>
      <c r="R182" s="207">
        <f>Q182*H182</f>
        <v>0.001</v>
      </c>
      <c r="S182" s="207">
        <v>0</v>
      </c>
      <c r="T182" s="20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9" t="s">
        <v>230</v>
      </c>
      <c r="AT182" s="209" t="s">
        <v>156</v>
      </c>
      <c r="AU182" s="209" t="s">
        <v>82</v>
      </c>
      <c r="AY182" s="17" t="s">
        <v>153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7" t="s">
        <v>80</v>
      </c>
      <c r="BK182" s="210">
        <f>ROUND(I182*H182,2)</f>
        <v>0</v>
      </c>
      <c r="BL182" s="17" t="s">
        <v>230</v>
      </c>
      <c r="BM182" s="209" t="s">
        <v>1879</v>
      </c>
    </row>
    <row r="183" spans="1:65" s="2" customFormat="1" ht="24.15" customHeight="1">
      <c r="A183" s="38"/>
      <c r="B183" s="39"/>
      <c r="C183" s="197" t="s">
        <v>257</v>
      </c>
      <c r="D183" s="197" t="s">
        <v>156</v>
      </c>
      <c r="E183" s="198" t="s">
        <v>1880</v>
      </c>
      <c r="F183" s="199" t="s">
        <v>1881</v>
      </c>
      <c r="G183" s="200" t="s">
        <v>168</v>
      </c>
      <c r="H183" s="201">
        <v>3</v>
      </c>
      <c r="I183" s="202"/>
      <c r="J183" s="203">
        <f>ROUND(I183*H183,2)</f>
        <v>0</v>
      </c>
      <c r="K183" s="204"/>
      <c r="L183" s="44"/>
      <c r="M183" s="205" t="s">
        <v>19</v>
      </c>
      <c r="N183" s="206" t="s">
        <v>43</v>
      </c>
      <c r="O183" s="84"/>
      <c r="P183" s="207">
        <f>O183*H183</f>
        <v>0</v>
      </c>
      <c r="Q183" s="207">
        <v>0.00107</v>
      </c>
      <c r="R183" s="207">
        <f>Q183*H183</f>
        <v>0.00321</v>
      </c>
      <c r="S183" s="207">
        <v>0</v>
      </c>
      <c r="T183" s="20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9" t="s">
        <v>230</v>
      </c>
      <c r="AT183" s="209" t="s">
        <v>156</v>
      </c>
      <c r="AU183" s="209" t="s">
        <v>82</v>
      </c>
      <c r="AY183" s="17" t="s">
        <v>153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7" t="s">
        <v>80</v>
      </c>
      <c r="BK183" s="210">
        <f>ROUND(I183*H183,2)</f>
        <v>0</v>
      </c>
      <c r="BL183" s="17" t="s">
        <v>230</v>
      </c>
      <c r="BM183" s="209" t="s">
        <v>1882</v>
      </c>
    </row>
    <row r="184" spans="1:65" s="2" customFormat="1" ht="37.8" customHeight="1">
      <c r="A184" s="38"/>
      <c r="B184" s="39"/>
      <c r="C184" s="197" t="s">
        <v>356</v>
      </c>
      <c r="D184" s="197" t="s">
        <v>156</v>
      </c>
      <c r="E184" s="198" t="s">
        <v>1883</v>
      </c>
      <c r="F184" s="199" t="s">
        <v>1884</v>
      </c>
      <c r="G184" s="200" t="s">
        <v>168</v>
      </c>
      <c r="H184" s="201">
        <v>2</v>
      </c>
      <c r="I184" s="202"/>
      <c r="J184" s="203">
        <f>ROUND(I184*H184,2)</f>
        <v>0</v>
      </c>
      <c r="K184" s="204"/>
      <c r="L184" s="44"/>
      <c r="M184" s="205" t="s">
        <v>19</v>
      </c>
      <c r="N184" s="206" t="s">
        <v>43</v>
      </c>
      <c r="O184" s="84"/>
      <c r="P184" s="207">
        <f>O184*H184</f>
        <v>0</v>
      </c>
      <c r="Q184" s="207">
        <v>0.00057</v>
      </c>
      <c r="R184" s="207">
        <f>Q184*H184</f>
        <v>0.00114</v>
      </c>
      <c r="S184" s="207">
        <v>0</v>
      </c>
      <c r="T184" s="20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9" t="s">
        <v>230</v>
      </c>
      <c r="AT184" s="209" t="s">
        <v>156</v>
      </c>
      <c r="AU184" s="209" t="s">
        <v>82</v>
      </c>
      <c r="AY184" s="17" t="s">
        <v>153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7" t="s">
        <v>80</v>
      </c>
      <c r="BK184" s="210">
        <f>ROUND(I184*H184,2)</f>
        <v>0</v>
      </c>
      <c r="BL184" s="17" t="s">
        <v>230</v>
      </c>
      <c r="BM184" s="209" t="s">
        <v>1885</v>
      </c>
    </row>
    <row r="185" spans="1:65" s="2" customFormat="1" ht="44.25" customHeight="1">
      <c r="A185" s="38"/>
      <c r="B185" s="39"/>
      <c r="C185" s="197" t="s">
        <v>677</v>
      </c>
      <c r="D185" s="197" t="s">
        <v>156</v>
      </c>
      <c r="E185" s="198" t="s">
        <v>1886</v>
      </c>
      <c r="F185" s="199" t="s">
        <v>1887</v>
      </c>
      <c r="G185" s="200" t="s">
        <v>222</v>
      </c>
      <c r="H185" s="201">
        <v>0.033</v>
      </c>
      <c r="I185" s="202"/>
      <c r="J185" s="203">
        <f>ROUND(I185*H185,2)</f>
        <v>0</v>
      </c>
      <c r="K185" s="204"/>
      <c r="L185" s="44"/>
      <c r="M185" s="205" t="s">
        <v>19</v>
      </c>
      <c r="N185" s="206" t="s">
        <v>43</v>
      </c>
      <c r="O185" s="84"/>
      <c r="P185" s="207">
        <f>O185*H185</f>
        <v>0</v>
      </c>
      <c r="Q185" s="207">
        <v>0</v>
      </c>
      <c r="R185" s="207">
        <f>Q185*H185</f>
        <v>0</v>
      </c>
      <c r="S185" s="207">
        <v>0</v>
      </c>
      <c r="T185" s="20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9" t="s">
        <v>230</v>
      </c>
      <c r="AT185" s="209" t="s">
        <v>156</v>
      </c>
      <c r="AU185" s="209" t="s">
        <v>82</v>
      </c>
      <c r="AY185" s="17" t="s">
        <v>153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7" t="s">
        <v>80</v>
      </c>
      <c r="BK185" s="210">
        <f>ROUND(I185*H185,2)</f>
        <v>0</v>
      </c>
      <c r="BL185" s="17" t="s">
        <v>230</v>
      </c>
      <c r="BM185" s="209" t="s">
        <v>1888</v>
      </c>
    </row>
    <row r="186" spans="1:63" s="11" customFormat="1" ht="22.8" customHeight="1">
      <c r="A186" s="11"/>
      <c r="B186" s="183"/>
      <c r="C186" s="184"/>
      <c r="D186" s="185" t="s">
        <v>71</v>
      </c>
      <c r="E186" s="260" t="s">
        <v>1889</v>
      </c>
      <c r="F186" s="260" t="s">
        <v>1890</v>
      </c>
      <c r="G186" s="184"/>
      <c r="H186" s="184"/>
      <c r="I186" s="187"/>
      <c r="J186" s="261">
        <f>BK186</f>
        <v>0</v>
      </c>
      <c r="K186" s="184"/>
      <c r="L186" s="189"/>
      <c r="M186" s="190"/>
      <c r="N186" s="191"/>
      <c r="O186" s="191"/>
      <c r="P186" s="192">
        <f>SUM(P187:P207)</f>
        <v>0</v>
      </c>
      <c r="Q186" s="191"/>
      <c r="R186" s="192">
        <f>SUM(R187:R207)</f>
        <v>1.2045200000000005</v>
      </c>
      <c r="S186" s="191"/>
      <c r="T186" s="193">
        <f>SUM(T187:T207)</f>
        <v>1.0120682699999999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194" t="s">
        <v>82</v>
      </c>
      <c r="AT186" s="195" t="s">
        <v>71</v>
      </c>
      <c r="AU186" s="195" t="s">
        <v>80</v>
      </c>
      <c r="AY186" s="194" t="s">
        <v>153</v>
      </c>
      <c r="BK186" s="196">
        <f>SUM(BK187:BK207)</f>
        <v>0</v>
      </c>
    </row>
    <row r="187" spans="1:65" s="2" customFormat="1" ht="16.5" customHeight="1">
      <c r="A187" s="38"/>
      <c r="B187" s="39"/>
      <c r="C187" s="197" t="s">
        <v>373</v>
      </c>
      <c r="D187" s="197" t="s">
        <v>156</v>
      </c>
      <c r="E187" s="198" t="s">
        <v>1891</v>
      </c>
      <c r="F187" s="199" t="s">
        <v>1892</v>
      </c>
      <c r="G187" s="200" t="s">
        <v>213</v>
      </c>
      <c r="H187" s="201">
        <v>79.611</v>
      </c>
      <c r="I187" s="202"/>
      <c r="J187" s="203">
        <f>ROUND(I187*H187,2)</f>
        <v>0</v>
      </c>
      <c r="K187" s="204"/>
      <c r="L187" s="44"/>
      <c r="M187" s="205" t="s">
        <v>19</v>
      </c>
      <c r="N187" s="206" t="s">
        <v>43</v>
      </c>
      <c r="O187" s="84"/>
      <c r="P187" s="207">
        <f>O187*H187</f>
        <v>0</v>
      </c>
      <c r="Q187" s="207">
        <v>0</v>
      </c>
      <c r="R187" s="207">
        <f>Q187*H187</f>
        <v>0</v>
      </c>
      <c r="S187" s="207">
        <v>0.01057</v>
      </c>
      <c r="T187" s="208">
        <f>S187*H187</f>
        <v>0.84148827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9" t="s">
        <v>230</v>
      </c>
      <c r="AT187" s="209" t="s">
        <v>156</v>
      </c>
      <c r="AU187" s="209" t="s">
        <v>82</v>
      </c>
      <c r="AY187" s="17" t="s">
        <v>153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7" t="s">
        <v>80</v>
      </c>
      <c r="BK187" s="210">
        <f>ROUND(I187*H187,2)</f>
        <v>0</v>
      </c>
      <c r="BL187" s="17" t="s">
        <v>230</v>
      </c>
      <c r="BM187" s="209" t="s">
        <v>1893</v>
      </c>
    </row>
    <row r="188" spans="1:51" s="12" customFormat="1" ht="12">
      <c r="A188" s="12"/>
      <c r="B188" s="211"/>
      <c r="C188" s="212"/>
      <c r="D188" s="213" t="s">
        <v>161</v>
      </c>
      <c r="E188" s="214" t="s">
        <v>19</v>
      </c>
      <c r="F188" s="215" t="s">
        <v>1894</v>
      </c>
      <c r="G188" s="212"/>
      <c r="H188" s="216">
        <v>79.611</v>
      </c>
      <c r="I188" s="217"/>
      <c r="J188" s="212"/>
      <c r="K188" s="212"/>
      <c r="L188" s="218"/>
      <c r="M188" s="219"/>
      <c r="N188" s="220"/>
      <c r="O188" s="220"/>
      <c r="P188" s="220"/>
      <c r="Q188" s="220"/>
      <c r="R188" s="220"/>
      <c r="S188" s="220"/>
      <c r="T188" s="22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22" t="s">
        <v>161</v>
      </c>
      <c r="AU188" s="222" t="s">
        <v>82</v>
      </c>
      <c r="AV188" s="12" t="s">
        <v>82</v>
      </c>
      <c r="AW188" s="12" t="s">
        <v>33</v>
      </c>
      <c r="AX188" s="12" t="s">
        <v>80</v>
      </c>
      <c r="AY188" s="222" t="s">
        <v>153</v>
      </c>
    </row>
    <row r="189" spans="1:65" s="2" customFormat="1" ht="16.5" customHeight="1">
      <c r="A189" s="38"/>
      <c r="B189" s="39"/>
      <c r="C189" s="197" t="s">
        <v>265</v>
      </c>
      <c r="D189" s="197" t="s">
        <v>156</v>
      </c>
      <c r="E189" s="198" t="s">
        <v>1895</v>
      </c>
      <c r="F189" s="199" t="s">
        <v>1896</v>
      </c>
      <c r="G189" s="200" t="s">
        <v>383</v>
      </c>
      <c r="H189" s="201">
        <v>24</v>
      </c>
      <c r="I189" s="202"/>
      <c r="J189" s="203">
        <f>ROUND(I189*H189,2)</f>
        <v>0</v>
      </c>
      <c r="K189" s="204"/>
      <c r="L189" s="44"/>
      <c r="M189" s="205" t="s">
        <v>19</v>
      </c>
      <c r="N189" s="206" t="s">
        <v>43</v>
      </c>
      <c r="O189" s="84"/>
      <c r="P189" s="207">
        <f>O189*H189</f>
        <v>0</v>
      </c>
      <c r="Q189" s="207">
        <v>0.016</v>
      </c>
      <c r="R189" s="207">
        <f>Q189*H189</f>
        <v>0.384</v>
      </c>
      <c r="S189" s="207">
        <v>0</v>
      </c>
      <c r="T189" s="20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9" t="s">
        <v>230</v>
      </c>
      <c r="AT189" s="209" t="s">
        <v>156</v>
      </c>
      <c r="AU189" s="209" t="s">
        <v>82</v>
      </c>
      <c r="AY189" s="17" t="s">
        <v>153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7" t="s">
        <v>80</v>
      </c>
      <c r="BK189" s="210">
        <f>ROUND(I189*H189,2)</f>
        <v>0</v>
      </c>
      <c r="BL189" s="17" t="s">
        <v>230</v>
      </c>
      <c r="BM189" s="209" t="s">
        <v>1897</v>
      </c>
    </row>
    <row r="190" spans="1:65" s="2" customFormat="1" ht="16.5" customHeight="1">
      <c r="A190" s="38"/>
      <c r="B190" s="39"/>
      <c r="C190" s="197" t="s">
        <v>366</v>
      </c>
      <c r="D190" s="197" t="s">
        <v>156</v>
      </c>
      <c r="E190" s="198" t="s">
        <v>1898</v>
      </c>
      <c r="F190" s="199" t="s">
        <v>1899</v>
      </c>
      <c r="G190" s="200" t="s">
        <v>383</v>
      </c>
      <c r="H190" s="201">
        <v>24</v>
      </c>
      <c r="I190" s="202"/>
      <c r="J190" s="203">
        <f>ROUND(I190*H190,2)</f>
        <v>0</v>
      </c>
      <c r="K190" s="204"/>
      <c r="L190" s="44"/>
      <c r="M190" s="205" t="s">
        <v>19</v>
      </c>
      <c r="N190" s="206" t="s">
        <v>43</v>
      </c>
      <c r="O190" s="84"/>
      <c r="P190" s="207">
        <f>O190*H190</f>
        <v>0</v>
      </c>
      <c r="Q190" s="207">
        <v>0.016</v>
      </c>
      <c r="R190" s="207">
        <f>Q190*H190</f>
        <v>0.384</v>
      </c>
      <c r="S190" s="207">
        <v>0</v>
      </c>
      <c r="T190" s="20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9" t="s">
        <v>230</v>
      </c>
      <c r="AT190" s="209" t="s">
        <v>156</v>
      </c>
      <c r="AU190" s="209" t="s">
        <v>82</v>
      </c>
      <c r="AY190" s="17" t="s">
        <v>153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7" t="s">
        <v>80</v>
      </c>
      <c r="BK190" s="210">
        <f>ROUND(I190*H190,2)</f>
        <v>0</v>
      </c>
      <c r="BL190" s="17" t="s">
        <v>230</v>
      </c>
      <c r="BM190" s="209" t="s">
        <v>1900</v>
      </c>
    </row>
    <row r="191" spans="1:65" s="2" customFormat="1" ht="24.15" customHeight="1">
      <c r="A191" s="38"/>
      <c r="B191" s="39"/>
      <c r="C191" s="238" t="s">
        <v>269</v>
      </c>
      <c r="D191" s="238" t="s">
        <v>187</v>
      </c>
      <c r="E191" s="239" t="s">
        <v>1901</v>
      </c>
      <c r="F191" s="240" t="s">
        <v>1902</v>
      </c>
      <c r="G191" s="241" t="s">
        <v>168</v>
      </c>
      <c r="H191" s="242">
        <v>2</v>
      </c>
      <c r="I191" s="243"/>
      <c r="J191" s="244">
        <f>ROUND(I191*H191,2)</f>
        <v>0</v>
      </c>
      <c r="K191" s="245"/>
      <c r="L191" s="246"/>
      <c r="M191" s="247" t="s">
        <v>19</v>
      </c>
      <c r="N191" s="248" t="s">
        <v>43</v>
      </c>
      <c r="O191" s="84"/>
      <c r="P191" s="207">
        <f>O191*H191</f>
        <v>0</v>
      </c>
      <c r="Q191" s="207">
        <v>0.0258</v>
      </c>
      <c r="R191" s="207">
        <f>Q191*H191</f>
        <v>0.0516</v>
      </c>
      <c r="S191" s="207">
        <v>0</v>
      </c>
      <c r="T191" s="20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9" t="s">
        <v>233</v>
      </c>
      <c r="AT191" s="209" t="s">
        <v>187</v>
      </c>
      <c r="AU191" s="209" t="s">
        <v>82</v>
      </c>
      <c r="AY191" s="17" t="s">
        <v>153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7" t="s">
        <v>80</v>
      </c>
      <c r="BK191" s="210">
        <f>ROUND(I191*H191,2)</f>
        <v>0</v>
      </c>
      <c r="BL191" s="17" t="s">
        <v>230</v>
      </c>
      <c r="BM191" s="209" t="s">
        <v>1903</v>
      </c>
    </row>
    <row r="192" spans="1:65" s="2" customFormat="1" ht="24.15" customHeight="1">
      <c r="A192" s="38"/>
      <c r="B192" s="39"/>
      <c r="C192" s="197" t="s">
        <v>276</v>
      </c>
      <c r="D192" s="197" t="s">
        <v>156</v>
      </c>
      <c r="E192" s="198" t="s">
        <v>1904</v>
      </c>
      <c r="F192" s="199" t="s">
        <v>1905</v>
      </c>
      <c r="G192" s="200" t="s">
        <v>383</v>
      </c>
      <c r="H192" s="201">
        <v>1</v>
      </c>
      <c r="I192" s="202"/>
      <c r="J192" s="203">
        <f>ROUND(I192*H192,2)</f>
        <v>0</v>
      </c>
      <c r="K192" s="204"/>
      <c r="L192" s="44"/>
      <c r="M192" s="205" t="s">
        <v>19</v>
      </c>
      <c r="N192" s="206" t="s">
        <v>43</v>
      </c>
      <c r="O192" s="84"/>
      <c r="P192" s="207">
        <f>O192*H192</f>
        <v>0</v>
      </c>
      <c r="Q192" s="207">
        <v>0.016</v>
      </c>
      <c r="R192" s="207">
        <f>Q192*H192</f>
        <v>0.016</v>
      </c>
      <c r="S192" s="207">
        <v>0</v>
      </c>
      <c r="T192" s="20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9" t="s">
        <v>230</v>
      </c>
      <c r="AT192" s="209" t="s">
        <v>156</v>
      </c>
      <c r="AU192" s="209" t="s">
        <v>82</v>
      </c>
      <c r="AY192" s="17" t="s">
        <v>153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7" t="s">
        <v>80</v>
      </c>
      <c r="BK192" s="210">
        <f>ROUND(I192*H192,2)</f>
        <v>0</v>
      </c>
      <c r="BL192" s="17" t="s">
        <v>230</v>
      </c>
      <c r="BM192" s="209" t="s">
        <v>1906</v>
      </c>
    </row>
    <row r="193" spans="1:65" s="2" customFormat="1" ht="24.15" customHeight="1">
      <c r="A193" s="38"/>
      <c r="B193" s="39"/>
      <c r="C193" s="197" t="s">
        <v>343</v>
      </c>
      <c r="D193" s="197" t="s">
        <v>156</v>
      </c>
      <c r="E193" s="198" t="s">
        <v>1907</v>
      </c>
      <c r="F193" s="199" t="s">
        <v>1908</v>
      </c>
      <c r="G193" s="200" t="s">
        <v>383</v>
      </c>
      <c r="H193" s="201">
        <v>2</v>
      </c>
      <c r="I193" s="202"/>
      <c r="J193" s="203">
        <f>ROUND(I193*H193,2)</f>
        <v>0</v>
      </c>
      <c r="K193" s="204"/>
      <c r="L193" s="44"/>
      <c r="M193" s="205" t="s">
        <v>19</v>
      </c>
      <c r="N193" s="206" t="s">
        <v>43</v>
      </c>
      <c r="O193" s="84"/>
      <c r="P193" s="207">
        <f>O193*H193</f>
        <v>0</v>
      </c>
      <c r="Q193" s="207">
        <v>0.016</v>
      </c>
      <c r="R193" s="207">
        <f>Q193*H193</f>
        <v>0.032</v>
      </c>
      <c r="S193" s="207">
        <v>0</v>
      </c>
      <c r="T193" s="20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9" t="s">
        <v>230</v>
      </c>
      <c r="AT193" s="209" t="s">
        <v>156</v>
      </c>
      <c r="AU193" s="209" t="s">
        <v>82</v>
      </c>
      <c r="AY193" s="17" t="s">
        <v>153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7" t="s">
        <v>80</v>
      </c>
      <c r="BK193" s="210">
        <f>ROUND(I193*H193,2)</f>
        <v>0</v>
      </c>
      <c r="BL193" s="17" t="s">
        <v>230</v>
      </c>
      <c r="BM193" s="209" t="s">
        <v>1909</v>
      </c>
    </row>
    <row r="194" spans="1:65" s="2" customFormat="1" ht="24.15" customHeight="1">
      <c r="A194" s="38"/>
      <c r="B194" s="39"/>
      <c r="C194" s="197" t="s">
        <v>387</v>
      </c>
      <c r="D194" s="197" t="s">
        <v>156</v>
      </c>
      <c r="E194" s="198" t="s">
        <v>1910</v>
      </c>
      <c r="F194" s="199" t="s">
        <v>1911</v>
      </c>
      <c r="G194" s="200" t="s">
        <v>383</v>
      </c>
      <c r="H194" s="201">
        <v>3</v>
      </c>
      <c r="I194" s="202"/>
      <c r="J194" s="203">
        <f>ROUND(I194*H194,2)</f>
        <v>0</v>
      </c>
      <c r="K194" s="204"/>
      <c r="L194" s="44"/>
      <c r="M194" s="205" t="s">
        <v>19</v>
      </c>
      <c r="N194" s="206" t="s">
        <v>43</v>
      </c>
      <c r="O194" s="84"/>
      <c r="P194" s="207">
        <f>O194*H194</f>
        <v>0</v>
      </c>
      <c r="Q194" s="207">
        <v>0.016</v>
      </c>
      <c r="R194" s="207">
        <f>Q194*H194</f>
        <v>0.048</v>
      </c>
      <c r="S194" s="207">
        <v>0</v>
      </c>
      <c r="T194" s="20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9" t="s">
        <v>230</v>
      </c>
      <c r="AT194" s="209" t="s">
        <v>156</v>
      </c>
      <c r="AU194" s="209" t="s">
        <v>82</v>
      </c>
      <c r="AY194" s="17" t="s">
        <v>153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80</v>
      </c>
      <c r="BK194" s="210">
        <f>ROUND(I194*H194,2)</f>
        <v>0</v>
      </c>
      <c r="BL194" s="17" t="s">
        <v>230</v>
      </c>
      <c r="BM194" s="209" t="s">
        <v>1912</v>
      </c>
    </row>
    <row r="195" spans="1:65" s="2" customFormat="1" ht="24.15" customHeight="1">
      <c r="A195" s="38"/>
      <c r="B195" s="39"/>
      <c r="C195" s="197" t="s">
        <v>280</v>
      </c>
      <c r="D195" s="197" t="s">
        <v>156</v>
      </c>
      <c r="E195" s="198" t="s">
        <v>1913</v>
      </c>
      <c r="F195" s="199" t="s">
        <v>1914</v>
      </c>
      <c r="G195" s="200" t="s">
        <v>383</v>
      </c>
      <c r="H195" s="201">
        <v>2</v>
      </c>
      <c r="I195" s="202"/>
      <c r="J195" s="203">
        <f>ROUND(I195*H195,2)</f>
        <v>0</v>
      </c>
      <c r="K195" s="204"/>
      <c r="L195" s="44"/>
      <c r="M195" s="205" t="s">
        <v>19</v>
      </c>
      <c r="N195" s="206" t="s">
        <v>43</v>
      </c>
      <c r="O195" s="84"/>
      <c r="P195" s="207">
        <f>O195*H195</f>
        <v>0</v>
      </c>
      <c r="Q195" s="207">
        <v>0.016</v>
      </c>
      <c r="R195" s="207">
        <f>Q195*H195</f>
        <v>0.032</v>
      </c>
      <c r="S195" s="207">
        <v>0</v>
      </c>
      <c r="T195" s="20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9" t="s">
        <v>230</v>
      </c>
      <c r="AT195" s="209" t="s">
        <v>156</v>
      </c>
      <c r="AU195" s="209" t="s">
        <v>82</v>
      </c>
      <c r="AY195" s="17" t="s">
        <v>153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7" t="s">
        <v>80</v>
      </c>
      <c r="BK195" s="210">
        <f>ROUND(I195*H195,2)</f>
        <v>0</v>
      </c>
      <c r="BL195" s="17" t="s">
        <v>230</v>
      </c>
      <c r="BM195" s="209" t="s">
        <v>1915</v>
      </c>
    </row>
    <row r="196" spans="1:65" s="2" customFormat="1" ht="24.15" customHeight="1">
      <c r="A196" s="38"/>
      <c r="B196" s="39"/>
      <c r="C196" s="197" t="s">
        <v>553</v>
      </c>
      <c r="D196" s="197" t="s">
        <v>156</v>
      </c>
      <c r="E196" s="198" t="s">
        <v>1916</v>
      </c>
      <c r="F196" s="199" t="s">
        <v>1917</v>
      </c>
      <c r="G196" s="200" t="s">
        <v>383</v>
      </c>
      <c r="H196" s="201">
        <v>1</v>
      </c>
      <c r="I196" s="202"/>
      <c r="J196" s="203">
        <f>ROUND(I196*H196,2)</f>
        <v>0</v>
      </c>
      <c r="K196" s="204"/>
      <c r="L196" s="44"/>
      <c r="M196" s="205" t="s">
        <v>19</v>
      </c>
      <c r="N196" s="206" t="s">
        <v>43</v>
      </c>
      <c r="O196" s="84"/>
      <c r="P196" s="207">
        <f>O196*H196</f>
        <v>0</v>
      </c>
      <c r="Q196" s="207">
        <v>0.016</v>
      </c>
      <c r="R196" s="207">
        <f>Q196*H196</f>
        <v>0.016</v>
      </c>
      <c r="S196" s="207">
        <v>0</v>
      </c>
      <c r="T196" s="20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9" t="s">
        <v>230</v>
      </c>
      <c r="AT196" s="209" t="s">
        <v>156</v>
      </c>
      <c r="AU196" s="209" t="s">
        <v>82</v>
      </c>
      <c r="AY196" s="17" t="s">
        <v>153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7" t="s">
        <v>80</v>
      </c>
      <c r="BK196" s="210">
        <f>ROUND(I196*H196,2)</f>
        <v>0</v>
      </c>
      <c r="BL196" s="17" t="s">
        <v>230</v>
      </c>
      <c r="BM196" s="209" t="s">
        <v>1918</v>
      </c>
    </row>
    <row r="197" spans="1:65" s="2" customFormat="1" ht="24.15" customHeight="1">
      <c r="A197" s="38"/>
      <c r="B197" s="39"/>
      <c r="C197" s="197" t="s">
        <v>398</v>
      </c>
      <c r="D197" s="197" t="s">
        <v>156</v>
      </c>
      <c r="E197" s="198" t="s">
        <v>1919</v>
      </c>
      <c r="F197" s="199" t="s">
        <v>1920</v>
      </c>
      <c r="G197" s="200" t="s">
        <v>383</v>
      </c>
      <c r="H197" s="201">
        <v>2</v>
      </c>
      <c r="I197" s="202"/>
      <c r="J197" s="203">
        <f>ROUND(I197*H197,2)</f>
        <v>0</v>
      </c>
      <c r="K197" s="204"/>
      <c r="L197" s="44"/>
      <c r="M197" s="205" t="s">
        <v>19</v>
      </c>
      <c r="N197" s="206" t="s">
        <v>43</v>
      </c>
      <c r="O197" s="84"/>
      <c r="P197" s="207">
        <f>O197*H197</f>
        <v>0</v>
      </c>
      <c r="Q197" s="207">
        <v>0.016</v>
      </c>
      <c r="R197" s="207">
        <f>Q197*H197</f>
        <v>0.032</v>
      </c>
      <c r="S197" s="207">
        <v>0</v>
      </c>
      <c r="T197" s="20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9" t="s">
        <v>230</v>
      </c>
      <c r="AT197" s="209" t="s">
        <v>156</v>
      </c>
      <c r="AU197" s="209" t="s">
        <v>82</v>
      </c>
      <c r="AY197" s="17" t="s">
        <v>153</v>
      </c>
      <c r="BE197" s="210">
        <f>IF(N197="základní",J197,0)</f>
        <v>0</v>
      </c>
      <c r="BF197" s="210">
        <f>IF(N197="snížená",J197,0)</f>
        <v>0</v>
      </c>
      <c r="BG197" s="210">
        <f>IF(N197="zákl. přenesená",J197,0)</f>
        <v>0</v>
      </c>
      <c r="BH197" s="210">
        <f>IF(N197="sníž. přenesená",J197,0)</f>
        <v>0</v>
      </c>
      <c r="BI197" s="210">
        <f>IF(N197="nulová",J197,0)</f>
        <v>0</v>
      </c>
      <c r="BJ197" s="17" t="s">
        <v>80</v>
      </c>
      <c r="BK197" s="210">
        <f>ROUND(I197*H197,2)</f>
        <v>0</v>
      </c>
      <c r="BL197" s="17" t="s">
        <v>230</v>
      </c>
      <c r="BM197" s="209" t="s">
        <v>1921</v>
      </c>
    </row>
    <row r="198" spans="1:65" s="2" customFormat="1" ht="24.15" customHeight="1">
      <c r="A198" s="38"/>
      <c r="B198" s="39"/>
      <c r="C198" s="197" t="s">
        <v>346</v>
      </c>
      <c r="D198" s="197" t="s">
        <v>156</v>
      </c>
      <c r="E198" s="198" t="s">
        <v>1922</v>
      </c>
      <c r="F198" s="199" t="s">
        <v>1923</v>
      </c>
      <c r="G198" s="200" t="s">
        <v>383</v>
      </c>
      <c r="H198" s="201">
        <v>2</v>
      </c>
      <c r="I198" s="202"/>
      <c r="J198" s="203">
        <f>ROUND(I198*H198,2)</f>
        <v>0</v>
      </c>
      <c r="K198" s="204"/>
      <c r="L198" s="44"/>
      <c r="M198" s="205" t="s">
        <v>19</v>
      </c>
      <c r="N198" s="206" t="s">
        <v>43</v>
      </c>
      <c r="O198" s="84"/>
      <c r="P198" s="207">
        <f>O198*H198</f>
        <v>0</v>
      </c>
      <c r="Q198" s="207">
        <v>0.016</v>
      </c>
      <c r="R198" s="207">
        <f>Q198*H198</f>
        <v>0.032</v>
      </c>
      <c r="S198" s="207">
        <v>0</v>
      </c>
      <c r="T198" s="20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9" t="s">
        <v>230</v>
      </c>
      <c r="AT198" s="209" t="s">
        <v>156</v>
      </c>
      <c r="AU198" s="209" t="s">
        <v>82</v>
      </c>
      <c r="AY198" s="17" t="s">
        <v>153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7" t="s">
        <v>80</v>
      </c>
      <c r="BK198" s="210">
        <f>ROUND(I198*H198,2)</f>
        <v>0</v>
      </c>
      <c r="BL198" s="17" t="s">
        <v>230</v>
      </c>
      <c r="BM198" s="209" t="s">
        <v>1924</v>
      </c>
    </row>
    <row r="199" spans="1:65" s="2" customFormat="1" ht="24.15" customHeight="1">
      <c r="A199" s="38"/>
      <c r="B199" s="39"/>
      <c r="C199" s="197" t="s">
        <v>567</v>
      </c>
      <c r="D199" s="197" t="s">
        <v>156</v>
      </c>
      <c r="E199" s="198" t="s">
        <v>1925</v>
      </c>
      <c r="F199" s="199" t="s">
        <v>1926</v>
      </c>
      <c r="G199" s="200" t="s">
        <v>383</v>
      </c>
      <c r="H199" s="201">
        <v>7</v>
      </c>
      <c r="I199" s="202"/>
      <c r="J199" s="203">
        <f>ROUND(I199*H199,2)</f>
        <v>0</v>
      </c>
      <c r="K199" s="204"/>
      <c r="L199" s="44"/>
      <c r="M199" s="205" t="s">
        <v>19</v>
      </c>
      <c r="N199" s="206" t="s">
        <v>43</v>
      </c>
      <c r="O199" s="84"/>
      <c r="P199" s="207">
        <f>O199*H199</f>
        <v>0</v>
      </c>
      <c r="Q199" s="207">
        <v>0.016</v>
      </c>
      <c r="R199" s="207">
        <f>Q199*H199</f>
        <v>0.112</v>
      </c>
      <c r="S199" s="207">
        <v>0</v>
      </c>
      <c r="T199" s="20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9" t="s">
        <v>230</v>
      </c>
      <c r="AT199" s="209" t="s">
        <v>156</v>
      </c>
      <c r="AU199" s="209" t="s">
        <v>82</v>
      </c>
      <c r="AY199" s="17" t="s">
        <v>153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7" t="s">
        <v>80</v>
      </c>
      <c r="BK199" s="210">
        <f>ROUND(I199*H199,2)</f>
        <v>0</v>
      </c>
      <c r="BL199" s="17" t="s">
        <v>230</v>
      </c>
      <c r="BM199" s="209" t="s">
        <v>1927</v>
      </c>
    </row>
    <row r="200" spans="1:65" s="2" customFormat="1" ht="24.15" customHeight="1">
      <c r="A200" s="38"/>
      <c r="B200" s="39"/>
      <c r="C200" s="197" t="s">
        <v>285</v>
      </c>
      <c r="D200" s="197" t="s">
        <v>156</v>
      </c>
      <c r="E200" s="198" t="s">
        <v>1928</v>
      </c>
      <c r="F200" s="199" t="s">
        <v>1929</v>
      </c>
      <c r="G200" s="200" t="s">
        <v>383</v>
      </c>
      <c r="H200" s="201">
        <v>4</v>
      </c>
      <c r="I200" s="202"/>
      <c r="J200" s="203">
        <f>ROUND(I200*H200,2)</f>
        <v>0</v>
      </c>
      <c r="K200" s="204"/>
      <c r="L200" s="44"/>
      <c r="M200" s="205" t="s">
        <v>19</v>
      </c>
      <c r="N200" s="206" t="s">
        <v>43</v>
      </c>
      <c r="O200" s="84"/>
      <c r="P200" s="207">
        <f>O200*H200</f>
        <v>0</v>
      </c>
      <c r="Q200" s="207">
        <v>0.016</v>
      </c>
      <c r="R200" s="207">
        <f>Q200*H200</f>
        <v>0.064</v>
      </c>
      <c r="S200" s="207">
        <v>0</v>
      </c>
      <c r="T200" s="20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9" t="s">
        <v>230</v>
      </c>
      <c r="AT200" s="209" t="s">
        <v>156</v>
      </c>
      <c r="AU200" s="209" t="s">
        <v>82</v>
      </c>
      <c r="AY200" s="17" t="s">
        <v>153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7" t="s">
        <v>80</v>
      </c>
      <c r="BK200" s="210">
        <f>ROUND(I200*H200,2)</f>
        <v>0</v>
      </c>
      <c r="BL200" s="17" t="s">
        <v>230</v>
      </c>
      <c r="BM200" s="209" t="s">
        <v>1930</v>
      </c>
    </row>
    <row r="201" spans="1:65" s="2" customFormat="1" ht="24.15" customHeight="1">
      <c r="A201" s="38"/>
      <c r="B201" s="39"/>
      <c r="C201" s="197" t="s">
        <v>595</v>
      </c>
      <c r="D201" s="197" t="s">
        <v>156</v>
      </c>
      <c r="E201" s="198" t="s">
        <v>1931</v>
      </c>
      <c r="F201" s="199" t="s">
        <v>1932</v>
      </c>
      <c r="G201" s="200" t="s">
        <v>168</v>
      </c>
      <c r="H201" s="201">
        <v>4</v>
      </c>
      <c r="I201" s="202"/>
      <c r="J201" s="203">
        <f>ROUND(I201*H201,2)</f>
        <v>0</v>
      </c>
      <c r="K201" s="204"/>
      <c r="L201" s="44"/>
      <c r="M201" s="205" t="s">
        <v>19</v>
      </c>
      <c r="N201" s="206" t="s">
        <v>43</v>
      </c>
      <c r="O201" s="84"/>
      <c r="P201" s="207">
        <f>O201*H201</f>
        <v>0</v>
      </c>
      <c r="Q201" s="207">
        <v>5E-05</v>
      </c>
      <c r="R201" s="207">
        <f>Q201*H201</f>
        <v>0.0002</v>
      </c>
      <c r="S201" s="207">
        <v>0.01235</v>
      </c>
      <c r="T201" s="208">
        <f>S201*H201</f>
        <v>0.0494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9" t="s">
        <v>230</v>
      </c>
      <c r="AT201" s="209" t="s">
        <v>156</v>
      </c>
      <c r="AU201" s="209" t="s">
        <v>82</v>
      </c>
      <c r="AY201" s="17" t="s">
        <v>153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7" t="s">
        <v>80</v>
      </c>
      <c r="BK201" s="210">
        <f>ROUND(I201*H201,2)</f>
        <v>0</v>
      </c>
      <c r="BL201" s="17" t="s">
        <v>230</v>
      </c>
      <c r="BM201" s="209" t="s">
        <v>1933</v>
      </c>
    </row>
    <row r="202" spans="1:65" s="2" customFormat="1" ht="24.15" customHeight="1">
      <c r="A202" s="38"/>
      <c r="B202" s="39"/>
      <c r="C202" s="197" t="s">
        <v>364</v>
      </c>
      <c r="D202" s="197" t="s">
        <v>156</v>
      </c>
      <c r="E202" s="198" t="s">
        <v>1934</v>
      </c>
      <c r="F202" s="199" t="s">
        <v>1935</v>
      </c>
      <c r="G202" s="200" t="s">
        <v>168</v>
      </c>
      <c r="H202" s="201">
        <v>1</v>
      </c>
      <c r="I202" s="202"/>
      <c r="J202" s="203">
        <f>ROUND(I202*H202,2)</f>
        <v>0</v>
      </c>
      <c r="K202" s="204"/>
      <c r="L202" s="44"/>
      <c r="M202" s="205" t="s">
        <v>19</v>
      </c>
      <c r="N202" s="206" t="s">
        <v>43</v>
      </c>
      <c r="O202" s="84"/>
      <c r="P202" s="207">
        <f>O202*H202</f>
        <v>0</v>
      </c>
      <c r="Q202" s="207">
        <v>8E-05</v>
      </c>
      <c r="R202" s="207">
        <f>Q202*H202</f>
        <v>8E-05</v>
      </c>
      <c r="S202" s="207">
        <v>0.02493</v>
      </c>
      <c r="T202" s="208">
        <f>S202*H202</f>
        <v>0.02493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9" t="s">
        <v>230</v>
      </c>
      <c r="AT202" s="209" t="s">
        <v>156</v>
      </c>
      <c r="AU202" s="209" t="s">
        <v>82</v>
      </c>
      <c r="AY202" s="17" t="s">
        <v>153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7" t="s">
        <v>80</v>
      </c>
      <c r="BK202" s="210">
        <f>ROUND(I202*H202,2)</f>
        <v>0</v>
      </c>
      <c r="BL202" s="17" t="s">
        <v>230</v>
      </c>
      <c r="BM202" s="209" t="s">
        <v>1936</v>
      </c>
    </row>
    <row r="203" spans="1:65" s="2" customFormat="1" ht="24.15" customHeight="1">
      <c r="A203" s="38"/>
      <c r="B203" s="39"/>
      <c r="C203" s="197" t="s">
        <v>611</v>
      </c>
      <c r="D203" s="197" t="s">
        <v>156</v>
      </c>
      <c r="E203" s="198" t="s">
        <v>1937</v>
      </c>
      <c r="F203" s="199" t="s">
        <v>1938</v>
      </c>
      <c r="G203" s="200" t="s">
        <v>168</v>
      </c>
      <c r="H203" s="201">
        <v>1</v>
      </c>
      <c r="I203" s="202"/>
      <c r="J203" s="203">
        <f>ROUND(I203*H203,2)</f>
        <v>0</v>
      </c>
      <c r="K203" s="204"/>
      <c r="L203" s="44"/>
      <c r="M203" s="205" t="s">
        <v>19</v>
      </c>
      <c r="N203" s="206" t="s">
        <v>43</v>
      </c>
      <c r="O203" s="84"/>
      <c r="P203" s="207">
        <f>O203*H203</f>
        <v>0</v>
      </c>
      <c r="Q203" s="207">
        <v>8E-05</v>
      </c>
      <c r="R203" s="207">
        <f>Q203*H203</f>
        <v>8E-05</v>
      </c>
      <c r="S203" s="207">
        <v>0.04675</v>
      </c>
      <c r="T203" s="208">
        <f>S203*H203</f>
        <v>0.04675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9" t="s">
        <v>230</v>
      </c>
      <c r="AT203" s="209" t="s">
        <v>156</v>
      </c>
      <c r="AU203" s="209" t="s">
        <v>82</v>
      </c>
      <c r="AY203" s="17" t="s">
        <v>153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7" t="s">
        <v>80</v>
      </c>
      <c r="BK203" s="210">
        <f>ROUND(I203*H203,2)</f>
        <v>0</v>
      </c>
      <c r="BL203" s="17" t="s">
        <v>230</v>
      </c>
      <c r="BM203" s="209" t="s">
        <v>1939</v>
      </c>
    </row>
    <row r="204" spans="1:65" s="2" customFormat="1" ht="21.75" customHeight="1">
      <c r="A204" s="38"/>
      <c r="B204" s="39"/>
      <c r="C204" s="197" t="s">
        <v>369</v>
      </c>
      <c r="D204" s="197" t="s">
        <v>156</v>
      </c>
      <c r="E204" s="198" t="s">
        <v>1940</v>
      </c>
      <c r="F204" s="199" t="s">
        <v>1941</v>
      </c>
      <c r="G204" s="200" t="s">
        <v>168</v>
      </c>
      <c r="H204" s="201">
        <v>1</v>
      </c>
      <c r="I204" s="202"/>
      <c r="J204" s="203">
        <f>ROUND(I204*H204,2)</f>
        <v>0</v>
      </c>
      <c r="K204" s="204"/>
      <c r="L204" s="44"/>
      <c r="M204" s="205" t="s">
        <v>19</v>
      </c>
      <c r="N204" s="206" t="s">
        <v>43</v>
      </c>
      <c r="O204" s="84"/>
      <c r="P204" s="207">
        <f>O204*H204</f>
        <v>0</v>
      </c>
      <c r="Q204" s="207">
        <v>8E-05</v>
      </c>
      <c r="R204" s="207">
        <f>Q204*H204</f>
        <v>8E-05</v>
      </c>
      <c r="S204" s="207">
        <v>0.0135</v>
      </c>
      <c r="T204" s="208">
        <f>S204*H204</f>
        <v>0.0135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9" t="s">
        <v>230</v>
      </c>
      <c r="AT204" s="209" t="s">
        <v>156</v>
      </c>
      <c r="AU204" s="209" t="s">
        <v>82</v>
      </c>
      <c r="AY204" s="17" t="s">
        <v>153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7" t="s">
        <v>80</v>
      </c>
      <c r="BK204" s="210">
        <f>ROUND(I204*H204,2)</f>
        <v>0</v>
      </c>
      <c r="BL204" s="17" t="s">
        <v>230</v>
      </c>
      <c r="BM204" s="209" t="s">
        <v>1942</v>
      </c>
    </row>
    <row r="205" spans="1:65" s="2" customFormat="1" ht="24.15" customHeight="1">
      <c r="A205" s="38"/>
      <c r="B205" s="39"/>
      <c r="C205" s="197" t="s">
        <v>602</v>
      </c>
      <c r="D205" s="197" t="s">
        <v>156</v>
      </c>
      <c r="E205" s="198" t="s">
        <v>1943</v>
      </c>
      <c r="F205" s="199" t="s">
        <v>1944</v>
      </c>
      <c r="G205" s="200" t="s">
        <v>168</v>
      </c>
      <c r="H205" s="201">
        <v>48</v>
      </c>
      <c r="I205" s="202"/>
      <c r="J205" s="203">
        <f>ROUND(I205*H205,2)</f>
        <v>0</v>
      </c>
      <c r="K205" s="204"/>
      <c r="L205" s="44"/>
      <c r="M205" s="205" t="s">
        <v>19</v>
      </c>
      <c r="N205" s="206" t="s">
        <v>43</v>
      </c>
      <c r="O205" s="84"/>
      <c r="P205" s="207">
        <f>O205*H205</f>
        <v>0</v>
      </c>
      <c r="Q205" s="207">
        <v>1E-05</v>
      </c>
      <c r="R205" s="207">
        <f>Q205*H205</f>
        <v>0.00048000000000000007</v>
      </c>
      <c r="S205" s="207">
        <v>0.00075</v>
      </c>
      <c r="T205" s="208">
        <f>S205*H205</f>
        <v>0.036000000000000004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9" t="s">
        <v>230</v>
      </c>
      <c r="AT205" s="209" t="s">
        <v>156</v>
      </c>
      <c r="AU205" s="209" t="s">
        <v>82</v>
      </c>
      <c r="AY205" s="17" t="s">
        <v>153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7" t="s">
        <v>80</v>
      </c>
      <c r="BK205" s="210">
        <f>ROUND(I205*H205,2)</f>
        <v>0</v>
      </c>
      <c r="BL205" s="17" t="s">
        <v>230</v>
      </c>
      <c r="BM205" s="209" t="s">
        <v>1945</v>
      </c>
    </row>
    <row r="206" spans="1:65" s="2" customFormat="1" ht="44.25" customHeight="1">
      <c r="A206" s="38"/>
      <c r="B206" s="39"/>
      <c r="C206" s="197" t="s">
        <v>668</v>
      </c>
      <c r="D206" s="197" t="s">
        <v>156</v>
      </c>
      <c r="E206" s="198" t="s">
        <v>1946</v>
      </c>
      <c r="F206" s="199" t="s">
        <v>1947</v>
      </c>
      <c r="G206" s="200" t="s">
        <v>222</v>
      </c>
      <c r="H206" s="201">
        <v>1.205</v>
      </c>
      <c r="I206" s="202"/>
      <c r="J206" s="203">
        <f>ROUND(I206*H206,2)</f>
        <v>0</v>
      </c>
      <c r="K206" s="204"/>
      <c r="L206" s="44"/>
      <c r="M206" s="205" t="s">
        <v>19</v>
      </c>
      <c r="N206" s="206" t="s">
        <v>43</v>
      </c>
      <c r="O206" s="84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9" t="s">
        <v>230</v>
      </c>
      <c r="AT206" s="209" t="s">
        <v>156</v>
      </c>
      <c r="AU206" s="209" t="s">
        <v>82</v>
      </c>
      <c r="AY206" s="17" t="s">
        <v>153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7" t="s">
        <v>80</v>
      </c>
      <c r="BK206" s="210">
        <f>ROUND(I206*H206,2)</f>
        <v>0</v>
      </c>
      <c r="BL206" s="17" t="s">
        <v>230</v>
      </c>
      <c r="BM206" s="209" t="s">
        <v>1948</v>
      </c>
    </row>
    <row r="207" spans="1:65" s="2" customFormat="1" ht="49.05" customHeight="1">
      <c r="A207" s="38"/>
      <c r="B207" s="39"/>
      <c r="C207" s="197" t="s">
        <v>406</v>
      </c>
      <c r="D207" s="197" t="s">
        <v>156</v>
      </c>
      <c r="E207" s="198" t="s">
        <v>1949</v>
      </c>
      <c r="F207" s="199" t="s">
        <v>1950</v>
      </c>
      <c r="G207" s="200" t="s">
        <v>222</v>
      </c>
      <c r="H207" s="201">
        <v>1.205</v>
      </c>
      <c r="I207" s="202"/>
      <c r="J207" s="203">
        <f>ROUND(I207*H207,2)</f>
        <v>0</v>
      </c>
      <c r="K207" s="204"/>
      <c r="L207" s="44"/>
      <c r="M207" s="205" t="s">
        <v>19</v>
      </c>
      <c r="N207" s="206" t="s">
        <v>43</v>
      </c>
      <c r="O207" s="84"/>
      <c r="P207" s="207">
        <f>O207*H207</f>
        <v>0</v>
      </c>
      <c r="Q207" s="207">
        <v>0</v>
      </c>
      <c r="R207" s="207">
        <f>Q207*H207</f>
        <v>0</v>
      </c>
      <c r="S207" s="207">
        <v>0</v>
      </c>
      <c r="T207" s="20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9" t="s">
        <v>230</v>
      </c>
      <c r="AT207" s="209" t="s">
        <v>156</v>
      </c>
      <c r="AU207" s="209" t="s">
        <v>82</v>
      </c>
      <c r="AY207" s="17" t="s">
        <v>153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7" t="s">
        <v>80</v>
      </c>
      <c r="BK207" s="210">
        <f>ROUND(I207*H207,2)</f>
        <v>0</v>
      </c>
      <c r="BL207" s="17" t="s">
        <v>230</v>
      </c>
      <c r="BM207" s="209" t="s">
        <v>1951</v>
      </c>
    </row>
    <row r="208" spans="1:63" s="11" customFormat="1" ht="22.8" customHeight="1">
      <c r="A208" s="11"/>
      <c r="B208" s="183"/>
      <c r="C208" s="184"/>
      <c r="D208" s="185" t="s">
        <v>71</v>
      </c>
      <c r="E208" s="260" t="s">
        <v>1030</v>
      </c>
      <c r="F208" s="260" t="s">
        <v>1952</v>
      </c>
      <c r="G208" s="184"/>
      <c r="H208" s="184"/>
      <c r="I208" s="187"/>
      <c r="J208" s="261">
        <f>BK208</f>
        <v>0</v>
      </c>
      <c r="K208" s="184"/>
      <c r="L208" s="189"/>
      <c r="M208" s="190"/>
      <c r="N208" s="191"/>
      <c r="O208" s="191"/>
      <c r="P208" s="192">
        <f>SUM(P209:P227)</f>
        <v>0</v>
      </c>
      <c r="Q208" s="191"/>
      <c r="R208" s="192">
        <f>SUM(R209:R227)</f>
        <v>0.016620000000000003</v>
      </c>
      <c r="S208" s="191"/>
      <c r="T208" s="193">
        <f>SUM(T209:T227)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194" t="s">
        <v>82</v>
      </c>
      <c r="AT208" s="195" t="s">
        <v>71</v>
      </c>
      <c r="AU208" s="195" t="s">
        <v>80</v>
      </c>
      <c r="AY208" s="194" t="s">
        <v>153</v>
      </c>
      <c r="BK208" s="196">
        <f>SUM(BK209:BK227)</f>
        <v>0</v>
      </c>
    </row>
    <row r="209" spans="1:65" s="2" customFormat="1" ht="37.8" customHeight="1">
      <c r="A209" s="38"/>
      <c r="B209" s="39"/>
      <c r="C209" s="197" t="s">
        <v>349</v>
      </c>
      <c r="D209" s="197" t="s">
        <v>156</v>
      </c>
      <c r="E209" s="198" t="s">
        <v>1953</v>
      </c>
      <c r="F209" s="199" t="s">
        <v>1954</v>
      </c>
      <c r="G209" s="200" t="s">
        <v>246</v>
      </c>
      <c r="H209" s="201">
        <v>151</v>
      </c>
      <c r="I209" s="202"/>
      <c r="J209" s="203">
        <f>ROUND(I209*H209,2)</f>
        <v>0</v>
      </c>
      <c r="K209" s="204"/>
      <c r="L209" s="44"/>
      <c r="M209" s="205" t="s">
        <v>19</v>
      </c>
      <c r="N209" s="206" t="s">
        <v>43</v>
      </c>
      <c r="O209" s="84"/>
      <c r="P209" s="207">
        <f>O209*H209</f>
        <v>0</v>
      </c>
      <c r="Q209" s="207">
        <v>1E-05</v>
      </c>
      <c r="R209" s="207">
        <f>Q209*H209</f>
        <v>0.00151</v>
      </c>
      <c r="S209" s="207">
        <v>0</v>
      </c>
      <c r="T209" s="20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9" t="s">
        <v>230</v>
      </c>
      <c r="AT209" s="209" t="s">
        <v>156</v>
      </c>
      <c r="AU209" s="209" t="s">
        <v>82</v>
      </c>
      <c r="AY209" s="17" t="s">
        <v>153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7" t="s">
        <v>80</v>
      </c>
      <c r="BK209" s="210">
        <f>ROUND(I209*H209,2)</f>
        <v>0</v>
      </c>
      <c r="BL209" s="17" t="s">
        <v>230</v>
      </c>
      <c r="BM209" s="209" t="s">
        <v>1955</v>
      </c>
    </row>
    <row r="210" spans="1:51" s="12" customFormat="1" ht="12">
      <c r="A210" s="12"/>
      <c r="B210" s="211"/>
      <c r="C210" s="212"/>
      <c r="D210" s="213" t="s">
        <v>161</v>
      </c>
      <c r="E210" s="214" t="s">
        <v>19</v>
      </c>
      <c r="F210" s="215" t="s">
        <v>1956</v>
      </c>
      <c r="G210" s="212"/>
      <c r="H210" s="216">
        <v>10</v>
      </c>
      <c r="I210" s="217"/>
      <c r="J210" s="212"/>
      <c r="K210" s="212"/>
      <c r="L210" s="218"/>
      <c r="M210" s="219"/>
      <c r="N210" s="220"/>
      <c r="O210" s="220"/>
      <c r="P210" s="220"/>
      <c r="Q210" s="220"/>
      <c r="R210" s="220"/>
      <c r="S210" s="220"/>
      <c r="T210" s="221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22" t="s">
        <v>161</v>
      </c>
      <c r="AU210" s="222" t="s">
        <v>82</v>
      </c>
      <c r="AV210" s="12" t="s">
        <v>82</v>
      </c>
      <c r="AW210" s="12" t="s">
        <v>33</v>
      </c>
      <c r="AX210" s="12" t="s">
        <v>72</v>
      </c>
      <c r="AY210" s="222" t="s">
        <v>153</v>
      </c>
    </row>
    <row r="211" spans="1:51" s="12" customFormat="1" ht="12">
      <c r="A211" s="12"/>
      <c r="B211" s="211"/>
      <c r="C211" s="212"/>
      <c r="D211" s="213" t="s">
        <v>161</v>
      </c>
      <c r="E211" s="214" t="s">
        <v>19</v>
      </c>
      <c r="F211" s="215" t="s">
        <v>1957</v>
      </c>
      <c r="G211" s="212"/>
      <c r="H211" s="216">
        <v>66</v>
      </c>
      <c r="I211" s="217"/>
      <c r="J211" s="212"/>
      <c r="K211" s="212"/>
      <c r="L211" s="218"/>
      <c r="M211" s="219"/>
      <c r="N211" s="220"/>
      <c r="O211" s="220"/>
      <c r="P211" s="220"/>
      <c r="Q211" s="220"/>
      <c r="R211" s="220"/>
      <c r="S211" s="220"/>
      <c r="T211" s="221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22" t="s">
        <v>161</v>
      </c>
      <c r="AU211" s="222" t="s">
        <v>82</v>
      </c>
      <c r="AV211" s="12" t="s">
        <v>82</v>
      </c>
      <c r="AW211" s="12" t="s">
        <v>33</v>
      </c>
      <c r="AX211" s="12" t="s">
        <v>72</v>
      </c>
      <c r="AY211" s="222" t="s">
        <v>153</v>
      </c>
    </row>
    <row r="212" spans="1:51" s="12" customFormat="1" ht="12">
      <c r="A212" s="12"/>
      <c r="B212" s="211"/>
      <c r="C212" s="212"/>
      <c r="D212" s="213" t="s">
        <v>161</v>
      </c>
      <c r="E212" s="214" t="s">
        <v>19</v>
      </c>
      <c r="F212" s="215" t="s">
        <v>1958</v>
      </c>
      <c r="G212" s="212"/>
      <c r="H212" s="216">
        <v>75</v>
      </c>
      <c r="I212" s="217"/>
      <c r="J212" s="212"/>
      <c r="K212" s="212"/>
      <c r="L212" s="218"/>
      <c r="M212" s="219"/>
      <c r="N212" s="220"/>
      <c r="O212" s="220"/>
      <c r="P212" s="220"/>
      <c r="Q212" s="220"/>
      <c r="R212" s="220"/>
      <c r="S212" s="220"/>
      <c r="T212" s="221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22" t="s">
        <v>161</v>
      </c>
      <c r="AU212" s="222" t="s">
        <v>82</v>
      </c>
      <c r="AV212" s="12" t="s">
        <v>82</v>
      </c>
      <c r="AW212" s="12" t="s">
        <v>33</v>
      </c>
      <c r="AX212" s="12" t="s">
        <v>72</v>
      </c>
      <c r="AY212" s="222" t="s">
        <v>153</v>
      </c>
    </row>
    <row r="213" spans="1:51" s="13" customFormat="1" ht="12">
      <c r="A213" s="13"/>
      <c r="B213" s="223"/>
      <c r="C213" s="224"/>
      <c r="D213" s="213" t="s">
        <v>161</v>
      </c>
      <c r="E213" s="225" t="s">
        <v>19</v>
      </c>
      <c r="F213" s="226" t="s">
        <v>163</v>
      </c>
      <c r="G213" s="224"/>
      <c r="H213" s="227">
        <v>151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161</v>
      </c>
      <c r="AU213" s="233" t="s">
        <v>82</v>
      </c>
      <c r="AV213" s="13" t="s">
        <v>160</v>
      </c>
      <c r="AW213" s="13" t="s">
        <v>33</v>
      </c>
      <c r="AX213" s="13" t="s">
        <v>80</v>
      </c>
      <c r="AY213" s="233" t="s">
        <v>153</v>
      </c>
    </row>
    <row r="214" spans="1:65" s="2" customFormat="1" ht="24.15" customHeight="1">
      <c r="A214" s="38"/>
      <c r="B214" s="39"/>
      <c r="C214" s="197" t="s">
        <v>578</v>
      </c>
      <c r="D214" s="197" t="s">
        <v>156</v>
      </c>
      <c r="E214" s="198" t="s">
        <v>1959</v>
      </c>
      <c r="F214" s="199" t="s">
        <v>1960</v>
      </c>
      <c r="G214" s="200" t="s">
        <v>246</v>
      </c>
      <c r="H214" s="201">
        <v>76</v>
      </c>
      <c r="I214" s="202"/>
      <c r="J214" s="203">
        <f>ROUND(I214*H214,2)</f>
        <v>0</v>
      </c>
      <c r="K214" s="204"/>
      <c r="L214" s="44"/>
      <c r="M214" s="205" t="s">
        <v>19</v>
      </c>
      <c r="N214" s="206" t="s">
        <v>43</v>
      </c>
      <c r="O214" s="84"/>
      <c r="P214" s="207">
        <f>O214*H214</f>
        <v>0</v>
      </c>
      <c r="Q214" s="207">
        <v>2E-05</v>
      </c>
      <c r="R214" s="207">
        <f>Q214*H214</f>
        <v>0.00152</v>
      </c>
      <c r="S214" s="207">
        <v>0</v>
      </c>
      <c r="T214" s="20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9" t="s">
        <v>230</v>
      </c>
      <c r="AT214" s="209" t="s">
        <v>156</v>
      </c>
      <c r="AU214" s="209" t="s">
        <v>82</v>
      </c>
      <c r="AY214" s="17" t="s">
        <v>153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7" t="s">
        <v>80</v>
      </c>
      <c r="BK214" s="210">
        <f>ROUND(I214*H214,2)</f>
        <v>0</v>
      </c>
      <c r="BL214" s="17" t="s">
        <v>230</v>
      </c>
      <c r="BM214" s="209" t="s">
        <v>1961</v>
      </c>
    </row>
    <row r="215" spans="1:51" s="12" customFormat="1" ht="12">
      <c r="A215" s="12"/>
      <c r="B215" s="211"/>
      <c r="C215" s="212"/>
      <c r="D215" s="213" t="s">
        <v>161</v>
      </c>
      <c r="E215" s="214" t="s">
        <v>19</v>
      </c>
      <c r="F215" s="215" t="s">
        <v>1956</v>
      </c>
      <c r="G215" s="212"/>
      <c r="H215" s="216">
        <v>10</v>
      </c>
      <c r="I215" s="217"/>
      <c r="J215" s="212"/>
      <c r="K215" s="212"/>
      <c r="L215" s="218"/>
      <c r="M215" s="219"/>
      <c r="N215" s="220"/>
      <c r="O215" s="220"/>
      <c r="P215" s="220"/>
      <c r="Q215" s="220"/>
      <c r="R215" s="220"/>
      <c r="S215" s="220"/>
      <c r="T215" s="221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22" t="s">
        <v>161</v>
      </c>
      <c r="AU215" s="222" t="s">
        <v>82</v>
      </c>
      <c r="AV215" s="12" t="s">
        <v>82</v>
      </c>
      <c r="AW215" s="12" t="s">
        <v>33</v>
      </c>
      <c r="AX215" s="12" t="s">
        <v>72</v>
      </c>
      <c r="AY215" s="222" t="s">
        <v>153</v>
      </c>
    </row>
    <row r="216" spans="1:51" s="12" customFormat="1" ht="12">
      <c r="A216" s="12"/>
      <c r="B216" s="211"/>
      <c r="C216" s="212"/>
      <c r="D216" s="213" t="s">
        <v>161</v>
      </c>
      <c r="E216" s="214" t="s">
        <v>19</v>
      </c>
      <c r="F216" s="215" t="s">
        <v>1957</v>
      </c>
      <c r="G216" s="212"/>
      <c r="H216" s="216">
        <v>66</v>
      </c>
      <c r="I216" s="217"/>
      <c r="J216" s="212"/>
      <c r="K216" s="212"/>
      <c r="L216" s="218"/>
      <c r="M216" s="219"/>
      <c r="N216" s="220"/>
      <c r="O216" s="220"/>
      <c r="P216" s="220"/>
      <c r="Q216" s="220"/>
      <c r="R216" s="220"/>
      <c r="S216" s="220"/>
      <c r="T216" s="221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T216" s="222" t="s">
        <v>161</v>
      </c>
      <c r="AU216" s="222" t="s">
        <v>82</v>
      </c>
      <c r="AV216" s="12" t="s">
        <v>82</v>
      </c>
      <c r="AW216" s="12" t="s">
        <v>33</v>
      </c>
      <c r="AX216" s="12" t="s">
        <v>72</v>
      </c>
      <c r="AY216" s="222" t="s">
        <v>153</v>
      </c>
    </row>
    <row r="217" spans="1:51" s="13" customFormat="1" ht="12">
      <c r="A217" s="13"/>
      <c r="B217" s="223"/>
      <c r="C217" s="224"/>
      <c r="D217" s="213" t="s">
        <v>161</v>
      </c>
      <c r="E217" s="225" t="s">
        <v>19</v>
      </c>
      <c r="F217" s="226" t="s">
        <v>163</v>
      </c>
      <c r="G217" s="224"/>
      <c r="H217" s="227">
        <v>76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161</v>
      </c>
      <c r="AU217" s="233" t="s">
        <v>82</v>
      </c>
      <c r="AV217" s="13" t="s">
        <v>160</v>
      </c>
      <c r="AW217" s="13" t="s">
        <v>33</v>
      </c>
      <c r="AX217" s="13" t="s">
        <v>80</v>
      </c>
      <c r="AY217" s="233" t="s">
        <v>153</v>
      </c>
    </row>
    <row r="218" spans="1:65" s="2" customFormat="1" ht="24.15" customHeight="1">
      <c r="A218" s="38"/>
      <c r="B218" s="39"/>
      <c r="C218" s="197" t="s">
        <v>352</v>
      </c>
      <c r="D218" s="197" t="s">
        <v>156</v>
      </c>
      <c r="E218" s="198" t="s">
        <v>1962</v>
      </c>
      <c r="F218" s="199" t="s">
        <v>1963</v>
      </c>
      <c r="G218" s="200" t="s">
        <v>246</v>
      </c>
      <c r="H218" s="201">
        <v>151</v>
      </c>
      <c r="I218" s="202"/>
      <c r="J218" s="203">
        <f>ROUND(I218*H218,2)</f>
        <v>0</v>
      </c>
      <c r="K218" s="204"/>
      <c r="L218" s="44"/>
      <c r="M218" s="205" t="s">
        <v>19</v>
      </c>
      <c r="N218" s="206" t="s">
        <v>43</v>
      </c>
      <c r="O218" s="84"/>
      <c r="P218" s="207">
        <f>O218*H218</f>
        <v>0</v>
      </c>
      <c r="Q218" s="207">
        <v>6E-05</v>
      </c>
      <c r="R218" s="207">
        <f>Q218*H218</f>
        <v>0.00906</v>
      </c>
      <c r="S218" s="207">
        <v>0</v>
      </c>
      <c r="T218" s="20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9" t="s">
        <v>230</v>
      </c>
      <c r="AT218" s="209" t="s">
        <v>156</v>
      </c>
      <c r="AU218" s="209" t="s">
        <v>82</v>
      </c>
      <c r="AY218" s="17" t="s">
        <v>153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7" t="s">
        <v>80</v>
      </c>
      <c r="BK218" s="210">
        <f>ROUND(I218*H218,2)</f>
        <v>0</v>
      </c>
      <c r="BL218" s="17" t="s">
        <v>230</v>
      </c>
      <c r="BM218" s="209" t="s">
        <v>1964</v>
      </c>
    </row>
    <row r="219" spans="1:51" s="12" customFormat="1" ht="12">
      <c r="A219" s="12"/>
      <c r="B219" s="211"/>
      <c r="C219" s="212"/>
      <c r="D219" s="213" t="s">
        <v>161</v>
      </c>
      <c r="E219" s="214" t="s">
        <v>19</v>
      </c>
      <c r="F219" s="215" t="s">
        <v>1956</v>
      </c>
      <c r="G219" s="212"/>
      <c r="H219" s="216">
        <v>10</v>
      </c>
      <c r="I219" s="217"/>
      <c r="J219" s="212"/>
      <c r="K219" s="212"/>
      <c r="L219" s="218"/>
      <c r="M219" s="219"/>
      <c r="N219" s="220"/>
      <c r="O219" s="220"/>
      <c r="P219" s="220"/>
      <c r="Q219" s="220"/>
      <c r="R219" s="220"/>
      <c r="S219" s="220"/>
      <c r="T219" s="221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22" t="s">
        <v>161</v>
      </c>
      <c r="AU219" s="222" t="s">
        <v>82</v>
      </c>
      <c r="AV219" s="12" t="s">
        <v>82</v>
      </c>
      <c r="AW219" s="12" t="s">
        <v>33</v>
      </c>
      <c r="AX219" s="12" t="s">
        <v>72</v>
      </c>
      <c r="AY219" s="222" t="s">
        <v>153</v>
      </c>
    </row>
    <row r="220" spans="1:51" s="12" customFormat="1" ht="12">
      <c r="A220" s="12"/>
      <c r="B220" s="211"/>
      <c r="C220" s="212"/>
      <c r="D220" s="213" t="s">
        <v>161</v>
      </c>
      <c r="E220" s="214" t="s">
        <v>19</v>
      </c>
      <c r="F220" s="215" t="s">
        <v>1957</v>
      </c>
      <c r="G220" s="212"/>
      <c r="H220" s="216">
        <v>66</v>
      </c>
      <c r="I220" s="217"/>
      <c r="J220" s="212"/>
      <c r="K220" s="212"/>
      <c r="L220" s="218"/>
      <c r="M220" s="219"/>
      <c r="N220" s="220"/>
      <c r="O220" s="220"/>
      <c r="P220" s="220"/>
      <c r="Q220" s="220"/>
      <c r="R220" s="220"/>
      <c r="S220" s="220"/>
      <c r="T220" s="221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T220" s="222" t="s">
        <v>161</v>
      </c>
      <c r="AU220" s="222" t="s">
        <v>82</v>
      </c>
      <c r="AV220" s="12" t="s">
        <v>82</v>
      </c>
      <c r="AW220" s="12" t="s">
        <v>33</v>
      </c>
      <c r="AX220" s="12" t="s">
        <v>72</v>
      </c>
      <c r="AY220" s="222" t="s">
        <v>153</v>
      </c>
    </row>
    <row r="221" spans="1:51" s="12" customFormat="1" ht="12">
      <c r="A221" s="12"/>
      <c r="B221" s="211"/>
      <c r="C221" s="212"/>
      <c r="D221" s="213" t="s">
        <v>161</v>
      </c>
      <c r="E221" s="214" t="s">
        <v>19</v>
      </c>
      <c r="F221" s="215" t="s">
        <v>1958</v>
      </c>
      <c r="G221" s="212"/>
      <c r="H221" s="216">
        <v>75</v>
      </c>
      <c r="I221" s="217"/>
      <c r="J221" s="212"/>
      <c r="K221" s="212"/>
      <c r="L221" s="218"/>
      <c r="M221" s="219"/>
      <c r="N221" s="220"/>
      <c r="O221" s="220"/>
      <c r="P221" s="220"/>
      <c r="Q221" s="220"/>
      <c r="R221" s="220"/>
      <c r="S221" s="220"/>
      <c r="T221" s="221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22" t="s">
        <v>161</v>
      </c>
      <c r="AU221" s="222" t="s">
        <v>82</v>
      </c>
      <c r="AV221" s="12" t="s">
        <v>82</v>
      </c>
      <c r="AW221" s="12" t="s">
        <v>33</v>
      </c>
      <c r="AX221" s="12" t="s">
        <v>72</v>
      </c>
      <c r="AY221" s="222" t="s">
        <v>153</v>
      </c>
    </row>
    <row r="222" spans="1:51" s="13" customFormat="1" ht="12">
      <c r="A222" s="13"/>
      <c r="B222" s="223"/>
      <c r="C222" s="224"/>
      <c r="D222" s="213" t="s">
        <v>161</v>
      </c>
      <c r="E222" s="225" t="s">
        <v>19</v>
      </c>
      <c r="F222" s="226" t="s">
        <v>163</v>
      </c>
      <c r="G222" s="224"/>
      <c r="H222" s="227">
        <v>151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161</v>
      </c>
      <c r="AU222" s="233" t="s">
        <v>82</v>
      </c>
      <c r="AV222" s="13" t="s">
        <v>160</v>
      </c>
      <c r="AW222" s="13" t="s">
        <v>33</v>
      </c>
      <c r="AX222" s="13" t="s">
        <v>80</v>
      </c>
      <c r="AY222" s="233" t="s">
        <v>153</v>
      </c>
    </row>
    <row r="223" spans="1:65" s="2" customFormat="1" ht="33" customHeight="1">
      <c r="A223" s="38"/>
      <c r="B223" s="39"/>
      <c r="C223" s="197" t="s">
        <v>587</v>
      </c>
      <c r="D223" s="197" t="s">
        <v>156</v>
      </c>
      <c r="E223" s="198" t="s">
        <v>1965</v>
      </c>
      <c r="F223" s="199" t="s">
        <v>1966</v>
      </c>
      <c r="G223" s="200" t="s">
        <v>246</v>
      </c>
      <c r="H223" s="201">
        <v>151</v>
      </c>
      <c r="I223" s="202"/>
      <c r="J223" s="203">
        <f>ROUND(I223*H223,2)</f>
        <v>0</v>
      </c>
      <c r="K223" s="204"/>
      <c r="L223" s="44"/>
      <c r="M223" s="205" t="s">
        <v>19</v>
      </c>
      <c r="N223" s="206" t="s">
        <v>43</v>
      </c>
      <c r="O223" s="84"/>
      <c r="P223" s="207">
        <f>O223*H223</f>
        <v>0</v>
      </c>
      <c r="Q223" s="207">
        <v>3E-05</v>
      </c>
      <c r="R223" s="207">
        <f>Q223*H223</f>
        <v>0.00453</v>
      </c>
      <c r="S223" s="207">
        <v>0</v>
      </c>
      <c r="T223" s="20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9" t="s">
        <v>230</v>
      </c>
      <c r="AT223" s="209" t="s">
        <v>156</v>
      </c>
      <c r="AU223" s="209" t="s">
        <v>82</v>
      </c>
      <c r="AY223" s="17" t="s">
        <v>153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7" t="s">
        <v>80</v>
      </c>
      <c r="BK223" s="210">
        <f>ROUND(I223*H223,2)</f>
        <v>0</v>
      </c>
      <c r="BL223" s="17" t="s">
        <v>230</v>
      </c>
      <c r="BM223" s="209" t="s">
        <v>1967</v>
      </c>
    </row>
    <row r="224" spans="1:51" s="12" customFormat="1" ht="12">
      <c r="A224" s="12"/>
      <c r="B224" s="211"/>
      <c r="C224" s="212"/>
      <c r="D224" s="213" t="s">
        <v>161</v>
      </c>
      <c r="E224" s="214" t="s">
        <v>19</v>
      </c>
      <c r="F224" s="215" t="s">
        <v>1956</v>
      </c>
      <c r="G224" s="212"/>
      <c r="H224" s="216">
        <v>10</v>
      </c>
      <c r="I224" s="217"/>
      <c r="J224" s="212"/>
      <c r="K224" s="212"/>
      <c r="L224" s="218"/>
      <c r="M224" s="219"/>
      <c r="N224" s="220"/>
      <c r="O224" s="220"/>
      <c r="P224" s="220"/>
      <c r="Q224" s="220"/>
      <c r="R224" s="220"/>
      <c r="S224" s="220"/>
      <c r="T224" s="221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22" t="s">
        <v>161</v>
      </c>
      <c r="AU224" s="222" t="s">
        <v>82</v>
      </c>
      <c r="AV224" s="12" t="s">
        <v>82</v>
      </c>
      <c r="AW224" s="12" t="s">
        <v>33</v>
      </c>
      <c r="AX224" s="12" t="s">
        <v>72</v>
      </c>
      <c r="AY224" s="222" t="s">
        <v>153</v>
      </c>
    </row>
    <row r="225" spans="1:51" s="12" customFormat="1" ht="12">
      <c r="A225" s="12"/>
      <c r="B225" s="211"/>
      <c r="C225" s="212"/>
      <c r="D225" s="213" t="s">
        <v>161</v>
      </c>
      <c r="E225" s="214" t="s">
        <v>19</v>
      </c>
      <c r="F225" s="215" t="s">
        <v>1957</v>
      </c>
      <c r="G225" s="212"/>
      <c r="H225" s="216">
        <v>66</v>
      </c>
      <c r="I225" s="217"/>
      <c r="J225" s="212"/>
      <c r="K225" s="212"/>
      <c r="L225" s="218"/>
      <c r="M225" s="219"/>
      <c r="N225" s="220"/>
      <c r="O225" s="220"/>
      <c r="P225" s="220"/>
      <c r="Q225" s="220"/>
      <c r="R225" s="220"/>
      <c r="S225" s="220"/>
      <c r="T225" s="221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22" t="s">
        <v>161</v>
      </c>
      <c r="AU225" s="222" t="s">
        <v>82</v>
      </c>
      <c r="AV225" s="12" t="s">
        <v>82</v>
      </c>
      <c r="AW225" s="12" t="s">
        <v>33</v>
      </c>
      <c r="AX225" s="12" t="s">
        <v>72</v>
      </c>
      <c r="AY225" s="222" t="s">
        <v>153</v>
      </c>
    </row>
    <row r="226" spans="1:51" s="12" customFormat="1" ht="12">
      <c r="A226" s="12"/>
      <c r="B226" s="211"/>
      <c r="C226" s="212"/>
      <c r="D226" s="213" t="s">
        <v>161</v>
      </c>
      <c r="E226" s="214" t="s">
        <v>19</v>
      </c>
      <c r="F226" s="215" t="s">
        <v>1958</v>
      </c>
      <c r="G226" s="212"/>
      <c r="H226" s="216">
        <v>75</v>
      </c>
      <c r="I226" s="217"/>
      <c r="J226" s="212"/>
      <c r="K226" s="212"/>
      <c r="L226" s="218"/>
      <c r="M226" s="219"/>
      <c r="N226" s="220"/>
      <c r="O226" s="220"/>
      <c r="P226" s="220"/>
      <c r="Q226" s="220"/>
      <c r="R226" s="220"/>
      <c r="S226" s="220"/>
      <c r="T226" s="221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22" t="s">
        <v>161</v>
      </c>
      <c r="AU226" s="222" t="s">
        <v>82</v>
      </c>
      <c r="AV226" s="12" t="s">
        <v>82</v>
      </c>
      <c r="AW226" s="12" t="s">
        <v>33</v>
      </c>
      <c r="AX226" s="12" t="s">
        <v>72</v>
      </c>
      <c r="AY226" s="222" t="s">
        <v>153</v>
      </c>
    </row>
    <row r="227" spans="1:51" s="13" customFormat="1" ht="12">
      <c r="A227" s="13"/>
      <c r="B227" s="223"/>
      <c r="C227" s="224"/>
      <c r="D227" s="213" t="s">
        <v>161</v>
      </c>
      <c r="E227" s="225" t="s">
        <v>19</v>
      </c>
      <c r="F227" s="226" t="s">
        <v>163</v>
      </c>
      <c r="G227" s="224"/>
      <c r="H227" s="227">
        <v>151</v>
      </c>
      <c r="I227" s="228"/>
      <c r="J227" s="224"/>
      <c r="K227" s="224"/>
      <c r="L227" s="229"/>
      <c r="M227" s="262"/>
      <c r="N227" s="263"/>
      <c r="O227" s="263"/>
      <c r="P227" s="263"/>
      <c r="Q227" s="263"/>
      <c r="R227" s="263"/>
      <c r="S227" s="263"/>
      <c r="T227" s="26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161</v>
      </c>
      <c r="AU227" s="233" t="s">
        <v>82</v>
      </c>
      <c r="AV227" s="13" t="s">
        <v>160</v>
      </c>
      <c r="AW227" s="13" t="s">
        <v>33</v>
      </c>
      <c r="AX227" s="13" t="s">
        <v>80</v>
      </c>
      <c r="AY227" s="233" t="s">
        <v>153</v>
      </c>
    </row>
    <row r="228" spans="1:31" s="2" customFormat="1" ht="6.95" customHeight="1">
      <c r="A228" s="38"/>
      <c r="B228" s="59"/>
      <c r="C228" s="60"/>
      <c r="D228" s="60"/>
      <c r="E228" s="60"/>
      <c r="F228" s="60"/>
      <c r="G228" s="60"/>
      <c r="H228" s="60"/>
      <c r="I228" s="60"/>
      <c r="J228" s="60"/>
      <c r="K228" s="60"/>
      <c r="L228" s="44"/>
      <c r="M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</row>
  </sheetData>
  <sheetProtection password="CC35" sheet="1" objects="1" scenarios="1" formatColumns="0" formatRows="0" autoFilter="0"/>
  <autoFilter ref="C89:K227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SZŠ a VOŠ zdravotnická Žďár nad Sázavou, zázemí praxe NMNM – rekonstrukce ZTI, ELEKTRO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1968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18. 1. 2023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1074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105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ROUND((SUM(BE80:BE128)),2)</f>
        <v>0</v>
      </c>
      <c r="G33" s="38"/>
      <c r="H33" s="38"/>
      <c r="I33" s="148">
        <v>0.21</v>
      </c>
      <c r="J33" s="147">
        <f>ROUND(((SUM(BE80:BE128))*I33),2)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ROUND((SUM(BF80:BF128)),2)</f>
        <v>0</v>
      </c>
      <c r="G34" s="38"/>
      <c r="H34" s="38"/>
      <c r="I34" s="148">
        <v>0.15</v>
      </c>
      <c r="J34" s="147">
        <f>ROUND(((SUM(BF80:BF128))*I34),2)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ROUND((SUM(BG80:BG128)),2)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ROUND((SUM(BH80:BH128)),2)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ROUND((SUM(BI80:BI128)),2)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SZŠ a VOŠ zdravotnická Žďár nad Sázavou, zázemí praxe NMNM – rekonstrukce ZTI, ELEKTRO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04 - vzduchotechnika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Žďárská 610, Nové Město na Moravě</v>
      </c>
      <c r="G52" s="40"/>
      <c r="H52" s="40"/>
      <c r="I52" s="32" t="s">
        <v>23</v>
      </c>
      <c r="J52" s="72" t="str">
        <f>IF(J12="","",J12)</f>
        <v>18. 1. 2023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Kraj Vysočina, Žižkova 57, Jihlava</v>
      </c>
      <c r="G54" s="40"/>
      <c r="H54" s="40"/>
      <c r="I54" s="32" t="s">
        <v>31</v>
      </c>
      <c r="J54" s="36" t="str">
        <f>E21</f>
        <v>Filip Marek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Filip MArek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107</v>
      </c>
      <c r="D57" s="162"/>
      <c r="E57" s="162"/>
      <c r="F57" s="162"/>
      <c r="G57" s="162"/>
      <c r="H57" s="162"/>
      <c r="I57" s="162"/>
      <c r="J57" s="163" t="s">
        <v>108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109</v>
      </c>
    </row>
    <row r="60" spans="1:31" s="9" customFormat="1" ht="24.95" customHeight="1">
      <c r="A60" s="9"/>
      <c r="B60" s="165"/>
      <c r="C60" s="166"/>
      <c r="D60" s="167" t="s">
        <v>126</v>
      </c>
      <c r="E60" s="168"/>
      <c r="F60" s="168"/>
      <c r="G60" s="168"/>
      <c r="H60" s="168"/>
      <c r="I60" s="168"/>
      <c r="J60" s="169">
        <f>J81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3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138</v>
      </c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6.25" customHeight="1">
      <c r="A70" s="38"/>
      <c r="B70" s="39"/>
      <c r="C70" s="40"/>
      <c r="D70" s="40"/>
      <c r="E70" s="160" t="str">
        <f>E7</f>
        <v>SZŠ a VOŠ zdravotnická Žďár nad Sázavou, zázemí praxe NMNM – rekonstrukce ZTI, ELEKTRO</v>
      </c>
      <c r="F70" s="32"/>
      <c r="G70" s="32"/>
      <c r="H70" s="32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102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69" t="str">
        <f>E9</f>
        <v>SO 04 - vzduchotechnika</v>
      </c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21</v>
      </c>
      <c r="D74" s="40"/>
      <c r="E74" s="40"/>
      <c r="F74" s="27" t="str">
        <f>F12</f>
        <v>Žďárská 610, Nové Město na Moravě</v>
      </c>
      <c r="G74" s="40"/>
      <c r="H74" s="40"/>
      <c r="I74" s="32" t="s">
        <v>23</v>
      </c>
      <c r="J74" s="72" t="str">
        <f>IF(J12="","",J12)</f>
        <v>18. 1. 2023</v>
      </c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15" customHeight="1">
      <c r="A76" s="38"/>
      <c r="B76" s="39"/>
      <c r="C76" s="32" t="s">
        <v>25</v>
      </c>
      <c r="D76" s="40"/>
      <c r="E76" s="40"/>
      <c r="F76" s="27" t="str">
        <f>E15</f>
        <v>Kraj Vysočina, Žižkova 57, Jihlava</v>
      </c>
      <c r="G76" s="40"/>
      <c r="H76" s="40"/>
      <c r="I76" s="32" t="s">
        <v>31</v>
      </c>
      <c r="J76" s="36" t="str">
        <f>E21</f>
        <v>Filip Marek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29</v>
      </c>
      <c r="D77" s="40"/>
      <c r="E77" s="40"/>
      <c r="F77" s="27" t="str">
        <f>IF(E18="","",E18)</f>
        <v>Vyplň údaj</v>
      </c>
      <c r="G77" s="40"/>
      <c r="H77" s="40"/>
      <c r="I77" s="32" t="s">
        <v>34</v>
      </c>
      <c r="J77" s="36" t="str">
        <f>E24</f>
        <v>Filip MArek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0.3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10" customFormat="1" ht="29.25" customHeight="1">
      <c r="A79" s="171"/>
      <c r="B79" s="172"/>
      <c r="C79" s="173" t="s">
        <v>139</v>
      </c>
      <c r="D79" s="174" t="s">
        <v>57</v>
      </c>
      <c r="E79" s="174" t="s">
        <v>53</v>
      </c>
      <c r="F79" s="174" t="s">
        <v>54</v>
      </c>
      <c r="G79" s="174" t="s">
        <v>140</v>
      </c>
      <c r="H79" s="174" t="s">
        <v>141</v>
      </c>
      <c r="I79" s="174" t="s">
        <v>142</v>
      </c>
      <c r="J79" s="175" t="s">
        <v>108</v>
      </c>
      <c r="K79" s="176" t="s">
        <v>143</v>
      </c>
      <c r="L79" s="177"/>
      <c r="M79" s="92" t="s">
        <v>19</v>
      </c>
      <c r="N79" s="93" t="s">
        <v>42</v>
      </c>
      <c r="O79" s="93" t="s">
        <v>144</v>
      </c>
      <c r="P79" s="93" t="s">
        <v>145</v>
      </c>
      <c r="Q79" s="93" t="s">
        <v>146</v>
      </c>
      <c r="R79" s="93" t="s">
        <v>147</v>
      </c>
      <c r="S79" s="93" t="s">
        <v>148</v>
      </c>
      <c r="T79" s="94" t="s">
        <v>149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</row>
    <row r="80" spans="1:63" s="2" customFormat="1" ht="22.8" customHeight="1">
      <c r="A80" s="38"/>
      <c r="B80" s="39"/>
      <c r="C80" s="99" t="s">
        <v>150</v>
      </c>
      <c r="D80" s="40"/>
      <c r="E80" s="40"/>
      <c r="F80" s="40"/>
      <c r="G80" s="40"/>
      <c r="H80" s="40"/>
      <c r="I80" s="40"/>
      <c r="J80" s="178">
        <f>BK80</f>
        <v>0</v>
      </c>
      <c r="K80" s="40"/>
      <c r="L80" s="44"/>
      <c r="M80" s="95"/>
      <c r="N80" s="179"/>
      <c r="O80" s="96"/>
      <c r="P80" s="180">
        <f>P81</f>
        <v>0</v>
      </c>
      <c r="Q80" s="96"/>
      <c r="R80" s="180">
        <f>R81</f>
        <v>0</v>
      </c>
      <c r="S80" s="96"/>
      <c r="T80" s="181">
        <f>T81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71</v>
      </c>
      <c r="AU80" s="17" t="s">
        <v>109</v>
      </c>
      <c r="BK80" s="182">
        <f>BK81</f>
        <v>0</v>
      </c>
    </row>
    <row r="81" spans="1:63" s="11" customFormat="1" ht="25.9" customHeight="1">
      <c r="A81" s="11"/>
      <c r="B81" s="183"/>
      <c r="C81" s="184"/>
      <c r="D81" s="185" t="s">
        <v>71</v>
      </c>
      <c r="E81" s="186" t="s">
        <v>685</v>
      </c>
      <c r="F81" s="186" t="s">
        <v>686</v>
      </c>
      <c r="G81" s="184"/>
      <c r="H81" s="184"/>
      <c r="I81" s="187"/>
      <c r="J81" s="188">
        <f>BK81</f>
        <v>0</v>
      </c>
      <c r="K81" s="184"/>
      <c r="L81" s="189"/>
      <c r="M81" s="190"/>
      <c r="N81" s="191"/>
      <c r="O81" s="191"/>
      <c r="P81" s="192">
        <f>SUM(P82:P128)</f>
        <v>0</v>
      </c>
      <c r="Q81" s="191"/>
      <c r="R81" s="192">
        <f>SUM(R82:R128)</f>
        <v>0</v>
      </c>
      <c r="S81" s="191"/>
      <c r="T81" s="193">
        <f>SUM(T82:T128)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94" t="s">
        <v>80</v>
      </c>
      <c r="AT81" s="195" t="s">
        <v>71</v>
      </c>
      <c r="AU81" s="195" t="s">
        <v>72</v>
      </c>
      <c r="AY81" s="194" t="s">
        <v>153</v>
      </c>
      <c r="BK81" s="196">
        <f>SUM(BK82:BK128)</f>
        <v>0</v>
      </c>
    </row>
    <row r="82" spans="1:65" s="2" customFormat="1" ht="21.75" customHeight="1">
      <c r="A82" s="38"/>
      <c r="B82" s="39"/>
      <c r="C82" s="197" t="s">
        <v>80</v>
      </c>
      <c r="D82" s="197" t="s">
        <v>156</v>
      </c>
      <c r="E82" s="198" t="s">
        <v>1969</v>
      </c>
      <c r="F82" s="199" t="s">
        <v>1970</v>
      </c>
      <c r="G82" s="200" t="s">
        <v>168</v>
      </c>
      <c r="H82" s="201">
        <v>13</v>
      </c>
      <c r="I82" s="202"/>
      <c r="J82" s="203">
        <f>ROUND(I82*H82,2)</f>
        <v>0</v>
      </c>
      <c r="K82" s="204"/>
      <c r="L82" s="44"/>
      <c r="M82" s="205" t="s">
        <v>19</v>
      </c>
      <c r="N82" s="206" t="s">
        <v>43</v>
      </c>
      <c r="O82" s="84"/>
      <c r="P82" s="207">
        <f>O82*H82</f>
        <v>0</v>
      </c>
      <c r="Q82" s="207">
        <v>0</v>
      </c>
      <c r="R82" s="207">
        <f>Q82*H82</f>
        <v>0</v>
      </c>
      <c r="S82" s="207">
        <v>0</v>
      </c>
      <c r="T82" s="208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9" t="s">
        <v>160</v>
      </c>
      <c r="AT82" s="209" t="s">
        <v>156</v>
      </c>
      <c r="AU82" s="209" t="s">
        <v>80</v>
      </c>
      <c r="AY82" s="17" t="s">
        <v>153</v>
      </c>
      <c r="BE82" s="210">
        <f>IF(N82="základní",J82,0)</f>
        <v>0</v>
      </c>
      <c r="BF82" s="210">
        <f>IF(N82="snížená",J82,0)</f>
        <v>0</v>
      </c>
      <c r="BG82" s="210">
        <f>IF(N82="zákl. přenesená",J82,0)</f>
        <v>0</v>
      </c>
      <c r="BH82" s="210">
        <f>IF(N82="sníž. přenesená",J82,0)</f>
        <v>0</v>
      </c>
      <c r="BI82" s="210">
        <f>IF(N82="nulová",J82,0)</f>
        <v>0</v>
      </c>
      <c r="BJ82" s="17" t="s">
        <v>80</v>
      </c>
      <c r="BK82" s="210">
        <f>ROUND(I82*H82,2)</f>
        <v>0</v>
      </c>
      <c r="BL82" s="17" t="s">
        <v>160</v>
      </c>
      <c r="BM82" s="209" t="s">
        <v>1971</v>
      </c>
    </row>
    <row r="83" spans="1:65" s="2" customFormat="1" ht="16.5" customHeight="1">
      <c r="A83" s="38"/>
      <c r="B83" s="39"/>
      <c r="C83" s="238" t="s">
        <v>82</v>
      </c>
      <c r="D83" s="238" t="s">
        <v>187</v>
      </c>
      <c r="E83" s="239" t="s">
        <v>1972</v>
      </c>
      <c r="F83" s="240" t="s">
        <v>1973</v>
      </c>
      <c r="G83" s="241" t="s">
        <v>168</v>
      </c>
      <c r="H83" s="242">
        <v>14</v>
      </c>
      <c r="I83" s="243"/>
      <c r="J83" s="244">
        <f>ROUND(I83*H83,2)</f>
        <v>0</v>
      </c>
      <c r="K83" s="245"/>
      <c r="L83" s="246"/>
      <c r="M83" s="247" t="s">
        <v>19</v>
      </c>
      <c r="N83" s="248" t="s">
        <v>43</v>
      </c>
      <c r="O83" s="84"/>
      <c r="P83" s="207">
        <f>O83*H83</f>
        <v>0</v>
      </c>
      <c r="Q83" s="207">
        <v>0</v>
      </c>
      <c r="R83" s="207">
        <f>Q83*H83</f>
        <v>0</v>
      </c>
      <c r="S83" s="207">
        <v>0</v>
      </c>
      <c r="T83" s="208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9" t="s">
        <v>179</v>
      </c>
      <c r="AT83" s="209" t="s">
        <v>187</v>
      </c>
      <c r="AU83" s="209" t="s">
        <v>80</v>
      </c>
      <c r="AY83" s="17" t="s">
        <v>153</v>
      </c>
      <c r="BE83" s="210">
        <f>IF(N83="základní",J83,0)</f>
        <v>0</v>
      </c>
      <c r="BF83" s="210">
        <f>IF(N83="snížená",J83,0)</f>
        <v>0</v>
      </c>
      <c r="BG83" s="210">
        <f>IF(N83="zákl. přenesená",J83,0)</f>
        <v>0</v>
      </c>
      <c r="BH83" s="210">
        <f>IF(N83="sníž. přenesená",J83,0)</f>
        <v>0</v>
      </c>
      <c r="BI83" s="210">
        <f>IF(N83="nulová",J83,0)</f>
        <v>0</v>
      </c>
      <c r="BJ83" s="17" t="s">
        <v>80</v>
      </c>
      <c r="BK83" s="210">
        <f>ROUND(I83*H83,2)</f>
        <v>0</v>
      </c>
      <c r="BL83" s="17" t="s">
        <v>160</v>
      </c>
      <c r="BM83" s="209" t="s">
        <v>1974</v>
      </c>
    </row>
    <row r="84" spans="1:65" s="2" customFormat="1" ht="21.75" customHeight="1">
      <c r="A84" s="38"/>
      <c r="B84" s="39"/>
      <c r="C84" s="197" t="s">
        <v>172</v>
      </c>
      <c r="D84" s="197" t="s">
        <v>156</v>
      </c>
      <c r="E84" s="198" t="s">
        <v>1975</v>
      </c>
      <c r="F84" s="199" t="s">
        <v>1976</v>
      </c>
      <c r="G84" s="200" t="s">
        <v>168</v>
      </c>
      <c r="H84" s="201">
        <v>1</v>
      </c>
      <c r="I84" s="202"/>
      <c r="J84" s="203">
        <f>ROUND(I84*H84,2)</f>
        <v>0</v>
      </c>
      <c r="K84" s="204"/>
      <c r="L84" s="44"/>
      <c r="M84" s="205" t="s">
        <v>19</v>
      </c>
      <c r="N84" s="206" t="s">
        <v>43</v>
      </c>
      <c r="O84" s="84"/>
      <c r="P84" s="207">
        <f>O84*H84</f>
        <v>0</v>
      </c>
      <c r="Q84" s="207">
        <v>0</v>
      </c>
      <c r="R84" s="207">
        <f>Q84*H84</f>
        <v>0</v>
      </c>
      <c r="S84" s="207">
        <v>0</v>
      </c>
      <c r="T84" s="208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9" t="s">
        <v>160</v>
      </c>
      <c r="AT84" s="209" t="s">
        <v>156</v>
      </c>
      <c r="AU84" s="209" t="s">
        <v>80</v>
      </c>
      <c r="AY84" s="17" t="s">
        <v>153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7" t="s">
        <v>80</v>
      </c>
      <c r="BK84" s="210">
        <f>ROUND(I84*H84,2)</f>
        <v>0</v>
      </c>
      <c r="BL84" s="17" t="s">
        <v>160</v>
      </c>
      <c r="BM84" s="209" t="s">
        <v>1977</v>
      </c>
    </row>
    <row r="85" spans="1:65" s="2" customFormat="1" ht="24.15" customHeight="1">
      <c r="A85" s="38"/>
      <c r="B85" s="39"/>
      <c r="C85" s="238" t="s">
        <v>160</v>
      </c>
      <c r="D85" s="238" t="s">
        <v>187</v>
      </c>
      <c r="E85" s="239" t="s">
        <v>1978</v>
      </c>
      <c r="F85" s="240" t="s">
        <v>1979</v>
      </c>
      <c r="G85" s="241" t="s">
        <v>168</v>
      </c>
      <c r="H85" s="242">
        <v>1</v>
      </c>
      <c r="I85" s="243"/>
      <c r="J85" s="244">
        <f>ROUND(I85*H85,2)</f>
        <v>0</v>
      </c>
      <c r="K85" s="245"/>
      <c r="L85" s="246"/>
      <c r="M85" s="247" t="s">
        <v>19</v>
      </c>
      <c r="N85" s="248" t="s">
        <v>43</v>
      </c>
      <c r="O85" s="84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9" t="s">
        <v>179</v>
      </c>
      <c r="AT85" s="209" t="s">
        <v>187</v>
      </c>
      <c r="AU85" s="209" t="s">
        <v>80</v>
      </c>
      <c r="AY85" s="17" t="s">
        <v>153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7" t="s">
        <v>80</v>
      </c>
      <c r="BK85" s="210">
        <f>ROUND(I85*H85,2)</f>
        <v>0</v>
      </c>
      <c r="BL85" s="17" t="s">
        <v>160</v>
      </c>
      <c r="BM85" s="209" t="s">
        <v>1980</v>
      </c>
    </row>
    <row r="86" spans="1:65" s="2" customFormat="1" ht="21.75" customHeight="1">
      <c r="A86" s="38"/>
      <c r="B86" s="39"/>
      <c r="C86" s="197" t="s">
        <v>180</v>
      </c>
      <c r="D86" s="197" t="s">
        <v>156</v>
      </c>
      <c r="E86" s="198" t="s">
        <v>1981</v>
      </c>
      <c r="F86" s="199" t="s">
        <v>1982</v>
      </c>
      <c r="G86" s="200" t="s">
        <v>168</v>
      </c>
      <c r="H86" s="201">
        <v>8</v>
      </c>
      <c r="I86" s="202"/>
      <c r="J86" s="203">
        <f>ROUND(I86*H86,2)</f>
        <v>0</v>
      </c>
      <c r="K86" s="204"/>
      <c r="L86" s="44"/>
      <c r="M86" s="205" t="s">
        <v>19</v>
      </c>
      <c r="N86" s="206" t="s">
        <v>43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160</v>
      </c>
      <c r="AT86" s="209" t="s">
        <v>156</v>
      </c>
      <c r="AU86" s="209" t="s">
        <v>80</v>
      </c>
      <c r="AY86" s="17" t="s">
        <v>153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80</v>
      </c>
      <c r="BK86" s="210">
        <f>ROUND(I86*H86,2)</f>
        <v>0</v>
      </c>
      <c r="BL86" s="17" t="s">
        <v>160</v>
      </c>
      <c r="BM86" s="209" t="s">
        <v>1983</v>
      </c>
    </row>
    <row r="87" spans="1:65" s="2" customFormat="1" ht="24.15" customHeight="1">
      <c r="A87" s="38"/>
      <c r="B87" s="39"/>
      <c r="C87" s="238" t="s">
        <v>175</v>
      </c>
      <c r="D87" s="238" t="s">
        <v>187</v>
      </c>
      <c r="E87" s="239" t="s">
        <v>1984</v>
      </c>
      <c r="F87" s="240" t="s">
        <v>1985</v>
      </c>
      <c r="G87" s="241" t="s">
        <v>168</v>
      </c>
      <c r="H87" s="242">
        <v>7</v>
      </c>
      <c r="I87" s="243"/>
      <c r="J87" s="244">
        <f>ROUND(I87*H87,2)</f>
        <v>0</v>
      </c>
      <c r="K87" s="245"/>
      <c r="L87" s="246"/>
      <c r="M87" s="247" t="s">
        <v>19</v>
      </c>
      <c r="N87" s="248" t="s">
        <v>43</v>
      </c>
      <c r="O87" s="84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9" t="s">
        <v>179</v>
      </c>
      <c r="AT87" s="209" t="s">
        <v>187</v>
      </c>
      <c r="AU87" s="209" t="s">
        <v>80</v>
      </c>
      <c r="AY87" s="17" t="s">
        <v>153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7" t="s">
        <v>80</v>
      </c>
      <c r="BK87" s="210">
        <f>ROUND(I87*H87,2)</f>
        <v>0</v>
      </c>
      <c r="BL87" s="17" t="s">
        <v>160</v>
      </c>
      <c r="BM87" s="209" t="s">
        <v>1986</v>
      </c>
    </row>
    <row r="88" spans="1:65" s="2" customFormat="1" ht="24.15" customHeight="1">
      <c r="A88" s="38"/>
      <c r="B88" s="39"/>
      <c r="C88" s="238" t="s">
        <v>186</v>
      </c>
      <c r="D88" s="238" t="s">
        <v>187</v>
      </c>
      <c r="E88" s="239" t="s">
        <v>1987</v>
      </c>
      <c r="F88" s="240" t="s">
        <v>1988</v>
      </c>
      <c r="G88" s="241" t="s">
        <v>168</v>
      </c>
      <c r="H88" s="242">
        <v>1</v>
      </c>
      <c r="I88" s="243"/>
      <c r="J88" s="244">
        <f>ROUND(I88*H88,2)</f>
        <v>0</v>
      </c>
      <c r="K88" s="245"/>
      <c r="L88" s="246"/>
      <c r="M88" s="247" t="s">
        <v>19</v>
      </c>
      <c r="N88" s="248" t="s">
        <v>43</v>
      </c>
      <c r="O88" s="84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9" t="s">
        <v>179</v>
      </c>
      <c r="AT88" s="209" t="s">
        <v>187</v>
      </c>
      <c r="AU88" s="209" t="s">
        <v>80</v>
      </c>
      <c r="AY88" s="17" t="s">
        <v>153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7" t="s">
        <v>80</v>
      </c>
      <c r="BK88" s="210">
        <f>ROUND(I88*H88,2)</f>
        <v>0</v>
      </c>
      <c r="BL88" s="17" t="s">
        <v>160</v>
      </c>
      <c r="BM88" s="209" t="s">
        <v>1989</v>
      </c>
    </row>
    <row r="89" spans="1:65" s="2" customFormat="1" ht="24.15" customHeight="1">
      <c r="A89" s="38"/>
      <c r="B89" s="39"/>
      <c r="C89" s="197" t="s">
        <v>179</v>
      </c>
      <c r="D89" s="197" t="s">
        <v>156</v>
      </c>
      <c r="E89" s="198" t="s">
        <v>1990</v>
      </c>
      <c r="F89" s="199" t="s">
        <v>1991</v>
      </c>
      <c r="G89" s="200" t="s">
        <v>168</v>
      </c>
      <c r="H89" s="201">
        <v>13</v>
      </c>
      <c r="I89" s="202"/>
      <c r="J89" s="203">
        <f>ROUND(I89*H89,2)</f>
        <v>0</v>
      </c>
      <c r="K89" s="204"/>
      <c r="L89" s="44"/>
      <c r="M89" s="205" t="s">
        <v>19</v>
      </c>
      <c r="N89" s="206" t="s">
        <v>43</v>
      </c>
      <c r="O89" s="84"/>
      <c r="P89" s="207">
        <f>O89*H89</f>
        <v>0</v>
      </c>
      <c r="Q89" s="207">
        <v>0</v>
      </c>
      <c r="R89" s="207">
        <f>Q89*H89</f>
        <v>0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160</v>
      </c>
      <c r="AT89" s="209" t="s">
        <v>156</v>
      </c>
      <c r="AU89" s="209" t="s">
        <v>80</v>
      </c>
      <c r="AY89" s="17" t="s">
        <v>153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80</v>
      </c>
      <c r="BK89" s="210">
        <f>ROUND(I89*H89,2)</f>
        <v>0</v>
      </c>
      <c r="BL89" s="17" t="s">
        <v>160</v>
      </c>
      <c r="BM89" s="209" t="s">
        <v>1992</v>
      </c>
    </row>
    <row r="90" spans="1:65" s="2" customFormat="1" ht="16.5" customHeight="1">
      <c r="A90" s="38"/>
      <c r="B90" s="39"/>
      <c r="C90" s="197" t="s">
        <v>197</v>
      </c>
      <c r="D90" s="197" t="s">
        <v>156</v>
      </c>
      <c r="E90" s="198" t="s">
        <v>1993</v>
      </c>
      <c r="F90" s="199" t="s">
        <v>1994</v>
      </c>
      <c r="G90" s="200" t="s">
        <v>168</v>
      </c>
      <c r="H90" s="201">
        <v>28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43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160</v>
      </c>
      <c r="AT90" s="209" t="s">
        <v>156</v>
      </c>
      <c r="AU90" s="209" t="s">
        <v>80</v>
      </c>
      <c r="AY90" s="17" t="s">
        <v>153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80</v>
      </c>
      <c r="BK90" s="210">
        <f>ROUND(I90*H90,2)</f>
        <v>0</v>
      </c>
      <c r="BL90" s="17" t="s">
        <v>160</v>
      </c>
      <c r="BM90" s="209" t="s">
        <v>1995</v>
      </c>
    </row>
    <row r="91" spans="1:65" s="2" customFormat="1" ht="16.5" customHeight="1">
      <c r="A91" s="38"/>
      <c r="B91" s="39"/>
      <c r="C91" s="238" t="s">
        <v>183</v>
      </c>
      <c r="D91" s="238" t="s">
        <v>187</v>
      </c>
      <c r="E91" s="239" t="s">
        <v>1996</v>
      </c>
      <c r="F91" s="240" t="s">
        <v>1997</v>
      </c>
      <c r="G91" s="241" t="s">
        <v>168</v>
      </c>
      <c r="H91" s="242">
        <v>28</v>
      </c>
      <c r="I91" s="243"/>
      <c r="J91" s="244">
        <f>ROUND(I91*H91,2)</f>
        <v>0</v>
      </c>
      <c r="K91" s="245"/>
      <c r="L91" s="246"/>
      <c r="M91" s="247" t="s">
        <v>19</v>
      </c>
      <c r="N91" s="248" t="s">
        <v>43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179</v>
      </c>
      <c r="AT91" s="209" t="s">
        <v>187</v>
      </c>
      <c r="AU91" s="209" t="s">
        <v>80</v>
      </c>
      <c r="AY91" s="17" t="s">
        <v>153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80</v>
      </c>
      <c r="BK91" s="210">
        <f>ROUND(I91*H91,2)</f>
        <v>0</v>
      </c>
      <c r="BL91" s="17" t="s">
        <v>160</v>
      </c>
      <c r="BM91" s="209" t="s">
        <v>1998</v>
      </c>
    </row>
    <row r="92" spans="1:65" s="2" customFormat="1" ht="16.5" customHeight="1">
      <c r="A92" s="38"/>
      <c r="B92" s="39"/>
      <c r="C92" s="197" t="s">
        <v>205</v>
      </c>
      <c r="D92" s="197" t="s">
        <v>156</v>
      </c>
      <c r="E92" s="198" t="s">
        <v>1999</v>
      </c>
      <c r="F92" s="199" t="s">
        <v>2000</v>
      </c>
      <c r="G92" s="200" t="s">
        <v>168</v>
      </c>
      <c r="H92" s="201">
        <v>3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43</v>
      </c>
      <c r="O92" s="84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160</v>
      </c>
      <c r="AT92" s="209" t="s">
        <v>156</v>
      </c>
      <c r="AU92" s="209" t="s">
        <v>80</v>
      </c>
      <c r="AY92" s="17" t="s">
        <v>153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80</v>
      </c>
      <c r="BK92" s="210">
        <f>ROUND(I92*H92,2)</f>
        <v>0</v>
      </c>
      <c r="BL92" s="17" t="s">
        <v>160</v>
      </c>
      <c r="BM92" s="209" t="s">
        <v>2001</v>
      </c>
    </row>
    <row r="93" spans="1:65" s="2" customFormat="1" ht="16.5" customHeight="1">
      <c r="A93" s="38"/>
      <c r="B93" s="39"/>
      <c r="C93" s="238" t="s">
        <v>176</v>
      </c>
      <c r="D93" s="238" t="s">
        <v>187</v>
      </c>
      <c r="E93" s="239" t="s">
        <v>2002</v>
      </c>
      <c r="F93" s="240" t="s">
        <v>2003</v>
      </c>
      <c r="G93" s="241" t="s">
        <v>168</v>
      </c>
      <c r="H93" s="242">
        <v>3</v>
      </c>
      <c r="I93" s="243"/>
      <c r="J93" s="244">
        <f>ROUND(I93*H93,2)</f>
        <v>0</v>
      </c>
      <c r="K93" s="245"/>
      <c r="L93" s="246"/>
      <c r="M93" s="247" t="s">
        <v>19</v>
      </c>
      <c r="N93" s="248" t="s">
        <v>43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179</v>
      </c>
      <c r="AT93" s="209" t="s">
        <v>187</v>
      </c>
      <c r="AU93" s="209" t="s">
        <v>80</v>
      </c>
      <c r="AY93" s="17" t="s">
        <v>153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80</v>
      </c>
      <c r="BK93" s="210">
        <f>ROUND(I93*H93,2)</f>
        <v>0</v>
      </c>
      <c r="BL93" s="17" t="s">
        <v>160</v>
      </c>
      <c r="BM93" s="209" t="s">
        <v>2004</v>
      </c>
    </row>
    <row r="94" spans="1:65" s="2" customFormat="1" ht="21.75" customHeight="1">
      <c r="A94" s="38"/>
      <c r="B94" s="39"/>
      <c r="C94" s="197" t="s">
        <v>215</v>
      </c>
      <c r="D94" s="197" t="s">
        <v>156</v>
      </c>
      <c r="E94" s="198" t="s">
        <v>2005</v>
      </c>
      <c r="F94" s="199" t="s">
        <v>2006</v>
      </c>
      <c r="G94" s="200" t="s">
        <v>168</v>
      </c>
      <c r="H94" s="201">
        <v>1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43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160</v>
      </c>
      <c r="AT94" s="209" t="s">
        <v>156</v>
      </c>
      <c r="AU94" s="209" t="s">
        <v>80</v>
      </c>
      <c r="AY94" s="17" t="s">
        <v>153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80</v>
      </c>
      <c r="BK94" s="210">
        <f>ROUND(I94*H94,2)</f>
        <v>0</v>
      </c>
      <c r="BL94" s="17" t="s">
        <v>160</v>
      </c>
      <c r="BM94" s="209" t="s">
        <v>2007</v>
      </c>
    </row>
    <row r="95" spans="1:65" s="2" customFormat="1" ht="16.5" customHeight="1">
      <c r="A95" s="38"/>
      <c r="B95" s="39"/>
      <c r="C95" s="238" t="s">
        <v>219</v>
      </c>
      <c r="D95" s="238" t="s">
        <v>187</v>
      </c>
      <c r="E95" s="239" t="s">
        <v>2008</v>
      </c>
      <c r="F95" s="240" t="s">
        <v>2009</v>
      </c>
      <c r="G95" s="241" t="s">
        <v>168</v>
      </c>
      <c r="H95" s="242">
        <v>1</v>
      </c>
      <c r="I95" s="243"/>
      <c r="J95" s="244">
        <f>ROUND(I95*H95,2)</f>
        <v>0</v>
      </c>
      <c r="K95" s="245"/>
      <c r="L95" s="246"/>
      <c r="M95" s="247" t="s">
        <v>19</v>
      </c>
      <c r="N95" s="248" t="s">
        <v>43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179</v>
      </c>
      <c r="AT95" s="209" t="s">
        <v>187</v>
      </c>
      <c r="AU95" s="209" t="s">
        <v>80</v>
      </c>
      <c r="AY95" s="17" t="s">
        <v>153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80</v>
      </c>
      <c r="BK95" s="210">
        <f>ROUND(I95*H95,2)</f>
        <v>0</v>
      </c>
      <c r="BL95" s="17" t="s">
        <v>160</v>
      </c>
      <c r="BM95" s="209" t="s">
        <v>2010</v>
      </c>
    </row>
    <row r="96" spans="1:65" s="2" customFormat="1" ht="21.75" customHeight="1">
      <c r="A96" s="38"/>
      <c r="B96" s="39"/>
      <c r="C96" s="197" t="s">
        <v>8</v>
      </c>
      <c r="D96" s="197" t="s">
        <v>156</v>
      </c>
      <c r="E96" s="198" t="s">
        <v>2011</v>
      </c>
      <c r="F96" s="199" t="s">
        <v>2012</v>
      </c>
      <c r="G96" s="200" t="s">
        <v>168</v>
      </c>
      <c r="H96" s="201">
        <v>8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43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160</v>
      </c>
      <c r="AT96" s="209" t="s">
        <v>156</v>
      </c>
      <c r="AU96" s="209" t="s">
        <v>80</v>
      </c>
      <c r="AY96" s="17" t="s">
        <v>153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80</v>
      </c>
      <c r="BK96" s="210">
        <f>ROUND(I96*H96,2)</f>
        <v>0</v>
      </c>
      <c r="BL96" s="17" t="s">
        <v>160</v>
      </c>
      <c r="BM96" s="209" t="s">
        <v>2013</v>
      </c>
    </row>
    <row r="97" spans="1:65" s="2" customFormat="1" ht="16.5" customHeight="1">
      <c r="A97" s="38"/>
      <c r="B97" s="39"/>
      <c r="C97" s="238" t="s">
        <v>230</v>
      </c>
      <c r="D97" s="238" t="s">
        <v>187</v>
      </c>
      <c r="E97" s="239" t="s">
        <v>2014</v>
      </c>
      <c r="F97" s="240" t="s">
        <v>2015</v>
      </c>
      <c r="G97" s="241" t="s">
        <v>168</v>
      </c>
      <c r="H97" s="242">
        <v>7</v>
      </c>
      <c r="I97" s="243"/>
      <c r="J97" s="244">
        <f>ROUND(I97*H97,2)</f>
        <v>0</v>
      </c>
      <c r="K97" s="245"/>
      <c r="L97" s="246"/>
      <c r="M97" s="247" t="s">
        <v>19</v>
      </c>
      <c r="N97" s="248" t="s">
        <v>43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179</v>
      </c>
      <c r="AT97" s="209" t="s">
        <v>187</v>
      </c>
      <c r="AU97" s="209" t="s">
        <v>80</v>
      </c>
      <c r="AY97" s="17" t="s">
        <v>153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80</v>
      </c>
      <c r="BK97" s="210">
        <f>ROUND(I97*H97,2)</f>
        <v>0</v>
      </c>
      <c r="BL97" s="17" t="s">
        <v>160</v>
      </c>
      <c r="BM97" s="209" t="s">
        <v>2016</v>
      </c>
    </row>
    <row r="98" spans="1:65" s="2" customFormat="1" ht="16.5" customHeight="1">
      <c r="A98" s="38"/>
      <c r="B98" s="39"/>
      <c r="C98" s="238" t="s">
        <v>154</v>
      </c>
      <c r="D98" s="238" t="s">
        <v>187</v>
      </c>
      <c r="E98" s="239" t="s">
        <v>2017</v>
      </c>
      <c r="F98" s="240" t="s">
        <v>2018</v>
      </c>
      <c r="G98" s="241" t="s">
        <v>168</v>
      </c>
      <c r="H98" s="242">
        <v>1</v>
      </c>
      <c r="I98" s="243"/>
      <c r="J98" s="244">
        <f>ROUND(I98*H98,2)</f>
        <v>0</v>
      </c>
      <c r="K98" s="245"/>
      <c r="L98" s="246"/>
      <c r="M98" s="247" t="s">
        <v>19</v>
      </c>
      <c r="N98" s="248" t="s">
        <v>43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179</v>
      </c>
      <c r="AT98" s="209" t="s">
        <v>187</v>
      </c>
      <c r="AU98" s="209" t="s">
        <v>80</v>
      </c>
      <c r="AY98" s="17" t="s">
        <v>153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80</v>
      </c>
      <c r="BK98" s="210">
        <f>ROUND(I98*H98,2)</f>
        <v>0</v>
      </c>
      <c r="BL98" s="17" t="s">
        <v>160</v>
      </c>
      <c r="BM98" s="209" t="s">
        <v>2019</v>
      </c>
    </row>
    <row r="99" spans="1:65" s="2" customFormat="1" ht="16.5" customHeight="1">
      <c r="A99" s="38"/>
      <c r="B99" s="39"/>
      <c r="C99" s="197" t="s">
        <v>239</v>
      </c>
      <c r="D99" s="197" t="s">
        <v>156</v>
      </c>
      <c r="E99" s="198" t="s">
        <v>2020</v>
      </c>
      <c r="F99" s="199" t="s">
        <v>2021</v>
      </c>
      <c r="G99" s="200" t="s">
        <v>168</v>
      </c>
      <c r="H99" s="201">
        <v>12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43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160</v>
      </c>
      <c r="AT99" s="209" t="s">
        <v>156</v>
      </c>
      <c r="AU99" s="209" t="s">
        <v>80</v>
      </c>
      <c r="AY99" s="17" t="s">
        <v>153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80</v>
      </c>
      <c r="BK99" s="210">
        <f>ROUND(I99*H99,2)</f>
        <v>0</v>
      </c>
      <c r="BL99" s="17" t="s">
        <v>160</v>
      </c>
      <c r="BM99" s="209" t="s">
        <v>2022</v>
      </c>
    </row>
    <row r="100" spans="1:65" s="2" customFormat="1" ht="24.15" customHeight="1">
      <c r="A100" s="38"/>
      <c r="B100" s="39"/>
      <c r="C100" s="238" t="s">
        <v>243</v>
      </c>
      <c r="D100" s="238" t="s">
        <v>187</v>
      </c>
      <c r="E100" s="239" t="s">
        <v>2023</v>
      </c>
      <c r="F100" s="240" t="s">
        <v>2024</v>
      </c>
      <c r="G100" s="241" t="s">
        <v>168</v>
      </c>
      <c r="H100" s="242">
        <v>12</v>
      </c>
      <c r="I100" s="243"/>
      <c r="J100" s="244">
        <f>ROUND(I100*H100,2)</f>
        <v>0</v>
      </c>
      <c r="K100" s="245"/>
      <c r="L100" s="246"/>
      <c r="M100" s="247" t="s">
        <v>19</v>
      </c>
      <c r="N100" s="248" t="s">
        <v>43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179</v>
      </c>
      <c r="AT100" s="209" t="s">
        <v>187</v>
      </c>
      <c r="AU100" s="209" t="s">
        <v>80</v>
      </c>
      <c r="AY100" s="17" t="s">
        <v>153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80</v>
      </c>
      <c r="BK100" s="210">
        <f>ROUND(I100*H100,2)</f>
        <v>0</v>
      </c>
      <c r="BL100" s="17" t="s">
        <v>160</v>
      </c>
      <c r="BM100" s="209" t="s">
        <v>2025</v>
      </c>
    </row>
    <row r="101" spans="1:65" s="2" customFormat="1" ht="24.15" customHeight="1">
      <c r="A101" s="38"/>
      <c r="B101" s="39"/>
      <c r="C101" s="197" t="s">
        <v>248</v>
      </c>
      <c r="D101" s="197" t="s">
        <v>156</v>
      </c>
      <c r="E101" s="198" t="s">
        <v>2026</v>
      </c>
      <c r="F101" s="199" t="s">
        <v>2027</v>
      </c>
      <c r="G101" s="200" t="s">
        <v>168</v>
      </c>
      <c r="H101" s="201">
        <v>12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43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160</v>
      </c>
      <c r="AT101" s="209" t="s">
        <v>156</v>
      </c>
      <c r="AU101" s="209" t="s">
        <v>80</v>
      </c>
      <c r="AY101" s="17" t="s">
        <v>153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80</v>
      </c>
      <c r="BK101" s="210">
        <f>ROUND(I101*H101,2)</f>
        <v>0</v>
      </c>
      <c r="BL101" s="17" t="s">
        <v>160</v>
      </c>
      <c r="BM101" s="209" t="s">
        <v>2028</v>
      </c>
    </row>
    <row r="102" spans="1:65" s="2" customFormat="1" ht="21.75" customHeight="1">
      <c r="A102" s="38"/>
      <c r="B102" s="39"/>
      <c r="C102" s="238" t="s">
        <v>7</v>
      </c>
      <c r="D102" s="238" t="s">
        <v>187</v>
      </c>
      <c r="E102" s="239" t="s">
        <v>2029</v>
      </c>
      <c r="F102" s="240" t="s">
        <v>2030</v>
      </c>
      <c r="G102" s="241" t="s">
        <v>168</v>
      </c>
      <c r="H102" s="242">
        <v>2</v>
      </c>
      <c r="I102" s="243"/>
      <c r="J102" s="244">
        <f>ROUND(I102*H102,2)</f>
        <v>0</v>
      </c>
      <c r="K102" s="245"/>
      <c r="L102" s="246"/>
      <c r="M102" s="247" t="s">
        <v>19</v>
      </c>
      <c r="N102" s="248" t="s">
        <v>43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179</v>
      </c>
      <c r="AT102" s="209" t="s">
        <v>187</v>
      </c>
      <c r="AU102" s="209" t="s">
        <v>80</v>
      </c>
      <c r="AY102" s="17" t="s">
        <v>153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80</v>
      </c>
      <c r="BK102" s="210">
        <f>ROUND(I102*H102,2)</f>
        <v>0</v>
      </c>
      <c r="BL102" s="17" t="s">
        <v>160</v>
      </c>
      <c r="BM102" s="209" t="s">
        <v>2031</v>
      </c>
    </row>
    <row r="103" spans="1:65" s="2" customFormat="1" ht="21.75" customHeight="1">
      <c r="A103" s="38"/>
      <c r="B103" s="39"/>
      <c r="C103" s="238" t="s">
        <v>208</v>
      </c>
      <c r="D103" s="238" t="s">
        <v>187</v>
      </c>
      <c r="E103" s="239" t="s">
        <v>2032</v>
      </c>
      <c r="F103" s="240" t="s">
        <v>2033</v>
      </c>
      <c r="G103" s="241" t="s">
        <v>168</v>
      </c>
      <c r="H103" s="242">
        <v>9</v>
      </c>
      <c r="I103" s="243"/>
      <c r="J103" s="244">
        <f>ROUND(I103*H103,2)</f>
        <v>0</v>
      </c>
      <c r="K103" s="245"/>
      <c r="L103" s="246"/>
      <c r="M103" s="247" t="s">
        <v>19</v>
      </c>
      <c r="N103" s="248" t="s">
        <v>43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179</v>
      </c>
      <c r="AT103" s="209" t="s">
        <v>187</v>
      </c>
      <c r="AU103" s="209" t="s">
        <v>80</v>
      </c>
      <c r="AY103" s="17" t="s">
        <v>153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80</v>
      </c>
      <c r="BK103" s="210">
        <f>ROUND(I103*H103,2)</f>
        <v>0</v>
      </c>
      <c r="BL103" s="17" t="s">
        <v>160</v>
      </c>
      <c r="BM103" s="209" t="s">
        <v>2034</v>
      </c>
    </row>
    <row r="104" spans="1:65" s="2" customFormat="1" ht="21.75" customHeight="1">
      <c r="A104" s="38"/>
      <c r="B104" s="39"/>
      <c r="C104" s="238" t="s">
        <v>267</v>
      </c>
      <c r="D104" s="238" t="s">
        <v>187</v>
      </c>
      <c r="E104" s="239" t="s">
        <v>2035</v>
      </c>
      <c r="F104" s="240" t="s">
        <v>2036</v>
      </c>
      <c r="G104" s="241" t="s">
        <v>168</v>
      </c>
      <c r="H104" s="242">
        <v>1</v>
      </c>
      <c r="I104" s="243"/>
      <c r="J104" s="244">
        <f>ROUND(I104*H104,2)</f>
        <v>0</v>
      </c>
      <c r="K104" s="245"/>
      <c r="L104" s="246"/>
      <c r="M104" s="247" t="s">
        <v>19</v>
      </c>
      <c r="N104" s="248" t="s">
        <v>43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179</v>
      </c>
      <c r="AT104" s="209" t="s">
        <v>187</v>
      </c>
      <c r="AU104" s="209" t="s">
        <v>80</v>
      </c>
      <c r="AY104" s="17" t="s">
        <v>153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80</v>
      </c>
      <c r="BK104" s="210">
        <f>ROUND(I104*H104,2)</f>
        <v>0</v>
      </c>
      <c r="BL104" s="17" t="s">
        <v>160</v>
      </c>
      <c r="BM104" s="209" t="s">
        <v>2037</v>
      </c>
    </row>
    <row r="105" spans="1:65" s="2" customFormat="1" ht="24.15" customHeight="1">
      <c r="A105" s="38"/>
      <c r="B105" s="39"/>
      <c r="C105" s="197" t="s">
        <v>214</v>
      </c>
      <c r="D105" s="197" t="s">
        <v>156</v>
      </c>
      <c r="E105" s="198" t="s">
        <v>2038</v>
      </c>
      <c r="F105" s="199" t="s">
        <v>2039</v>
      </c>
      <c r="G105" s="200" t="s">
        <v>168</v>
      </c>
      <c r="H105" s="201">
        <v>1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43</v>
      </c>
      <c r="O105" s="84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160</v>
      </c>
      <c r="AT105" s="209" t="s">
        <v>156</v>
      </c>
      <c r="AU105" s="209" t="s">
        <v>80</v>
      </c>
      <c r="AY105" s="17" t="s">
        <v>153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80</v>
      </c>
      <c r="BK105" s="210">
        <f>ROUND(I105*H105,2)</f>
        <v>0</v>
      </c>
      <c r="BL105" s="17" t="s">
        <v>160</v>
      </c>
      <c r="BM105" s="209" t="s">
        <v>2040</v>
      </c>
    </row>
    <row r="106" spans="1:65" s="2" customFormat="1" ht="24.15" customHeight="1">
      <c r="A106" s="38"/>
      <c r="B106" s="39"/>
      <c r="C106" s="197" t="s">
        <v>277</v>
      </c>
      <c r="D106" s="197" t="s">
        <v>156</v>
      </c>
      <c r="E106" s="198" t="s">
        <v>2041</v>
      </c>
      <c r="F106" s="199" t="s">
        <v>2042</v>
      </c>
      <c r="G106" s="200" t="s">
        <v>246</v>
      </c>
      <c r="H106" s="201">
        <v>26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43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160</v>
      </c>
      <c r="AT106" s="209" t="s">
        <v>156</v>
      </c>
      <c r="AU106" s="209" t="s">
        <v>80</v>
      </c>
      <c r="AY106" s="17" t="s">
        <v>153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80</v>
      </c>
      <c r="BK106" s="210">
        <f>ROUND(I106*H106,2)</f>
        <v>0</v>
      </c>
      <c r="BL106" s="17" t="s">
        <v>160</v>
      </c>
      <c r="BM106" s="209" t="s">
        <v>2043</v>
      </c>
    </row>
    <row r="107" spans="1:65" s="2" customFormat="1" ht="24.15" customHeight="1">
      <c r="A107" s="38"/>
      <c r="B107" s="39"/>
      <c r="C107" s="197" t="s">
        <v>218</v>
      </c>
      <c r="D107" s="197" t="s">
        <v>156</v>
      </c>
      <c r="E107" s="198" t="s">
        <v>2044</v>
      </c>
      <c r="F107" s="199" t="s">
        <v>2045</v>
      </c>
      <c r="G107" s="200" t="s">
        <v>246</v>
      </c>
      <c r="H107" s="201">
        <v>42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43</v>
      </c>
      <c r="O107" s="84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160</v>
      </c>
      <c r="AT107" s="209" t="s">
        <v>156</v>
      </c>
      <c r="AU107" s="209" t="s">
        <v>80</v>
      </c>
      <c r="AY107" s="17" t="s">
        <v>153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80</v>
      </c>
      <c r="BK107" s="210">
        <f>ROUND(I107*H107,2)</f>
        <v>0</v>
      </c>
      <c r="BL107" s="17" t="s">
        <v>160</v>
      </c>
      <c r="BM107" s="209" t="s">
        <v>2046</v>
      </c>
    </row>
    <row r="108" spans="1:65" s="2" customFormat="1" ht="24.15" customHeight="1">
      <c r="A108" s="38"/>
      <c r="B108" s="39"/>
      <c r="C108" s="197" t="s">
        <v>289</v>
      </c>
      <c r="D108" s="197" t="s">
        <v>156</v>
      </c>
      <c r="E108" s="198" t="s">
        <v>2047</v>
      </c>
      <c r="F108" s="199" t="s">
        <v>2048</v>
      </c>
      <c r="G108" s="200" t="s">
        <v>246</v>
      </c>
      <c r="H108" s="201">
        <v>8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43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160</v>
      </c>
      <c r="AT108" s="209" t="s">
        <v>156</v>
      </c>
      <c r="AU108" s="209" t="s">
        <v>80</v>
      </c>
      <c r="AY108" s="17" t="s">
        <v>153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80</v>
      </c>
      <c r="BK108" s="210">
        <f>ROUND(I108*H108,2)</f>
        <v>0</v>
      </c>
      <c r="BL108" s="17" t="s">
        <v>160</v>
      </c>
      <c r="BM108" s="209" t="s">
        <v>2049</v>
      </c>
    </row>
    <row r="109" spans="1:65" s="2" customFormat="1" ht="33" customHeight="1">
      <c r="A109" s="38"/>
      <c r="B109" s="39"/>
      <c r="C109" s="197" t="s">
        <v>223</v>
      </c>
      <c r="D109" s="197" t="s">
        <v>156</v>
      </c>
      <c r="E109" s="198" t="s">
        <v>2050</v>
      </c>
      <c r="F109" s="199" t="s">
        <v>2051</v>
      </c>
      <c r="G109" s="200" t="s">
        <v>246</v>
      </c>
      <c r="H109" s="201">
        <v>12</v>
      </c>
      <c r="I109" s="202"/>
      <c r="J109" s="203">
        <f>ROUND(I109*H109,2)</f>
        <v>0</v>
      </c>
      <c r="K109" s="204"/>
      <c r="L109" s="44"/>
      <c r="M109" s="205" t="s">
        <v>19</v>
      </c>
      <c r="N109" s="206" t="s">
        <v>43</v>
      </c>
      <c r="O109" s="84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160</v>
      </c>
      <c r="AT109" s="209" t="s">
        <v>156</v>
      </c>
      <c r="AU109" s="209" t="s">
        <v>80</v>
      </c>
      <c r="AY109" s="17" t="s">
        <v>153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80</v>
      </c>
      <c r="BK109" s="210">
        <f>ROUND(I109*H109,2)</f>
        <v>0</v>
      </c>
      <c r="BL109" s="17" t="s">
        <v>160</v>
      </c>
      <c r="BM109" s="209" t="s">
        <v>2052</v>
      </c>
    </row>
    <row r="110" spans="1:65" s="2" customFormat="1" ht="24.15" customHeight="1">
      <c r="A110" s="38"/>
      <c r="B110" s="39"/>
      <c r="C110" s="197" t="s">
        <v>297</v>
      </c>
      <c r="D110" s="197" t="s">
        <v>156</v>
      </c>
      <c r="E110" s="198" t="s">
        <v>2053</v>
      </c>
      <c r="F110" s="199" t="s">
        <v>2054</v>
      </c>
      <c r="G110" s="200" t="s">
        <v>168</v>
      </c>
      <c r="H110" s="201">
        <v>9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43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160</v>
      </c>
      <c r="AT110" s="209" t="s">
        <v>156</v>
      </c>
      <c r="AU110" s="209" t="s">
        <v>80</v>
      </c>
      <c r="AY110" s="17" t="s">
        <v>153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80</v>
      </c>
      <c r="BK110" s="210">
        <f>ROUND(I110*H110,2)</f>
        <v>0</v>
      </c>
      <c r="BL110" s="17" t="s">
        <v>160</v>
      </c>
      <c r="BM110" s="209" t="s">
        <v>2055</v>
      </c>
    </row>
    <row r="111" spans="1:65" s="2" customFormat="1" ht="16.5" customHeight="1">
      <c r="A111" s="38"/>
      <c r="B111" s="39"/>
      <c r="C111" s="238" t="s">
        <v>229</v>
      </c>
      <c r="D111" s="238" t="s">
        <v>187</v>
      </c>
      <c r="E111" s="239" t="s">
        <v>2056</v>
      </c>
      <c r="F111" s="240" t="s">
        <v>2057</v>
      </c>
      <c r="G111" s="241" t="s">
        <v>168</v>
      </c>
      <c r="H111" s="242">
        <v>10</v>
      </c>
      <c r="I111" s="243"/>
      <c r="J111" s="244">
        <f>ROUND(I111*H111,2)</f>
        <v>0</v>
      </c>
      <c r="K111" s="245"/>
      <c r="L111" s="246"/>
      <c r="M111" s="247" t="s">
        <v>19</v>
      </c>
      <c r="N111" s="248" t="s">
        <v>43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179</v>
      </c>
      <c r="AT111" s="209" t="s">
        <v>187</v>
      </c>
      <c r="AU111" s="209" t="s">
        <v>80</v>
      </c>
      <c r="AY111" s="17" t="s">
        <v>153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80</v>
      </c>
      <c r="BK111" s="210">
        <f>ROUND(I111*H111,2)</f>
        <v>0</v>
      </c>
      <c r="BL111" s="17" t="s">
        <v>160</v>
      </c>
      <c r="BM111" s="209" t="s">
        <v>2058</v>
      </c>
    </row>
    <row r="112" spans="1:65" s="2" customFormat="1" ht="24.15" customHeight="1">
      <c r="A112" s="38"/>
      <c r="B112" s="39"/>
      <c r="C112" s="197" t="s">
        <v>164</v>
      </c>
      <c r="D112" s="197" t="s">
        <v>156</v>
      </c>
      <c r="E112" s="198" t="s">
        <v>2059</v>
      </c>
      <c r="F112" s="199" t="s">
        <v>2060</v>
      </c>
      <c r="G112" s="200" t="s">
        <v>168</v>
      </c>
      <c r="H112" s="201">
        <v>7</v>
      </c>
      <c r="I112" s="202"/>
      <c r="J112" s="203">
        <f>ROUND(I112*H112,2)</f>
        <v>0</v>
      </c>
      <c r="K112" s="204"/>
      <c r="L112" s="44"/>
      <c r="M112" s="205" t="s">
        <v>19</v>
      </c>
      <c r="N112" s="206" t="s">
        <v>43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160</v>
      </c>
      <c r="AT112" s="209" t="s">
        <v>156</v>
      </c>
      <c r="AU112" s="209" t="s">
        <v>80</v>
      </c>
      <c r="AY112" s="17" t="s">
        <v>153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80</v>
      </c>
      <c r="BK112" s="210">
        <f>ROUND(I112*H112,2)</f>
        <v>0</v>
      </c>
      <c r="BL112" s="17" t="s">
        <v>160</v>
      </c>
      <c r="BM112" s="209" t="s">
        <v>2061</v>
      </c>
    </row>
    <row r="113" spans="1:65" s="2" customFormat="1" ht="16.5" customHeight="1">
      <c r="A113" s="38"/>
      <c r="B113" s="39"/>
      <c r="C113" s="238" t="s">
        <v>233</v>
      </c>
      <c r="D113" s="238" t="s">
        <v>187</v>
      </c>
      <c r="E113" s="239" t="s">
        <v>2062</v>
      </c>
      <c r="F113" s="240" t="s">
        <v>2063</v>
      </c>
      <c r="G113" s="241" t="s">
        <v>168</v>
      </c>
      <c r="H113" s="242">
        <v>7</v>
      </c>
      <c r="I113" s="243"/>
      <c r="J113" s="244">
        <f>ROUND(I113*H113,2)</f>
        <v>0</v>
      </c>
      <c r="K113" s="245"/>
      <c r="L113" s="246"/>
      <c r="M113" s="247" t="s">
        <v>19</v>
      </c>
      <c r="N113" s="248" t="s">
        <v>43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179</v>
      </c>
      <c r="AT113" s="209" t="s">
        <v>187</v>
      </c>
      <c r="AU113" s="209" t="s">
        <v>80</v>
      </c>
      <c r="AY113" s="17" t="s">
        <v>153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80</v>
      </c>
      <c r="BK113" s="210">
        <f>ROUND(I113*H113,2)</f>
        <v>0</v>
      </c>
      <c r="BL113" s="17" t="s">
        <v>160</v>
      </c>
      <c r="BM113" s="209" t="s">
        <v>2064</v>
      </c>
    </row>
    <row r="114" spans="1:65" s="2" customFormat="1" ht="24.15" customHeight="1">
      <c r="A114" s="38"/>
      <c r="B114" s="39"/>
      <c r="C114" s="197" t="s">
        <v>314</v>
      </c>
      <c r="D114" s="197" t="s">
        <v>156</v>
      </c>
      <c r="E114" s="198" t="s">
        <v>2065</v>
      </c>
      <c r="F114" s="199" t="s">
        <v>2066</v>
      </c>
      <c r="G114" s="200" t="s">
        <v>168</v>
      </c>
      <c r="H114" s="201">
        <v>12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43</v>
      </c>
      <c r="O114" s="84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160</v>
      </c>
      <c r="AT114" s="209" t="s">
        <v>156</v>
      </c>
      <c r="AU114" s="209" t="s">
        <v>80</v>
      </c>
      <c r="AY114" s="17" t="s">
        <v>153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80</v>
      </c>
      <c r="BK114" s="210">
        <f>ROUND(I114*H114,2)</f>
        <v>0</v>
      </c>
      <c r="BL114" s="17" t="s">
        <v>160</v>
      </c>
      <c r="BM114" s="209" t="s">
        <v>2067</v>
      </c>
    </row>
    <row r="115" spans="1:65" s="2" customFormat="1" ht="16.5" customHeight="1">
      <c r="A115" s="38"/>
      <c r="B115" s="39"/>
      <c r="C115" s="238" t="s">
        <v>225</v>
      </c>
      <c r="D115" s="238" t="s">
        <v>187</v>
      </c>
      <c r="E115" s="239" t="s">
        <v>2068</v>
      </c>
      <c r="F115" s="240" t="s">
        <v>2069</v>
      </c>
      <c r="G115" s="241" t="s">
        <v>168</v>
      </c>
      <c r="H115" s="242">
        <v>12</v>
      </c>
      <c r="I115" s="243"/>
      <c r="J115" s="244">
        <f>ROUND(I115*H115,2)</f>
        <v>0</v>
      </c>
      <c r="K115" s="245"/>
      <c r="L115" s="246"/>
      <c r="M115" s="247" t="s">
        <v>19</v>
      </c>
      <c r="N115" s="248" t="s">
        <v>43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179</v>
      </c>
      <c r="AT115" s="209" t="s">
        <v>187</v>
      </c>
      <c r="AU115" s="209" t="s">
        <v>80</v>
      </c>
      <c r="AY115" s="17" t="s">
        <v>153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80</v>
      </c>
      <c r="BK115" s="210">
        <f>ROUND(I115*H115,2)</f>
        <v>0</v>
      </c>
      <c r="BL115" s="17" t="s">
        <v>160</v>
      </c>
      <c r="BM115" s="209" t="s">
        <v>2070</v>
      </c>
    </row>
    <row r="116" spans="1:65" s="2" customFormat="1" ht="24.15" customHeight="1">
      <c r="A116" s="38"/>
      <c r="B116" s="39"/>
      <c r="C116" s="197" t="s">
        <v>321</v>
      </c>
      <c r="D116" s="197" t="s">
        <v>156</v>
      </c>
      <c r="E116" s="198" t="s">
        <v>2071</v>
      </c>
      <c r="F116" s="199" t="s">
        <v>2072</v>
      </c>
      <c r="G116" s="200" t="s">
        <v>168</v>
      </c>
      <c r="H116" s="201">
        <v>24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43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160</v>
      </c>
      <c r="AT116" s="209" t="s">
        <v>156</v>
      </c>
      <c r="AU116" s="209" t="s">
        <v>80</v>
      </c>
      <c r="AY116" s="17" t="s">
        <v>153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80</v>
      </c>
      <c r="BK116" s="210">
        <f>ROUND(I116*H116,2)</f>
        <v>0</v>
      </c>
      <c r="BL116" s="17" t="s">
        <v>160</v>
      </c>
      <c r="BM116" s="209" t="s">
        <v>2073</v>
      </c>
    </row>
    <row r="117" spans="1:65" s="2" customFormat="1" ht="16.5" customHeight="1">
      <c r="A117" s="38"/>
      <c r="B117" s="39"/>
      <c r="C117" s="238" t="s">
        <v>242</v>
      </c>
      <c r="D117" s="238" t="s">
        <v>187</v>
      </c>
      <c r="E117" s="239" t="s">
        <v>2074</v>
      </c>
      <c r="F117" s="240" t="s">
        <v>2075</v>
      </c>
      <c r="G117" s="241" t="s">
        <v>168</v>
      </c>
      <c r="H117" s="242">
        <v>21</v>
      </c>
      <c r="I117" s="243"/>
      <c r="J117" s="244">
        <f>ROUND(I117*H117,2)</f>
        <v>0</v>
      </c>
      <c r="K117" s="245"/>
      <c r="L117" s="246"/>
      <c r="M117" s="247" t="s">
        <v>19</v>
      </c>
      <c r="N117" s="248" t="s">
        <v>43</v>
      </c>
      <c r="O117" s="84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179</v>
      </c>
      <c r="AT117" s="209" t="s">
        <v>187</v>
      </c>
      <c r="AU117" s="209" t="s">
        <v>80</v>
      </c>
      <c r="AY117" s="17" t="s">
        <v>153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80</v>
      </c>
      <c r="BK117" s="210">
        <f>ROUND(I117*H117,2)</f>
        <v>0</v>
      </c>
      <c r="BL117" s="17" t="s">
        <v>160</v>
      </c>
      <c r="BM117" s="209" t="s">
        <v>2076</v>
      </c>
    </row>
    <row r="118" spans="1:65" s="2" customFormat="1" ht="16.5" customHeight="1">
      <c r="A118" s="38"/>
      <c r="B118" s="39"/>
      <c r="C118" s="238" t="s">
        <v>330</v>
      </c>
      <c r="D118" s="238" t="s">
        <v>187</v>
      </c>
      <c r="E118" s="239" t="s">
        <v>2077</v>
      </c>
      <c r="F118" s="240" t="s">
        <v>2078</v>
      </c>
      <c r="G118" s="241" t="s">
        <v>168</v>
      </c>
      <c r="H118" s="242">
        <v>1</v>
      </c>
      <c r="I118" s="243"/>
      <c r="J118" s="244">
        <f>ROUND(I118*H118,2)</f>
        <v>0</v>
      </c>
      <c r="K118" s="245"/>
      <c r="L118" s="246"/>
      <c r="M118" s="247" t="s">
        <v>19</v>
      </c>
      <c r="N118" s="248" t="s">
        <v>43</v>
      </c>
      <c r="O118" s="84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179</v>
      </c>
      <c r="AT118" s="209" t="s">
        <v>187</v>
      </c>
      <c r="AU118" s="209" t="s">
        <v>80</v>
      </c>
      <c r="AY118" s="17" t="s">
        <v>153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80</v>
      </c>
      <c r="BK118" s="210">
        <f>ROUND(I118*H118,2)</f>
        <v>0</v>
      </c>
      <c r="BL118" s="17" t="s">
        <v>160</v>
      </c>
      <c r="BM118" s="209" t="s">
        <v>2079</v>
      </c>
    </row>
    <row r="119" spans="1:65" s="2" customFormat="1" ht="16.5" customHeight="1">
      <c r="A119" s="38"/>
      <c r="B119" s="39"/>
      <c r="C119" s="238" t="s">
        <v>247</v>
      </c>
      <c r="D119" s="238" t="s">
        <v>187</v>
      </c>
      <c r="E119" s="239" t="s">
        <v>2080</v>
      </c>
      <c r="F119" s="240" t="s">
        <v>2081</v>
      </c>
      <c r="G119" s="241" t="s">
        <v>168</v>
      </c>
      <c r="H119" s="242">
        <v>3</v>
      </c>
      <c r="I119" s="243"/>
      <c r="J119" s="244">
        <f>ROUND(I119*H119,2)</f>
        <v>0</v>
      </c>
      <c r="K119" s="245"/>
      <c r="L119" s="246"/>
      <c r="M119" s="247" t="s">
        <v>19</v>
      </c>
      <c r="N119" s="248" t="s">
        <v>43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179</v>
      </c>
      <c r="AT119" s="209" t="s">
        <v>187</v>
      </c>
      <c r="AU119" s="209" t="s">
        <v>80</v>
      </c>
      <c r="AY119" s="17" t="s">
        <v>153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80</v>
      </c>
      <c r="BK119" s="210">
        <f>ROUND(I119*H119,2)</f>
        <v>0</v>
      </c>
      <c r="BL119" s="17" t="s">
        <v>160</v>
      </c>
      <c r="BM119" s="209" t="s">
        <v>2082</v>
      </c>
    </row>
    <row r="120" spans="1:65" s="2" customFormat="1" ht="24.15" customHeight="1">
      <c r="A120" s="38"/>
      <c r="B120" s="39"/>
      <c r="C120" s="197" t="s">
        <v>340</v>
      </c>
      <c r="D120" s="197" t="s">
        <v>156</v>
      </c>
      <c r="E120" s="198" t="s">
        <v>2083</v>
      </c>
      <c r="F120" s="199" t="s">
        <v>2084</v>
      </c>
      <c r="G120" s="200" t="s">
        <v>168</v>
      </c>
      <c r="H120" s="201">
        <v>10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43</v>
      </c>
      <c r="O120" s="84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160</v>
      </c>
      <c r="AT120" s="209" t="s">
        <v>156</v>
      </c>
      <c r="AU120" s="209" t="s">
        <v>80</v>
      </c>
      <c r="AY120" s="17" t="s">
        <v>153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80</v>
      </c>
      <c r="BK120" s="210">
        <f>ROUND(I120*H120,2)</f>
        <v>0</v>
      </c>
      <c r="BL120" s="17" t="s">
        <v>160</v>
      </c>
      <c r="BM120" s="209" t="s">
        <v>2085</v>
      </c>
    </row>
    <row r="121" spans="1:65" s="2" customFormat="1" ht="16.5" customHeight="1">
      <c r="A121" s="38"/>
      <c r="B121" s="39"/>
      <c r="C121" s="238" t="s">
        <v>251</v>
      </c>
      <c r="D121" s="238" t="s">
        <v>187</v>
      </c>
      <c r="E121" s="239" t="s">
        <v>2086</v>
      </c>
      <c r="F121" s="240" t="s">
        <v>2087</v>
      </c>
      <c r="G121" s="241" t="s">
        <v>168</v>
      </c>
      <c r="H121" s="242">
        <v>10</v>
      </c>
      <c r="I121" s="243"/>
      <c r="J121" s="244">
        <f>ROUND(I121*H121,2)</f>
        <v>0</v>
      </c>
      <c r="K121" s="245"/>
      <c r="L121" s="246"/>
      <c r="M121" s="247" t="s">
        <v>19</v>
      </c>
      <c r="N121" s="248" t="s">
        <v>43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179</v>
      </c>
      <c r="AT121" s="209" t="s">
        <v>187</v>
      </c>
      <c r="AU121" s="209" t="s">
        <v>80</v>
      </c>
      <c r="AY121" s="17" t="s">
        <v>153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80</v>
      </c>
      <c r="BK121" s="210">
        <f>ROUND(I121*H121,2)</f>
        <v>0</v>
      </c>
      <c r="BL121" s="17" t="s">
        <v>160</v>
      </c>
      <c r="BM121" s="209" t="s">
        <v>2088</v>
      </c>
    </row>
    <row r="122" spans="1:65" s="2" customFormat="1" ht="24.15" customHeight="1">
      <c r="A122" s="38"/>
      <c r="B122" s="39"/>
      <c r="C122" s="197" t="s">
        <v>301</v>
      </c>
      <c r="D122" s="197" t="s">
        <v>156</v>
      </c>
      <c r="E122" s="198" t="s">
        <v>2089</v>
      </c>
      <c r="F122" s="199" t="s">
        <v>2090</v>
      </c>
      <c r="G122" s="200" t="s">
        <v>168</v>
      </c>
      <c r="H122" s="201">
        <v>8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43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160</v>
      </c>
      <c r="AT122" s="209" t="s">
        <v>156</v>
      </c>
      <c r="AU122" s="209" t="s">
        <v>80</v>
      </c>
      <c r="AY122" s="17" t="s">
        <v>153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80</v>
      </c>
      <c r="BK122" s="210">
        <f>ROUND(I122*H122,2)</f>
        <v>0</v>
      </c>
      <c r="BL122" s="17" t="s">
        <v>160</v>
      </c>
      <c r="BM122" s="209" t="s">
        <v>2091</v>
      </c>
    </row>
    <row r="123" spans="1:65" s="2" customFormat="1" ht="16.5" customHeight="1">
      <c r="A123" s="38"/>
      <c r="B123" s="39"/>
      <c r="C123" s="238" t="s">
        <v>257</v>
      </c>
      <c r="D123" s="238" t="s">
        <v>187</v>
      </c>
      <c r="E123" s="239" t="s">
        <v>2092</v>
      </c>
      <c r="F123" s="240" t="s">
        <v>2093</v>
      </c>
      <c r="G123" s="241" t="s">
        <v>168</v>
      </c>
      <c r="H123" s="242">
        <v>7</v>
      </c>
      <c r="I123" s="243"/>
      <c r="J123" s="244">
        <f>ROUND(I123*H123,2)</f>
        <v>0</v>
      </c>
      <c r="K123" s="245"/>
      <c r="L123" s="246"/>
      <c r="M123" s="247" t="s">
        <v>19</v>
      </c>
      <c r="N123" s="248" t="s">
        <v>43</v>
      </c>
      <c r="O123" s="84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179</v>
      </c>
      <c r="AT123" s="209" t="s">
        <v>187</v>
      </c>
      <c r="AU123" s="209" t="s">
        <v>80</v>
      </c>
      <c r="AY123" s="17" t="s">
        <v>153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80</v>
      </c>
      <c r="BK123" s="210">
        <f>ROUND(I123*H123,2)</f>
        <v>0</v>
      </c>
      <c r="BL123" s="17" t="s">
        <v>160</v>
      </c>
      <c r="BM123" s="209" t="s">
        <v>2094</v>
      </c>
    </row>
    <row r="124" spans="1:65" s="2" customFormat="1" ht="16.5" customHeight="1">
      <c r="A124" s="38"/>
      <c r="B124" s="39"/>
      <c r="C124" s="238" t="s">
        <v>356</v>
      </c>
      <c r="D124" s="238" t="s">
        <v>187</v>
      </c>
      <c r="E124" s="239" t="s">
        <v>2095</v>
      </c>
      <c r="F124" s="240" t="s">
        <v>2096</v>
      </c>
      <c r="G124" s="241" t="s">
        <v>168</v>
      </c>
      <c r="H124" s="242">
        <v>1</v>
      </c>
      <c r="I124" s="243"/>
      <c r="J124" s="244">
        <f>ROUND(I124*H124,2)</f>
        <v>0</v>
      </c>
      <c r="K124" s="245"/>
      <c r="L124" s="246"/>
      <c r="M124" s="247" t="s">
        <v>19</v>
      </c>
      <c r="N124" s="248" t="s">
        <v>43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179</v>
      </c>
      <c r="AT124" s="209" t="s">
        <v>187</v>
      </c>
      <c r="AU124" s="209" t="s">
        <v>80</v>
      </c>
      <c r="AY124" s="17" t="s">
        <v>153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80</v>
      </c>
      <c r="BK124" s="210">
        <f>ROUND(I124*H124,2)</f>
        <v>0</v>
      </c>
      <c r="BL124" s="17" t="s">
        <v>160</v>
      </c>
      <c r="BM124" s="209" t="s">
        <v>2097</v>
      </c>
    </row>
    <row r="125" spans="1:65" s="2" customFormat="1" ht="24.15" customHeight="1">
      <c r="A125" s="38"/>
      <c r="B125" s="39"/>
      <c r="C125" s="197" t="s">
        <v>265</v>
      </c>
      <c r="D125" s="197" t="s">
        <v>156</v>
      </c>
      <c r="E125" s="198" t="s">
        <v>2098</v>
      </c>
      <c r="F125" s="199" t="s">
        <v>2099</v>
      </c>
      <c r="G125" s="200" t="s">
        <v>168</v>
      </c>
      <c r="H125" s="201">
        <v>1</v>
      </c>
      <c r="I125" s="202"/>
      <c r="J125" s="203">
        <f>ROUND(I125*H125,2)</f>
        <v>0</v>
      </c>
      <c r="K125" s="204"/>
      <c r="L125" s="44"/>
      <c r="M125" s="205" t="s">
        <v>19</v>
      </c>
      <c r="N125" s="206" t="s">
        <v>43</v>
      </c>
      <c r="O125" s="84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160</v>
      </c>
      <c r="AT125" s="209" t="s">
        <v>156</v>
      </c>
      <c r="AU125" s="209" t="s">
        <v>80</v>
      </c>
      <c r="AY125" s="17" t="s">
        <v>153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80</v>
      </c>
      <c r="BK125" s="210">
        <f>ROUND(I125*H125,2)</f>
        <v>0</v>
      </c>
      <c r="BL125" s="17" t="s">
        <v>160</v>
      </c>
      <c r="BM125" s="209" t="s">
        <v>2100</v>
      </c>
    </row>
    <row r="126" spans="1:65" s="2" customFormat="1" ht="21.75" customHeight="1">
      <c r="A126" s="38"/>
      <c r="B126" s="39"/>
      <c r="C126" s="238" t="s">
        <v>366</v>
      </c>
      <c r="D126" s="238" t="s">
        <v>187</v>
      </c>
      <c r="E126" s="239" t="s">
        <v>2101</v>
      </c>
      <c r="F126" s="240" t="s">
        <v>2102</v>
      </c>
      <c r="G126" s="241" t="s">
        <v>168</v>
      </c>
      <c r="H126" s="242">
        <v>1</v>
      </c>
      <c r="I126" s="243"/>
      <c r="J126" s="244">
        <f>ROUND(I126*H126,2)</f>
        <v>0</v>
      </c>
      <c r="K126" s="245"/>
      <c r="L126" s="246"/>
      <c r="M126" s="247" t="s">
        <v>19</v>
      </c>
      <c r="N126" s="248" t="s">
        <v>43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179</v>
      </c>
      <c r="AT126" s="209" t="s">
        <v>187</v>
      </c>
      <c r="AU126" s="209" t="s">
        <v>80</v>
      </c>
      <c r="AY126" s="17" t="s">
        <v>153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80</v>
      </c>
      <c r="BK126" s="210">
        <f>ROUND(I126*H126,2)</f>
        <v>0</v>
      </c>
      <c r="BL126" s="17" t="s">
        <v>160</v>
      </c>
      <c r="BM126" s="209" t="s">
        <v>2103</v>
      </c>
    </row>
    <row r="127" spans="1:65" s="2" customFormat="1" ht="24.15" customHeight="1">
      <c r="A127" s="38"/>
      <c r="B127" s="39"/>
      <c r="C127" s="197" t="s">
        <v>269</v>
      </c>
      <c r="D127" s="197" t="s">
        <v>156</v>
      </c>
      <c r="E127" s="198" t="s">
        <v>2104</v>
      </c>
      <c r="F127" s="199" t="s">
        <v>2105</v>
      </c>
      <c r="G127" s="200" t="s">
        <v>246</v>
      </c>
      <c r="H127" s="201">
        <v>26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43</v>
      </c>
      <c r="O127" s="84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160</v>
      </c>
      <c r="AT127" s="209" t="s">
        <v>156</v>
      </c>
      <c r="AU127" s="209" t="s">
        <v>80</v>
      </c>
      <c r="AY127" s="17" t="s">
        <v>153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80</v>
      </c>
      <c r="BK127" s="210">
        <f>ROUND(I127*H127,2)</f>
        <v>0</v>
      </c>
      <c r="BL127" s="17" t="s">
        <v>160</v>
      </c>
      <c r="BM127" s="209" t="s">
        <v>2106</v>
      </c>
    </row>
    <row r="128" spans="1:65" s="2" customFormat="1" ht="24.15" customHeight="1">
      <c r="A128" s="38"/>
      <c r="B128" s="39"/>
      <c r="C128" s="197" t="s">
        <v>376</v>
      </c>
      <c r="D128" s="197" t="s">
        <v>156</v>
      </c>
      <c r="E128" s="198" t="s">
        <v>2107</v>
      </c>
      <c r="F128" s="199" t="s">
        <v>2108</v>
      </c>
      <c r="G128" s="200" t="s">
        <v>246</v>
      </c>
      <c r="H128" s="201">
        <v>50</v>
      </c>
      <c r="I128" s="202"/>
      <c r="J128" s="203">
        <f>ROUND(I128*H128,2)</f>
        <v>0</v>
      </c>
      <c r="K128" s="204"/>
      <c r="L128" s="44"/>
      <c r="M128" s="249" t="s">
        <v>19</v>
      </c>
      <c r="N128" s="250" t="s">
        <v>43</v>
      </c>
      <c r="O128" s="25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160</v>
      </c>
      <c r="AT128" s="209" t="s">
        <v>156</v>
      </c>
      <c r="AU128" s="209" t="s">
        <v>80</v>
      </c>
      <c r="AY128" s="17" t="s">
        <v>153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80</v>
      </c>
      <c r="BK128" s="210">
        <f>ROUND(I128*H128,2)</f>
        <v>0</v>
      </c>
      <c r="BL128" s="17" t="s">
        <v>160</v>
      </c>
      <c r="BM128" s="209" t="s">
        <v>2109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79:K12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SZŠ a VOŠ zdravotnická Žďár nad Sázavou, zázemí praxe NMNM – rekonstrukce ZTI, ELEKTRO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2110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18. 1. 2023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1074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105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ROUND((SUM(BE84:BE145)),2)</f>
        <v>0</v>
      </c>
      <c r="G33" s="38"/>
      <c r="H33" s="38"/>
      <c r="I33" s="148">
        <v>0.21</v>
      </c>
      <c r="J33" s="147">
        <f>ROUND(((SUM(BE84:BE145))*I33),2)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ROUND((SUM(BF84:BF145)),2)</f>
        <v>0</v>
      </c>
      <c r="G34" s="38"/>
      <c r="H34" s="38"/>
      <c r="I34" s="148">
        <v>0.15</v>
      </c>
      <c r="J34" s="147">
        <f>ROUND(((SUM(BF84:BF145))*I34),2)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ROUND((SUM(BG84:BG145)),2)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ROUND((SUM(BH84:BH145)),2)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ROUND((SUM(BI84:BI145)),2)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SZŠ a VOŠ zdravotnická Žďár nad Sázavou, zázemí praxe NMNM – rekonstrukce ZTI, ELEKTRO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05 - elektrické rozvody- silnoproudé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Žďárská 610, Nové Město na Moravě</v>
      </c>
      <c r="G52" s="40"/>
      <c r="H52" s="40"/>
      <c r="I52" s="32" t="s">
        <v>23</v>
      </c>
      <c r="J52" s="72" t="str">
        <f>IF(J12="","",J12)</f>
        <v>18. 1. 2023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Kraj Vysočina, Žižkova 57, Jihlava</v>
      </c>
      <c r="G54" s="40"/>
      <c r="H54" s="40"/>
      <c r="I54" s="32" t="s">
        <v>31</v>
      </c>
      <c r="J54" s="36" t="str">
        <f>E21</f>
        <v>Filip Marek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Filip MArek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107</v>
      </c>
      <c r="D57" s="162"/>
      <c r="E57" s="162"/>
      <c r="F57" s="162"/>
      <c r="G57" s="162"/>
      <c r="H57" s="162"/>
      <c r="I57" s="162"/>
      <c r="J57" s="163" t="s">
        <v>108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109</v>
      </c>
    </row>
    <row r="60" spans="1:31" s="9" customFormat="1" ht="24.95" customHeight="1">
      <c r="A60" s="9"/>
      <c r="B60" s="165"/>
      <c r="C60" s="166"/>
      <c r="D60" s="167" t="s">
        <v>2111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2112</v>
      </c>
      <c r="E61" s="168"/>
      <c r="F61" s="168"/>
      <c r="G61" s="168"/>
      <c r="H61" s="168"/>
      <c r="I61" s="168"/>
      <c r="J61" s="169">
        <f>J89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2113</v>
      </c>
      <c r="E62" s="168"/>
      <c r="F62" s="168"/>
      <c r="G62" s="168"/>
      <c r="H62" s="168"/>
      <c r="I62" s="168"/>
      <c r="J62" s="169">
        <f>J117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2114</v>
      </c>
      <c r="E63" s="168"/>
      <c r="F63" s="168"/>
      <c r="G63" s="168"/>
      <c r="H63" s="168"/>
      <c r="I63" s="168"/>
      <c r="J63" s="169">
        <f>J132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5"/>
      <c r="C64" s="166"/>
      <c r="D64" s="167" t="s">
        <v>2115</v>
      </c>
      <c r="E64" s="168"/>
      <c r="F64" s="168"/>
      <c r="G64" s="168"/>
      <c r="H64" s="168"/>
      <c r="I64" s="168"/>
      <c r="J64" s="169">
        <f>J142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138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6.25" customHeight="1">
      <c r="A74" s="38"/>
      <c r="B74" s="39"/>
      <c r="C74" s="40"/>
      <c r="D74" s="40"/>
      <c r="E74" s="160" t="str">
        <f>E7</f>
        <v>SZŠ a VOŠ zdravotnická Žďár nad Sázavou, zázemí praxe NMNM – rekonstrukce ZTI, ELEKTRO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102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05 - elektrické rozvody- silnoproudé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Žďárská 610, Nové Město na Moravě</v>
      </c>
      <c r="G78" s="40"/>
      <c r="H78" s="40"/>
      <c r="I78" s="32" t="s">
        <v>23</v>
      </c>
      <c r="J78" s="72" t="str">
        <f>IF(J12="","",J12)</f>
        <v>18. 1. 2023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Kraj Vysočina, Žižkova 57, Jihlava</v>
      </c>
      <c r="G80" s="40"/>
      <c r="H80" s="40"/>
      <c r="I80" s="32" t="s">
        <v>31</v>
      </c>
      <c r="J80" s="36" t="str">
        <f>E21</f>
        <v>Filip Marek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34</v>
      </c>
      <c r="J81" s="36" t="str">
        <f>E24</f>
        <v>Filip MArek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0" customFormat="1" ht="29.25" customHeight="1">
      <c r="A83" s="171"/>
      <c r="B83" s="172"/>
      <c r="C83" s="173" t="s">
        <v>139</v>
      </c>
      <c r="D83" s="174" t="s">
        <v>57</v>
      </c>
      <c r="E83" s="174" t="s">
        <v>53</v>
      </c>
      <c r="F83" s="174" t="s">
        <v>54</v>
      </c>
      <c r="G83" s="174" t="s">
        <v>140</v>
      </c>
      <c r="H83" s="174" t="s">
        <v>141</v>
      </c>
      <c r="I83" s="174" t="s">
        <v>142</v>
      </c>
      <c r="J83" s="175" t="s">
        <v>108</v>
      </c>
      <c r="K83" s="176" t="s">
        <v>143</v>
      </c>
      <c r="L83" s="177"/>
      <c r="M83" s="92" t="s">
        <v>19</v>
      </c>
      <c r="N83" s="93" t="s">
        <v>42</v>
      </c>
      <c r="O83" s="93" t="s">
        <v>144</v>
      </c>
      <c r="P83" s="93" t="s">
        <v>145</v>
      </c>
      <c r="Q83" s="93" t="s">
        <v>146</v>
      </c>
      <c r="R83" s="93" t="s">
        <v>147</v>
      </c>
      <c r="S83" s="93" t="s">
        <v>148</v>
      </c>
      <c r="T83" s="94" t="s">
        <v>149</v>
      </c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</row>
    <row r="84" spans="1:63" s="2" customFormat="1" ht="22.8" customHeight="1">
      <c r="A84" s="38"/>
      <c r="B84" s="39"/>
      <c r="C84" s="99" t="s">
        <v>150</v>
      </c>
      <c r="D84" s="40"/>
      <c r="E84" s="40"/>
      <c r="F84" s="40"/>
      <c r="G84" s="40"/>
      <c r="H84" s="40"/>
      <c r="I84" s="40"/>
      <c r="J84" s="178">
        <f>BK84</f>
        <v>0</v>
      </c>
      <c r="K84" s="40"/>
      <c r="L84" s="44"/>
      <c r="M84" s="95"/>
      <c r="N84" s="179"/>
      <c r="O84" s="96"/>
      <c r="P84" s="180">
        <f>P85+P89+P117+P132+P142</f>
        <v>0</v>
      </c>
      <c r="Q84" s="96"/>
      <c r="R84" s="180">
        <f>R85+R89+R117+R132+R142</f>
        <v>0</v>
      </c>
      <c r="S84" s="96"/>
      <c r="T84" s="181">
        <f>T85+T89+T117+T132+T142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71</v>
      </c>
      <c r="AU84" s="17" t="s">
        <v>109</v>
      </c>
      <c r="BK84" s="182">
        <f>BK85+BK89+BK117+BK132+BK142</f>
        <v>0</v>
      </c>
    </row>
    <row r="85" spans="1:63" s="11" customFormat="1" ht="25.9" customHeight="1">
      <c r="A85" s="11"/>
      <c r="B85" s="183"/>
      <c r="C85" s="184"/>
      <c r="D85" s="185" t="s">
        <v>71</v>
      </c>
      <c r="E85" s="186" t="s">
        <v>80</v>
      </c>
      <c r="F85" s="186" t="s">
        <v>2116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SUM(P86:P88)</f>
        <v>0</v>
      </c>
      <c r="Q85" s="191"/>
      <c r="R85" s="192">
        <f>SUM(R86:R88)</f>
        <v>0</v>
      </c>
      <c r="S85" s="191"/>
      <c r="T85" s="193">
        <f>SUM(T86:T88)</f>
        <v>0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R85" s="194" t="s">
        <v>80</v>
      </c>
      <c r="AT85" s="195" t="s">
        <v>71</v>
      </c>
      <c r="AU85" s="195" t="s">
        <v>72</v>
      </c>
      <c r="AY85" s="194" t="s">
        <v>153</v>
      </c>
      <c r="BK85" s="196">
        <f>SUM(BK86:BK88)</f>
        <v>0</v>
      </c>
    </row>
    <row r="86" spans="1:65" s="2" customFormat="1" ht="16.5" customHeight="1">
      <c r="A86" s="38"/>
      <c r="B86" s="39"/>
      <c r="C86" s="197" t="s">
        <v>80</v>
      </c>
      <c r="D86" s="197" t="s">
        <v>156</v>
      </c>
      <c r="E86" s="198" t="s">
        <v>2117</v>
      </c>
      <c r="F86" s="199" t="s">
        <v>2118</v>
      </c>
      <c r="G86" s="200" t="s">
        <v>379</v>
      </c>
      <c r="H86" s="201">
        <v>1</v>
      </c>
      <c r="I86" s="202"/>
      <c r="J86" s="203">
        <f>ROUND(I86*H86,2)</f>
        <v>0</v>
      </c>
      <c r="K86" s="204"/>
      <c r="L86" s="44"/>
      <c r="M86" s="205" t="s">
        <v>19</v>
      </c>
      <c r="N86" s="206" t="s">
        <v>43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160</v>
      </c>
      <c r="AT86" s="209" t="s">
        <v>156</v>
      </c>
      <c r="AU86" s="209" t="s">
        <v>80</v>
      </c>
      <c r="AY86" s="17" t="s">
        <v>153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80</v>
      </c>
      <c r="BK86" s="210">
        <f>ROUND(I86*H86,2)</f>
        <v>0</v>
      </c>
      <c r="BL86" s="17" t="s">
        <v>160</v>
      </c>
      <c r="BM86" s="209" t="s">
        <v>2119</v>
      </c>
    </row>
    <row r="87" spans="1:65" s="2" customFormat="1" ht="16.5" customHeight="1">
      <c r="A87" s="38"/>
      <c r="B87" s="39"/>
      <c r="C87" s="197" t="s">
        <v>82</v>
      </c>
      <c r="D87" s="197" t="s">
        <v>156</v>
      </c>
      <c r="E87" s="198" t="s">
        <v>2120</v>
      </c>
      <c r="F87" s="199" t="s">
        <v>2121</v>
      </c>
      <c r="G87" s="200" t="s">
        <v>379</v>
      </c>
      <c r="H87" s="201">
        <v>1</v>
      </c>
      <c r="I87" s="202"/>
      <c r="J87" s="203">
        <f>ROUND(I87*H87,2)</f>
        <v>0</v>
      </c>
      <c r="K87" s="204"/>
      <c r="L87" s="44"/>
      <c r="M87" s="205" t="s">
        <v>19</v>
      </c>
      <c r="N87" s="206" t="s">
        <v>43</v>
      </c>
      <c r="O87" s="84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9" t="s">
        <v>160</v>
      </c>
      <c r="AT87" s="209" t="s">
        <v>156</v>
      </c>
      <c r="AU87" s="209" t="s">
        <v>80</v>
      </c>
      <c r="AY87" s="17" t="s">
        <v>153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7" t="s">
        <v>80</v>
      </c>
      <c r="BK87" s="210">
        <f>ROUND(I87*H87,2)</f>
        <v>0</v>
      </c>
      <c r="BL87" s="17" t="s">
        <v>160</v>
      </c>
      <c r="BM87" s="209" t="s">
        <v>2122</v>
      </c>
    </row>
    <row r="88" spans="1:65" s="2" customFormat="1" ht="16.5" customHeight="1">
      <c r="A88" s="38"/>
      <c r="B88" s="39"/>
      <c r="C88" s="197" t="s">
        <v>172</v>
      </c>
      <c r="D88" s="197" t="s">
        <v>156</v>
      </c>
      <c r="E88" s="198" t="s">
        <v>2123</v>
      </c>
      <c r="F88" s="199" t="s">
        <v>2124</v>
      </c>
      <c r="G88" s="200" t="s">
        <v>379</v>
      </c>
      <c r="H88" s="201">
        <v>1</v>
      </c>
      <c r="I88" s="202"/>
      <c r="J88" s="203">
        <f>ROUND(I88*H88,2)</f>
        <v>0</v>
      </c>
      <c r="K88" s="204"/>
      <c r="L88" s="44"/>
      <c r="M88" s="205" t="s">
        <v>19</v>
      </c>
      <c r="N88" s="206" t="s">
        <v>43</v>
      </c>
      <c r="O88" s="84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9" t="s">
        <v>160</v>
      </c>
      <c r="AT88" s="209" t="s">
        <v>156</v>
      </c>
      <c r="AU88" s="209" t="s">
        <v>80</v>
      </c>
      <c r="AY88" s="17" t="s">
        <v>153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7" t="s">
        <v>80</v>
      </c>
      <c r="BK88" s="210">
        <f>ROUND(I88*H88,2)</f>
        <v>0</v>
      </c>
      <c r="BL88" s="17" t="s">
        <v>160</v>
      </c>
      <c r="BM88" s="209" t="s">
        <v>2125</v>
      </c>
    </row>
    <row r="89" spans="1:63" s="11" customFormat="1" ht="25.9" customHeight="1">
      <c r="A89" s="11"/>
      <c r="B89" s="183"/>
      <c r="C89" s="184"/>
      <c r="D89" s="185" t="s">
        <v>71</v>
      </c>
      <c r="E89" s="186" t="s">
        <v>2126</v>
      </c>
      <c r="F89" s="186" t="s">
        <v>2127</v>
      </c>
      <c r="G89" s="184"/>
      <c r="H89" s="184"/>
      <c r="I89" s="187"/>
      <c r="J89" s="188">
        <f>BK89</f>
        <v>0</v>
      </c>
      <c r="K89" s="184"/>
      <c r="L89" s="189"/>
      <c r="M89" s="190"/>
      <c r="N89" s="191"/>
      <c r="O89" s="191"/>
      <c r="P89" s="192">
        <f>SUM(P90:P116)</f>
        <v>0</v>
      </c>
      <c r="Q89" s="191"/>
      <c r="R89" s="192">
        <f>SUM(R90:R116)</f>
        <v>0</v>
      </c>
      <c r="S89" s="191"/>
      <c r="T89" s="193">
        <f>SUM(T90:T116)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4" t="s">
        <v>80</v>
      </c>
      <c r="AT89" s="195" t="s">
        <v>71</v>
      </c>
      <c r="AU89" s="195" t="s">
        <v>72</v>
      </c>
      <c r="AY89" s="194" t="s">
        <v>153</v>
      </c>
      <c r="BK89" s="196">
        <f>SUM(BK90:BK116)</f>
        <v>0</v>
      </c>
    </row>
    <row r="90" spans="1:65" s="2" customFormat="1" ht="16.5" customHeight="1">
      <c r="A90" s="38"/>
      <c r="B90" s="39"/>
      <c r="C90" s="197" t="s">
        <v>160</v>
      </c>
      <c r="D90" s="197" t="s">
        <v>156</v>
      </c>
      <c r="E90" s="198" t="s">
        <v>2128</v>
      </c>
      <c r="F90" s="199" t="s">
        <v>2129</v>
      </c>
      <c r="G90" s="200" t="s">
        <v>246</v>
      </c>
      <c r="H90" s="201">
        <v>330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43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160</v>
      </c>
      <c r="AT90" s="209" t="s">
        <v>156</v>
      </c>
      <c r="AU90" s="209" t="s">
        <v>80</v>
      </c>
      <c r="AY90" s="17" t="s">
        <v>153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80</v>
      </c>
      <c r="BK90" s="210">
        <f>ROUND(I90*H90,2)</f>
        <v>0</v>
      </c>
      <c r="BL90" s="17" t="s">
        <v>160</v>
      </c>
      <c r="BM90" s="209" t="s">
        <v>2130</v>
      </c>
    </row>
    <row r="91" spans="1:65" s="2" customFormat="1" ht="16.5" customHeight="1">
      <c r="A91" s="38"/>
      <c r="B91" s="39"/>
      <c r="C91" s="197" t="s">
        <v>180</v>
      </c>
      <c r="D91" s="197" t="s">
        <v>156</v>
      </c>
      <c r="E91" s="198" t="s">
        <v>2131</v>
      </c>
      <c r="F91" s="199" t="s">
        <v>2132</v>
      </c>
      <c r="G91" s="200" t="s">
        <v>246</v>
      </c>
      <c r="H91" s="201">
        <v>680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43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160</v>
      </c>
      <c r="AT91" s="209" t="s">
        <v>156</v>
      </c>
      <c r="AU91" s="209" t="s">
        <v>80</v>
      </c>
      <c r="AY91" s="17" t="s">
        <v>153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80</v>
      </c>
      <c r="BK91" s="210">
        <f>ROUND(I91*H91,2)</f>
        <v>0</v>
      </c>
      <c r="BL91" s="17" t="s">
        <v>160</v>
      </c>
      <c r="BM91" s="209" t="s">
        <v>2133</v>
      </c>
    </row>
    <row r="92" spans="1:65" s="2" customFormat="1" ht="16.5" customHeight="1">
      <c r="A92" s="38"/>
      <c r="B92" s="39"/>
      <c r="C92" s="197" t="s">
        <v>175</v>
      </c>
      <c r="D92" s="197" t="s">
        <v>156</v>
      </c>
      <c r="E92" s="198" t="s">
        <v>2134</v>
      </c>
      <c r="F92" s="199" t="s">
        <v>2135</v>
      </c>
      <c r="G92" s="200" t="s">
        <v>246</v>
      </c>
      <c r="H92" s="201">
        <v>820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43</v>
      </c>
      <c r="O92" s="84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160</v>
      </c>
      <c r="AT92" s="209" t="s">
        <v>156</v>
      </c>
      <c r="AU92" s="209" t="s">
        <v>80</v>
      </c>
      <c r="AY92" s="17" t="s">
        <v>153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80</v>
      </c>
      <c r="BK92" s="210">
        <f>ROUND(I92*H92,2)</f>
        <v>0</v>
      </c>
      <c r="BL92" s="17" t="s">
        <v>160</v>
      </c>
      <c r="BM92" s="209" t="s">
        <v>2136</v>
      </c>
    </row>
    <row r="93" spans="1:65" s="2" customFormat="1" ht="16.5" customHeight="1">
      <c r="A93" s="38"/>
      <c r="B93" s="39"/>
      <c r="C93" s="197" t="s">
        <v>186</v>
      </c>
      <c r="D93" s="197" t="s">
        <v>156</v>
      </c>
      <c r="E93" s="198" t="s">
        <v>2137</v>
      </c>
      <c r="F93" s="199" t="s">
        <v>2138</v>
      </c>
      <c r="G93" s="200" t="s">
        <v>246</v>
      </c>
      <c r="H93" s="201">
        <v>195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43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160</v>
      </c>
      <c r="AT93" s="209" t="s">
        <v>156</v>
      </c>
      <c r="AU93" s="209" t="s">
        <v>80</v>
      </c>
      <c r="AY93" s="17" t="s">
        <v>153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80</v>
      </c>
      <c r="BK93" s="210">
        <f>ROUND(I93*H93,2)</f>
        <v>0</v>
      </c>
      <c r="BL93" s="17" t="s">
        <v>160</v>
      </c>
      <c r="BM93" s="209" t="s">
        <v>2139</v>
      </c>
    </row>
    <row r="94" spans="1:65" s="2" customFormat="1" ht="16.5" customHeight="1">
      <c r="A94" s="38"/>
      <c r="B94" s="39"/>
      <c r="C94" s="197" t="s">
        <v>179</v>
      </c>
      <c r="D94" s="197" t="s">
        <v>156</v>
      </c>
      <c r="E94" s="198" t="s">
        <v>2140</v>
      </c>
      <c r="F94" s="199" t="s">
        <v>2141</v>
      </c>
      <c r="G94" s="200" t="s">
        <v>246</v>
      </c>
      <c r="H94" s="201">
        <v>25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43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160</v>
      </c>
      <c r="AT94" s="209" t="s">
        <v>156</v>
      </c>
      <c r="AU94" s="209" t="s">
        <v>80</v>
      </c>
      <c r="AY94" s="17" t="s">
        <v>153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80</v>
      </c>
      <c r="BK94" s="210">
        <f>ROUND(I94*H94,2)</f>
        <v>0</v>
      </c>
      <c r="BL94" s="17" t="s">
        <v>160</v>
      </c>
      <c r="BM94" s="209" t="s">
        <v>2142</v>
      </c>
    </row>
    <row r="95" spans="1:65" s="2" customFormat="1" ht="16.5" customHeight="1">
      <c r="A95" s="38"/>
      <c r="B95" s="39"/>
      <c r="C95" s="197" t="s">
        <v>197</v>
      </c>
      <c r="D95" s="197" t="s">
        <v>156</v>
      </c>
      <c r="E95" s="198" t="s">
        <v>2143</v>
      </c>
      <c r="F95" s="199" t="s">
        <v>2144</v>
      </c>
      <c r="G95" s="200" t="s">
        <v>246</v>
      </c>
      <c r="H95" s="201">
        <v>25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43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160</v>
      </c>
      <c r="AT95" s="209" t="s">
        <v>156</v>
      </c>
      <c r="AU95" s="209" t="s">
        <v>80</v>
      </c>
      <c r="AY95" s="17" t="s">
        <v>153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80</v>
      </c>
      <c r="BK95" s="210">
        <f>ROUND(I95*H95,2)</f>
        <v>0</v>
      </c>
      <c r="BL95" s="17" t="s">
        <v>160</v>
      </c>
      <c r="BM95" s="209" t="s">
        <v>2145</v>
      </c>
    </row>
    <row r="96" spans="1:65" s="2" customFormat="1" ht="16.5" customHeight="1">
      <c r="A96" s="38"/>
      <c r="B96" s="39"/>
      <c r="C96" s="197" t="s">
        <v>183</v>
      </c>
      <c r="D96" s="197" t="s">
        <v>156</v>
      </c>
      <c r="E96" s="198" t="s">
        <v>2146</v>
      </c>
      <c r="F96" s="199" t="s">
        <v>2147</v>
      </c>
      <c r="G96" s="200" t="s">
        <v>246</v>
      </c>
      <c r="H96" s="201">
        <v>20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43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160</v>
      </c>
      <c r="AT96" s="209" t="s">
        <v>156</v>
      </c>
      <c r="AU96" s="209" t="s">
        <v>80</v>
      </c>
      <c r="AY96" s="17" t="s">
        <v>153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80</v>
      </c>
      <c r="BK96" s="210">
        <f>ROUND(I96*H96,2)</f>
        <v>0</v>
      </c>
      <c r="BL96" s="17" t="s">
        <v>160</v>
      </c>
      <c r="BM96" s="209" t="s">
        <v>2148</v>
      </c>
    </row>
    <row r="97" spans="1:65" s="2" customFormat="1" ht="16.5" customHeight="1">
      <c r="A97" s="38"/>
      <c r="B97" s="39"/>
      <c r="C97" s="197" t="s">
        <v>205</v>
      </c>
      <c r="D97" s="197" t="s">
        <v>156</v>
      </c>
      <c r="E97" s="198" t="s">
        <v>2149</v>
      </c>
      <c r="F97" s="199" t="s">
        <v>2150</v>
      </c>
      <c r="G97" s="200" t="s">
        <v>246</v>
      </c>
      <c r="H97" s="201">
        <v>80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43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160</v>
      </c>
      <c r="AT97" s="209" t="s">
        <v>156</v>
      </c>
      <c r="AU97" s="209" t="s">
        <v>80</v>
      </c>
      <c r="AY97" s="17" t="s">
        <v>153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80</v>
      </c>
      <c r="BK97" s="210">
        <f>ROUND(I97*H97,2)</f>
        <v>0</v>
      </c>
      <c r="BL97" s="17" t="s">
        <v>160</v>
      </c>
      <c r="BM97" s="209" t="s">
        <v>2151</v>
      </c>
    </row>
    <row r="98" spans="1:65" s="2" customFormat="1" ht="16.5" customHeight="1">
      <c r="A98" s="38"/>
      <c r="B98" s="39"/>
      <c r="C98" s="197" t="s">
        <v>176</v>
      </c>
      <c r="D98" s="197" t="s">
        <v>156</v>
      </c>
      <c r="E98" s="198" t="s">
        <v>2152</v>
      </c>
      <c r="F98" s="199" t="s">
        <v>2153</v>
      </c>
      <c r="G98" s="200" t="s">
        <v>246</v>
      </c>
      <c r="H98" s="201">
        <v>120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43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160</v>
      </c>
      <c r="AT98" s="209" t="s">
        <v>156</v>
      </c>
      <c r="AU98" s="209" t="s">
        <v>80</v>
      </c>
      <c r="AY98" s="17" t="s">
        <v>153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80</v>
      </c>
      <c r="BK98" s="210">
        <f>ROUND(I98*H98,2)</f>
        <v>0</v>
      </c>
      <c r="BL98" s="17" t="s">
        <v>160</v>
      </c>
      <c r="BM98" s="209" t="s">
        <v>2154</v>
      </c>
    </row>
    <row r="99" spans="1:65" s="2" customFormat="1" ht="16.5" customHeight="1">
      <c r="A99" s="38"/>
      <c r="B99" s="39"/>
      <c r="C99" s="197" t="s">
        <v>215</v>
      </c>
      <c r="D99" s="197" t="s">
        <v>156</v>
      </c>
      <c r="E99" s="198" t="s">
        <v>2155</v>
      </c>
      <c r="F99" s="199" t="s">
        <v>2156</v>
      </c>
      <c r="G99" s="200" t="s">
        <v>379</v>
      </c>
      <c r="H99" s="201">
        <v>29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43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160</v>
      </c>
      <c r="AT99" s="209" t="s">
        <v>156</v>
      </c>
      <c r="AU99" s="209" t="s">
        <v>80</v>
      </c>
      <c r="AY99" s="17" t="s">
        <v>153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80</v>
      </c>
      <c r="BK99" s="210">
        <f>ROUND(I99*H99,2)</f>
        <v>0</v>
      </c>
      <c r="BL99" s="17" t="s">
        <v>160</v>
      </c>
      <c r="BM99" s="209" t="s">
        <v>2157</v>
      </c>
    </row>
    <row r="100" spans="1:65" s="2" customFormat="1" ht="16.5" customHeight="1">
      <c r="A100" s="38"/>
      <c r="B100" s="39"/>
      <c r="C100" s="197" t="s">
        <v>219</v>
      </c>
      <c r="D100" s="197" t="s">
        <v>156</v>
      </c>
      <c r="E100" s="198" t="s">
        <v>2158</v>
      </c>
      <c r="F100" s="199" t="s">
        <v>2159</v>
      </c>
      <c r="G100" s="200" t="s">
        <v>379</v>
      </c>
      <c r="H100" s="201">
        <v>6</v>
      </c>
      <c r="I100" s="202"/>
      <c r="J100" s="203">
        <f>ROUND(I100*H100,2)</f>
        <v>0</v>
      </c>
      <c r="K100" s="204"/>
      <c r="L100" s="44"/>
      <c r="M100" s="205" t="s">
        <v>19</v>
      </c>
      <c r="N100" s="206" t="s">
        <v>43</v>
      </c>
      <c r="O100" s="84"/>
      <c r="P100" s="207">
        <f>O100*H100</f>
        <v>0</v>
      </c>
      <c r="Q100" s="207">
        <v>0</v>
      </c>
      <c r="R100" s="207">
        <f>Q100*H100</f>
        <v>0</v>
      </c>
      <c r="S100" s="207">
        <v>0</v>
      </c>
      <c r="T100" s="20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9" t="s">
        <v>160</v>
      </c>
      <c r="AT100" s="209" t="s">
        <v>156</v>
      </c>
      <c r="AU100" s="209" t="s">
        <v>80</v>
      </c>
      <c r="AY100" s="17" t="s">
        <v>153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7" t="s">
        <v>80</v>
      </c>
      <c r="BK100" s="210">
        <f>ROUND(I100*H100,2)</f>
        <v>0</v>
      </c>
      <c r="BL100" s="17" t="s">
        <v>160</v>
      </c>
      <c r="BM100" s="209" t="s">
        <v>2160</v>
      </c>
    </row>
    <row r="101" spans="1:65" s="2" customFormat="1" ht="16.5" customHeight="1">
      <c r="A101" s="38"/>
      <c r="B101" s="39"/>
      <c r="C101" s="197" t="s">
        <v>8</v>
      </c>
      <c r="D101" s="197" t="s">
        <v>156</v>
      </c>
      <c r="E101" s="198" t="s">
        <v>2161</v>
      </c>
      <c r="F101" s="199" t="s">
        <v>2162</v>
      </c>
      <c r="G101" s="200" t="s">
        <v>379</v>
      </c>
      <c r="H101" s="201">
        <v>22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43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160</v>
      </c>
      <c r="AT101" s="209" t="s">
        <v>156</v>
      </c>
      <c r="AU101" s="209" t="s">
        <v>80</v>
      </c>
      <c r="AY101" s="17" t="s">
        <v>153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80</v>
      </c>
      <c r="BK101" s="210">
        <f>ROUND(I101*H101,2)</f>
        <v>0</v>
      </c>
      <c r="BL101" s="17" t="s">
        <v>160</v>
      </c>
      <c r="BM101" s="209" t="s">
        <v>2163</v>
      </c>
    </row>
    <row r="102" spans="1:65" s="2" customFormat="1" ht="16.5" customHeight="1">
      <c r="A102" s="38"/>
      <c r="B102" s="39"/>
      <c r="C102" s="197" t="s">
        <v>230</v>
      </c>
      <c r="D102" s="197" t="s">
        <v>156</v>
      </c>
      <c r="E102" s="198" t="s">
        <v>2164</v>
      </c>
      <c r="F102" s="199" t="s">
        <v>2165</v>
      </c>
      <c r="G102" s="200" t="s">
        <v>379</v>
      </c>
      <c r="H102" s="201">
        <v>1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43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160</v>
      </c>
      <c r="AT102" s="209" t="s">
        <v>156</v>
      </c>
      <c r="AU102" s="209" t="s">
        <v>80</v>
      </c>
      <c r="AY102" s="17" t="s">
        <v>153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80</v>
      </c>
      <c r="BK102" s="210">
        <f>ROUND(I102*H102,2)</f>
        <v>0</v>
      </c>
      <c r="BL102" s="17" t="s">
        <v>160</v>
      </c>
      <c r="BM102" s="209" t="s">
        <v>2166</v>
      </c>
    </row>
    <row r="103" spans="1:65" s="2" customFormat="1" ht="16.5" customHeight="1">
      <c r="A103" s="38"/>
      <c r="B103" s="39"/>
      <c r="C103" s="197" t="s">
        <v>154</v>
      </c>
      <c r="D103" s="197" t="s">
        <v>156</v>
      </c>
      <c r="E103" s="198" t="s">
        <v>2167</v>
      </c>
      <c r="F103" s="199" t="s">
        <v>2168</v>
      </c>
      <c r="G103" s="200" t="s">
        <v>379</v>
      </c>
      <c r="H103" s="201">
        <v>17</v>
      </c>
      <c r="I103" s="202"/>
      <c r="J103" s="203">
        <f>ROUND(I103*H103,2)</f>
        <v>0</v>
      </c>
      <c r="K103" s="204"/>
      <c r="L103" s="44"/>
      <c r="M103" s="205" t="s">
        <v>19</v>
      </c>
      <c r="N103" s="206" t="s">
        <v>43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160</v>
      </c>
      <c r="AT103" s="209" t="s">
        <v>156</v>
      </c>
      <c r="AU103" s="209" t="s">
        <v>80</v>
      </c>
      <c r="AY103" s="17" t="s">
        <v>153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80</v>
      </c>
      <c r="BK103" s="210">
        <f>ROUND(I103*H103,2)</f>
        <v>0</v>
      </c>
      <c r="BL103" s="17" t="s">
        <v>160</v>
      </c>
      <c r="BM103" s="209" t="s">
        <v>2169</v>
      </c>
    </row>
    <row r="104" spans="1:65" s="2" customFormat="1" ht="16.5" customHeight="1">
      <c r="A104" s="38"/>
      <c r="B104" s="39"/>
      <c r="C104" s="197" t="s">
        <v>239</v>
      </c>
      <c r="D104" s="197" t="s">
        <v>156</v>
      </c>
      <c r="E104" s="198" t="s">
        <v>2170</v>
      </c>
      <c r="F104" s="199" t="s">
        <v>2171</v>
      </c>
      <c r="G104" s="200" t="s">
        <v>379</v>
      </c>
      <c r="H104" s="201">
        <v>21</v>
      </c>
      <c r="I104" s="202"/>
      <c r="J104" s="203">
        <f>ROUND(I104*H104,2)</f>
        <v>0</v>
      </c>
      <c r="K104" s="204"/>
      <c r="L104" s="44"/>
      <c r="M104" s="205" t="s">
        <v>19</v>
      </c>
      <c r="N104" s="206" t="s">
        <v>43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160</v>
      </c>
      <c r="AT104" s="209" t="s">
        <v>156</v>
      </c>
      <c r="AU104" s="209" t="s">
        <v>80</v>
      </c>
      <c r="AY104" s="17" t="s">
        <v>153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80</v>
      </c>
      <c r="BK104" s="210">
        <f>ROUND(I104*H104,2)</f>
        <v>0</v>
      </c>
      <c r="BL104" s="17" t="s">
        <v>160</v>
      </c>
      <c r="BM104" s="209" t="s">
        <v>2172</v>
      </c>
    </row>
    <row r="105" spans="1:65" s="2" customFormat="1" ht="16.5" customHeight="1">
      <c r="A105" s="38"/>
      <c r="B105" s="39"/>
      <c r="C105" s="197" t="s">
        <v>243</v>
      </c>
      <c r="D105" s="197" t="s">
        <v>156</v>
      </c>
      <c r="E105" s="198" t="s">
        <v>2173</v>
      </c>
      <c r="F105" s="199" t="s">
        <v>2174</v>
      </c>
      <c r="G105" s="200" t="s">
        <v>379</v>
      </c>
      <c r="H105" s="201">
        <v>3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43</v>
      </c>
      <c r="O105" s="84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160</v>
      </c>
      <c r="AT105" s="209" t="s">
        <v>156</v>
      </c>
      <c r="AU105" s="209" t="s">
        <v>80</v>
      </c>
      <c r="AY105" s="17" t="s">
        <v>153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80</v>
      </c>
      <c r="BK105" s="210">
        <f>ROUND(I105*H105,2)</f>
        <v>0</v>
      </c>
      <c r="BL105" s="17" t="s">
        <v>160</v>
      </c>
      <c r="BM105" s="209" t="s">
        <v>2175</v>
      </c>
    </row>
    <row r="106" spans="1:65" s="2" customFormat="1" ht="16.5" customHeight="1">
      <c r="A106" s="38"/>
      <c r="B106" s="39"/>
      <c r="C106" s="197" t="s">
        <v>248</v>
      </c>
      <c r="D106" s="197" t="s">
        <v>156</v>
      </c>
      <c r="E106" s="198" t="s">
        <v>2176</v>
      </c>
      <c r="F106" s="199" t="s">
        <v>2177</v>
      </c>
      <c r="G106" s="200" t="s">
        <v>379</v>
      </c>
      <c r="H106" s="201">
        <v>64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43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160</v>
      </c>
      <c r="AT106" s="209" t="s">
        <v>156</v>
      </c>
      <c r="AU106" s="209" t="s">
        <v>80</v>
      </c>
      <c r="AY106" s="17" t="s">
        <v>153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80</v>
      </c>
      <c r="BK106" s="210">
        <f>ROUND(I106*H106,2)</f>
        <v>0</v>
      </c>
      <c r="BL106" s="17" t="s">
        <v>160</v>
      </c>
      <c r="BM106" s="209" t="s">
        <v>2178</v>
      </c>
    </row>
    <row r="107" spans="1:65" s="2" customFormat="1" ht="16.5" customHeight="1">
      <c r="A107" s="38"/>
      <c r="B107" s="39"/>
      <c r="C107" s="197" t="s">
        <v>7</v>
      </c>
      <c r="D107" s="197" t="s">
        <v>156</v>
      </c>
      <c r="E107" s="198" t="s">
        <v>2179</v>
      </c>
      <c r="F107" s="199" t="s">
        <v>2180</v>
      </c>
      <c r="G107" s="200" t="s">
        <v>379</v>
      </c>
      <c r="H107" s="201">
        <v>1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43</v>
      </c>
      <c r="O107" s="84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160</v>
      </c>
      <c r="AT107" s="209" t="s">
        <v>156</v>
      </c>
      <c r="AU107" s="209" t="s">
        <v>80</v>
      </c>
      <c r="AY107" s="17" t="s">
        <v>153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80</v>
      </c>
      <c r="BK107" s="210">
        <f>ROUND(I107*H107,2)</f>
        <v>0</v>
      </c>
      <c r="BL107" s="17" t="s">
        <v>160</v>
      </c>
      <c r="BM107" s="209" t="s">
        <v>2181</v>
      </c>
    </row>
    <row r="108" spans="1:65" s="2" customFormat="1" ht="16.5" customHeight="1">
      <c r="A108" s="38"/>
      <c r="B108" s="39"/>
      <c r="C108" s="197" t="s">
        <v>208</v>
      </c>
      <c r="D108" s="197" t="s">
        <v>156</v>
      </c>
      <c r="E108" s="198" t="s">
        <v>2182</v>
      </c>
      <c r="F108" s="199" t="s">
        <v>2183</v>
      </c>
      <c r="G108" s="200" t="s">
        <v>379</v>
      </c>
      <c r="H108" s="201">
        <v>3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43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160</v>
      </c>
      <c r="AT108" s="209" t="s">
        <v>156</v>
      </c>
      <c r="AU108" s="209" t="s">
        <v>80</v>
      </c>
      <c r="AY108" s="17" t="s">
        <v>153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80</v>
      </c>
      <c r="BK108" s="210">
        <f>ROUND(I108*H108,2)</f>
        <v>0</v>
      </c>
      <c r="BL108" s="17" t="s">
        <v>160</v>
      </c>
      <c r="BM108" s="209" t="s">
        <v>2184</v>
      </c>
    </row>
    <row r="109" spans="1:65" s="2" customFormat="1" ht="16.5" customHeight="1">
      <c r="A109" s="38"/>
      <c r="B109" s="39"/>
      <c r="C109" s="197" t="s">
        <v>267</v>
      </c>
      <c r="D109" s="197" t="s">
        <v>156</v>
      </c>
      <c r="E109" s="198" t="s">
        <v>2185</v>
      </c>
      <c r="F109" s="199" t="s">
        <v>2186</v>
      </c>
      <c r="G109" s="200" t="s">
        <v>379</v>
      </c>
      <c r="H109" s="201">
        <v>159</v>
      </c>
      <c r="I109" s="202"/>
      <c r="J109" s="203">
        <f>ROUND(I109*H109,2)</f>
        <v>0</v>
      </c>
      <c r="K109" s="204"/>
      <c r="L109" s="44"/>
      <c r="M109" s="205" t="s">
        <v>19</v>
      </c>
      <c r="N109" s="206" t="s">
        <v>43</v>
      </c>
      <c r="O109" s="84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160</v>
      </c>
      <c r="AT109" s="209" t="s">
        <v>156</v>
      </c>
      <c r="AU109" s="209" t="s">
        <v>80</v>
      </c>
      <c r="AY109" s="17" t="s">
        <v>153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80</v>
      </c>
      <c r="BK109" s="210">
        <f>ROUND(I109*H109,2)</f>
        <v>0</v>
      </c>
      <c r="BL109" s="17" t="s">
        <v>160</v>
      </c>
      <c r="BM109" s="209" t="s">
        <v>2187</v>
      </c>
    </row>
    <row r="110" spans="1:65" s="2" customFormat="1" ht="16.5" customHeight="1">
      <c r="A110" s="38"/>
      <c r="B110" s="39"/>
      <c r="C110" s="197" t="s">
        <v>214</v>
      </c>
      <c r="D110" s="197" t="s">
        <v>156</v>
      </c>
      <c r="E110" s="198" t="s">
        <v>2188</v>
      </c>
      <c r="F110" s="199" t="s">
        <v>2189</v>
      </c>
      <c r="G110" s="200" t="s">
        <v>379</v>
      </c>
      <c r="H110" s="201">
        <v>230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43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160</v>
      </c>
      <c r="AT110" s="209" t="s">
        <v>156</v>
      </c>
      <c r="AU110" s="209" t="s">
        <v>80</v>
      </c>
      <c r="AY110" s="17" t="s">
        <v>153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80</v>
      </c>
      <c r="BK110" s="210">
        <f>ROUND(I110*H110,2)</f>
        <v>0</v>
      </c>
      <c r="BL110" s="17" t="s">
        <v>160</v>
      </c>
      <c r="BM110" s="209" t="s">
        <v>2190</v>
      </c>
    </row>
    <row r="111" spans="1:65" s="2" customFormat="1" ht="16.5" customHeight="1">
      <c r="A111" s="38"/>
      <c r="B111" s="39"/>
      <c r="C111" s="197" t="s">
        <v>277</v>
      </c>
      <c r="D111" s="197" t="s">
        <v>156</v>
      </c>
      <c r="E111" s="198" t="s">
        <v>2191</v>
      </c>
      <c r="F111" s="199" t="s">
        <v>2192</v>
      </c>
      <c r="G111" s="200" t="s">
        <v>379</v>
      </c>
      <c r="H111" s="201">
        <v>40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43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160</v>
      </c>
      <c r="AT111" s="209" t="s">
        <v>156</v>
      </c>
      <c r="AU111" s="209" t="s">
        <v>80</v>
      </c>
      <c r="AY111" s="17" t="s">
        <v>153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80</v>
      </c>
      <c r="BK111" s="210">
        <f>ROUND(I111*H111,2)</f>
        <v>0</v>
      </c>
      <c r="BL111" s="17" t="s">
        <v>160</v>
      </c>
      <c r="BM111" s="209" t="s">
        <v>2193</v>
      </c>
    </row>
    <row r="112" spans="1:65" s="2" customFormat="1" ht="16.5" customHeight="1">
      <c r="A112" s="38"/>
      <c r="B112" s="39"/>
      <c r="C112" s="197" t="s">
        <v>218</v>
      </c>
      <c r="D112" s="197" t="s">
        <v>156</v>
      </c>
      <c r="E112" s="198" t="s">
        <v>2194</v>
      </c>
      <c r="F112" s="199" t="s">
        <v>2195</v>
      </c>
      <c r="G112" s="200" t="s">
        <v>246</v>
      </c>
      <c r="H112" s="201">
        <v>30</v>
      </c>
      <c r="I112" s="202"/>
      <c r="J112" s="203">
        <f>ROUND(I112*H112,2)</f>
        <v>0</v>
      </c>
      <c r="K112" s="204"/>
      <c r="L112" s="44"/>
      <c r="M112" s="205" t="s">
        <v>19</v>
      </c>
      <c r="N112" s="206" t="s">
        <v>43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160</v>
      </c>
      <c r="AT112" s="209" t="s">
        <v>156</v>
      </c>
      <c r="AU112" s="209" t="s">
        <v>80</v>
      </c>
      <c r="AY112" s="17" t="s">
        <v>153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80</v>
      </c>
      <c r="BK112" s="210">
        <f>ROUND(I112*H112,2)</f>
        <v>0</v>
      </c>
      <c r="BL112" s="17" t="s">
        <v>160</v>
      </c>
      <c r="BM112" s="209" t="s">
        <v>2196</v>
      </c>
    </row>
    <row r="113" spans="1:65" s="2" customFormat="1" ht="16.5" customHeight="1">
      <c r="A113" s="38"/>
      <c r="B113" s="39"/>
      <c r="C113" s="197" t="s">
        <v>289</v>
      </c>
      <c r="D113" s="197" t="s">
        <v>156</v>
      </c>
      <c r="E113" s="198" t="s">
        <v>2197</v>
      </c>
      <c r="F113" s="199" t="s">
        <v>2198</v>
      </c>
      <c r="G113" s="200" t="s">
        <v>246</v>
      </c>
      <c r="H113" s="201">
        <v>15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43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160</v>
      </c>
      <c r="AT113" s="209" t="s">
        <v>156</v>
      </c>
      <c r="AU113" s="209" t="s">
        <v>80</v>
      </c>
      <c r="AY113" s="17" t="s">
        <v>153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80</v>
      </c>
      <c r="BK113" s="210">
        <f>ROUND(I113*H113,2)</f>
        <v>0</v>
      </c>
      <c r="BL113" s="17" t="s">
        <v>160</v>
      </c>
      <c r="BM113" s="209" t="s">
        <v>2199</v>
      </c>
    </row>
    <row r="114" spans="1:65" s="2" customFormat="1" ht="16.5" customHeight="1">
      <c r="A114" s="38"/>
      <c r="B114" s="39"/>
      <c r="C114" s="197" t="s">
        <v>223</v>
      </c>
      <c r="D114" s="197" t="s">
        <v>156</v>
      </c>
      <c r="E114" s="198" t="s">
        <v>2200</v>
      </c>
      <c r="F114" s="199" t="s">
        <v>2201</v>
      </c>
      <c r="G114" s="200" t="s">
        <v>246</v>
      </c>
      <c r="H114" s="201">
        <v>25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43</v>
      </c>
      <c r="O114" s="84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160</v>
      </c>
      <c r="AT114" s="209" t="s">
        <v>156</v>
      </c>
      <c r="AU114" s="209" t="s">
        <v>80</v>
      </c>
      <c r="AY114" s="17" t="s">
        <v>153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80</v>
      </c>
      <c r="BK114" s="210">
        <f>ROUND(I114*H114,2)</f>
        <v>0</v>
      </c>
      <c r="BL114" s="17" t="s">
        <v>160</v>
      </c>
      <c r="BM114" s="209" t="s">
        <v>2202</v>
      </c>
    </row>
    <row r="115" spans="1:65" s="2" customFormat="1" ht="16.5" customHeight="1">
      <c r="A115" s="38"/>
      <c r="B115" s="39"/>
      <c r="C115" s="197" t="s">
        <v>297</v>
      </c>
      <c r="D115" s="197" t="s">
        <v>156</v>
      </c>
      <c r="E115" s="198" t="s">
        <v>2203</v>
      </c>
      <c r="F115" s="199" t="s">
        <v>2204</v>
      </c>
      <c r="G115" s="200" t="s">
        <v>246</v>
      </c>
      <c r="H115" s="201">
        <v>70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43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160</v>
      </c>
      <c r="AT115" s="209" t="s">
        <v>156</v>
      </c>
      <c r="AU115" s="209" t="s">
        <v>80</v>
      </c>
      <c r="AY115" s="17" t="s">
        <v>153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80</v>
      </c>
      <c r="BK115" s="210">
        <f>ROUND(I115*H115,2)</f>
        <v>0</v>
      </c>
      <c r="BL115" s="17" t="s">
        <v>160</v>
      </c>
      <c r="BM115" s="209" t="s">
        <v>2205</v>
      </c>
    </row>
    <row r="116" spans="1:65" s="2" customFormat="1" ht="16.5" customHeight="1">
      <c r="A116" s="38"/>
      <c r="B116" s="39"/>
      <c r="C116" s="197" t="s">
        <v>229</v>
      </c>
      <c r="D116" s="197" t="s">
        <v>156</v>
      </c>
      <c r="E116" s="198" t="s">
        <v>2206</v>
      </c>
      <c r="F116" s="199" t="s">
        <v>2207</v>
      </c>
      <c r="G116" s="200" t="s">
        <v>246</v>
      </c>
      <c r="H116" s="201">
        <v>20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43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160</v>
      </c>
      <c r="AT116" s="209" t="s">
        <v>156</v>
      </c>
      <c r="AU116" s="209" t="s">
        <v>80</v>
      </c>
      <c r="AY116" s="17" t="s">
        <v>153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80</v>
      </c>
      <c r="BK116" s="210">
        <f>ROUND(I116*H116,2)</f>
        <v>0</v>
      </c>
      <c r="BL116" s="17" t="s">
        <v>160</v>
      </c>
      <c r="BM116" s="209" t="s">
        <v>2208</v>
      </c>
    </row>
    <row r="117" spans="1:63" s="11" customFormat="1" ht="25.9" customHeight="1">
      <c r="A117" s="11"/>
      <c r="B117" s="183"/>
      <c r="C117" s="184"/>
      <c r="D117" s="185" t="s">
        <v>71</v>
      </c>
      <c r="E117" s="186" t="s">
        <v>2209</v>
      </c>
      <c r="F117" s="186" t="s">
        <v>2210</v>
      </c>
      <c r="G117" s="184"/>
      <c r="H117" s="184"/>
      <c r="I117" s="187"/>
      <c r="J117" s="188">
        <f>BK117</f>
        <v>0</v>
      </c>
      <c r="K117" s="184"/>
      <c r="L117" s="189"/>
      <c r="M117" s="190"/>
      <c r="N117" s="191"/>
      <c r="O117" s="191"/>
      <c r="P117" s="192">
        <f>SUM(P118:P131)</f>
        <v>0</v>
      </c>
      <c r="Q117" s="191"/>
      <c r="R117" s="192">
        <f>SUM(R118:R131)</f>
        <v>0</v>
      </c>
      <c r="S117" s="191"/>
      <c r="T117" s="193">
        <f>SUM(T118:T131)</f>
        <v>0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R117" s="194" t="s">
        <v>80</v>
      </c>
      <c r="AT117" s="195" t="s">
        <v>71</v>
      </c>
      <c r="AU117" s="195" t="s">
        <v>72</v>
      </c>
      <c r="AY117" s="194" t="s">
        <v>153</v>
      </c>
      <c r="BK117" s="196">
        <f>SUM(BK118:BK131)</f>
        <v>0</v>
      </c>
    </row>
    <row r="118" spans="1:65" s="2" customFormat="1" ht="16.5" customHeight="1">
      <c r="A118" s="38"/>
      <c r="B118" s="39"/>
      <c r="C118" s="197" t="s">
        <v>164</v>
      </c>
      <c r="D118" s="197" t="s">
        <v>156</v>
      </c>
      <c r="E118" s="198" t="s">
        <v>2211</v>
      </c>
      <c r="F118" s="199" t="s">
        <v>2212</v>
      </c>
      <c r="G118" s="200" t="s">
        <v>379</v>
      </c>
      <c r="H118" s="201">
        <v>4</v>
      </c>
      <c r="I118" s="202"/>
      <c r="J118" s="203">
        <f>ROUND(I118*H118,2)</f>
        <v>0</v>
      </c>
      <c r="K118" s="204"/>
      <c r="L118" s="44"/>
      <c r="M118" s="205" t="s">
        <v>19</v>
      </c>
      <c r="N118" s="206" t="s">
        <v>43</v>
      </c>
      <c r="O118" s="84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160</v>
      </c>
      <c r="AT118" s="209" t="s">
        <v>156</v>
      </c>
      <c r="AU118" s="209" t="s">
        <v>80</v>
      </c>
      <c r="AY118" s="17" t="s">
        <v>153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80</v>
      </c>
      <c r="BK118" s="210">
        <f>ROUND(I118*H118,2)</f>
        <v>0</v>
      </c>
      <c r="BL118" s="17" t="s">
        <v>160</v>
      </c>
      <c r="BM118" s="209" t="s">
        <v>2213</v>
      </c>
    </row>
    <row r="119" spans="1:65" s="2" customFormat="1" ht="16.5" customHeight="1">
      <c r="A119" s="38"/>
      <c r="B119" s="39"/>
      <c r="C119" s="197" t="s">
        <v>233</v>
      </c>
      <c r="D119" s="197" t="s">
        <v>156</v>
      </c>
      <c r="E119" s="198" t="s">
        <v>2214</v>
      </c>
      <c r="F119" s="199" t="s">
        <v>2215</v>
      </c>
      <c r="G119" s="200" t="s">
        <v>379</v>
      </c>
      <c r="H119" s="201">
        <v>19</v>
      </c>
      <c r="I119" s="202"/>
      <c r="J119" s="203">
        <f>ROUND(I119*H119,2)</f>
        <v>0</v>
      </c>
      <c r="K119" s="204"/>
      <c r="L119" s="44"/>
      <c r="M119" s="205" t="s">
        <v>19</v>
      </c>
      <c r="N119" s="206" t="s">
        <v>43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160</v>
      </c>
      <c r="AT119" s="209" t="s">
        <v>156</v>
      </c>
      <c r="AU119" s="209" t="s">
        <v>80</v>
      </c>
      <c r="AY119" s="17" t="s">
        <v>153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80</v>
      </c>
      <c r="BK119" s="210">
        <f>ROUND(I119*H119,2)</f>
        <v>0</v>
      </c>
      <c r="BL119" s="17" t="s">
        <v>160</v>
      </c>
      <c r="BM119" s="209" t="s">
        <v>2216</v>
      </c>
    </row>
    <row r="120" spans="1:65" s="2" customFormat="1" ht="16.5" customHeight="1">
      <c r="A120" s="38"/>
      <c r="B120" s="39"/>
      <c r="C120" s="197" t="s">
        <v>314</v>
      </c>
      <c r="D120" s="197" t="s">
        <v>156</v>
      </c>
      <c r="E120" s="198" t="s">
        <v>2217</v>
      </c>
      <c r="F120" s="199" t="s">
        <v>2218</v>
      </c>
      <c r="G120" s="200" t="s">
        <v>379</v>
      </c>
      <c r="H120" s="201">
        <v>30</v>
      </c>
      <c r="I120" s="202"/>
      <c r="J120" s="203">
        <f>ROUND(I120*H120,2)</f>
        <v>0</v>
      </c>
      <c r="K120" s="204"/>
      <c r="L120" s="44"/>
      <c r="M120" s="205" t="s">
        <v>19</v>
      </c>
      <c r="N120" s="206" t="s">
        <v>43</v>
      </c>
      <c r="O120" s="84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9" t="s">
        <v>160</v>
      </c>
      <c r="AT120" s="209" t="s">
        <v>156</v>
      </c>
      <c r="AU120" s="209" t="s">
        <v>80</v>
      </c>
      <c r="AY120" s="17" t="s">
        <v>153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7" t="s">
        <v>80</v>
      </c>
      <c r="BK120" s="210">
        <f>ROUND(I120*H120,2)</f>
        <v>0</v>
      </c>
      <c r="BL120" s="17" t="s">
        <v>160</v>
      </c>
      <c r="BM120" s="209" t="s">
        <v>2219</v>
      </c>
    </row>
    <row r="121" spans="1:65" s="2" customFormat="1" ht="16.5" customHeight="1">
      <c r="A121" s="38"/>
      <c r="B121" s="39"/>
      <c r="C121" s="197" t="s">
        <v>225</v>
      </c>
      <c r="D121" s="197" t="s">
        <v>156</v>
      </c>
      <c r="E121" s="198" t="s">
        <v>2220</v>
      </c>
      <c r="F121" s="199" t="s">
        <v>2221</v>
      </c>
      <c r="G121" s="200" t="s">
        <v>379</v>
      </c>
      <c r="H121" s="201">
        <v>4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43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160</v>
      </c>
      <c r="AT121" s="209" t="s">
        <v>156</v>
      </c>
      <c r="AU121" s="209" t="s">
        <v>80</v>
      </c>
      <c r="AY121" s="17" t="s">
        <v>153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80</v>
      </c>
      <c r="BK121" s="210">
        <f>ROUND(I121*H121,2)</f>
        <v>0</v>
      </c>
      <c r="BL121" s="17" t="s">
        <v>160</v>
      </c>
      <c r="BM121" s="209" t="s">
        <v>2222</v>
      </c>
    </row>
    <row r="122" spans="1:65" s="2" customFormat="1" ht="16.5" customHeight="1">
      <c r="A122" s="38"/>
      <c r="B122" s="39"/>
      <c r="C122" s="197" t="s">
        <v>321</v>
      </c>
      <c r="D122" s="197" t="s">
        <v>156</v>
      </c>
      <c r="E122" s="198" t="s">
        <v>2223</v>
      </c>
      <c r="F122" s="199" t="s">
        <v>2224</v>
      </c>
      <c r="G122" s="200" t="s">
        <v>379</v>
      </c>
      <c r="H122" s="201">
        <v>2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43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160</v>
      </c>
      <c r="AT122" s="209" t="s">
        <v>156</v>
      </c>
      <c r="AU122" s="209" t="s">
        <v>80</v>
      </c>
      <c r="AY122" s="17" t="s">
        <v>153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80</v>
      </c>
      <c r="BK122" s="210">
        <f>ROUND(I122*H122,2)</f>
        <v>0</v>
      </c>
      <c r="BL122" s="17" t="s">
        <v>160</v>
      </c>
      <c r="BM122" s="209" t="s">
        <v>2225</v>
      </c>
    </row>
    <row r="123" spans="1:65" s="2" customFormat="1" ht="16.5" customHeight="1">
      <c r="A123" s="38"/>
      <c r="B123" s="39"/>
      <c r="C123" s="197" t="s">
        <v>242</v>
      </c>
      <c r="D123" s="197" t="s">
        <v>156</v>
      </c>
      <c r="E123" s="198" t="s">
        <v>2226</v>
      </c>
      <c r="F123" s="199" t="s">
        <v>2227</v>
      </c>
      <c r="G123" s="200" t="s">
        <v>379</v>
      </c>
      <c r="H123" s="201">
        <v>7</v>
      </c>
      <c r="I123" s="202"/>
      <c r="J123" s="203">
        <f>ROUND(I123*H123,2)</f>
        <v>0</v>
      </c>
      <c r="K123" s="204"/>
      <c r="L123" s="44"/>
      <c r="M123" s="205" t="s">
        <v>19</v>
      </c>
      <c r="N123" s="206" t="s">
        <v>43</v>
      </c>
      <c r="O123" s="84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160</v>
      </c>
      <c r="AT123" s="209" t="s">
        <v>156</v>
      </c>
      <c r="AU123" s="209" t="s">
        <v>80</v>
      </c>
      <c r="AY123" s="17" t="s">
        <v>153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80</v>
      </c>
      <c r="BK123" s="210">
        <f>ROUND(I123*H123,2)</f>
        <v>0</v>
      </c>
      <c r="BL123" s="17" t="s">
        <v>160</v>
      </c>
      <c r="BM123" s="209" t="s">
        <v>2228</v>
      </c>
    </row>
    <row r="124" spans="1:65" s="2" customFormat="1" ht="16.5" customHeight="1">
      <c r="A124" s="38"/>
      <c r="B124" s="39"/>
      <c r="C124" s="197" t="s">
        <v>330</v>
      </c>
      <c r="D124" s="197" t="s">
        <v>156</v>
      </c>
      <c r="E124" s="198" t="s">
        <v>2229</v>
      </c>
      <c r="F124" s="199" t="s">
        <v>2230</v>
      </c>
      <c r="G124" s="200" t="s">
        <v>379</v>
      </c>
      <c r="H124" s="201">
        <v>10</v>
      </c>
      <c r="I124" s="202"/>
      <c r="J124" s="203">
        <f>ROUND(I124*H124,2)</f>
        <v>0</v>
      </c>
      <c r="K124" s="204"/>
      <c r="L124" s="44"/>
      <c r="M124" s="205" t="s">
        <v>19</v>
      </c>
      <c r="N124" s="206" t="s">
        <v>43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160</v>
      </c>
      <c r="AT124" s="209" t="s">
        <v>156</v>
      </c>
      <c r="AU124" s="209" t="s">
        <v>80</v>
      </c>
      <c r="AY124" s="17" t="s">
        <v>153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80</v>
      </c>
      <c r="BK124" s="210">
        <f>ROUND(I124*H124,2)</f>
        <v>0</v>
      </c>
      <c r="BL124" s="17" t="s">
        <v>160</v>
      </c>
      <c r="BM124" s="209" t="s">
        <v>2231</v>
      </c>
    </row>
    <row r="125" spans="1:65" s="2" customFormat="1" ht="16.5" customHeight="1">
      <c r="A125" s="38"/>
      <c r="B125" s="39"/>
      <c r="C125" s="197" t="s">
        <v>247</v>
      </c>
      <c r="D125" s="197" t="s">
        <v>156</v>
      </c>
      <c r="E125" s="198" t="s">
        <v>2232</v>
      </c>
      <c r="F125" s="199" t="s">
        <v>2233</v>
      </c>
      <c r="G125" s="200" t="s">
        <v>379</v>
      </c>
      <c r="H125" s="201">
        <v>5</v>
      </c>
      <c r="I125" s="202"/>
      <c r="J125" s="203">
        <f>ROUND(I125*H125,2)</f>
        <v>0</v>
      </c>
      <c r="K125" s="204"/>
      <c r="L125" s="44"/>
      <c r="M125" s="205" t="s">
        <v>19</v>
      </c>
      <c r="N125" s="206" t="s">
        <v>43</v>
      </c>
      <c r="O125" s="84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160</v>
      </c>
      <c r="AT125" s="209" t="s">
        <v>156</v>
      </c>
      <c r="AU125" s="209" t="s">
        <v>80</v>
      </c>
      <c r="AY125" s="17" t="s">
        <v>153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80</v>
      </c>
      <c r="BK125" s="210">
        <f>ROUND(I125*H125,2)</f>
        <v>0</v>
      </c>
      <c r="BL125" s="17" t="s">
        <v>160</v>
      </c>
      <c r="BM125" s="209" t="s">
        <v>2234</v>
      </c>
    </row>
    <row r="126" spans="1:65" s="2" customFormat="1" ht="16.5" customHeight="1">
      <c r="A126" s="38"/>
      <c r="B126" s="39"/>
      <c r="C126" s="197" t="s">
        <v>340</v>
      </c>
      <c r="D126" s="197" t="s">
        <v>156</v>
      </c>
      <c r="E126" s="198" t="s">
        <v>2235</v>
      </c>
      <c r="F126" s="199" t="s">
        <v>2236</v>
      </c>
      <c r="G126" s="200" t="s">
        <v>379</v>
      </c>
      <c r="H126" s="201">
        <v>1</v>
      </c>
      <c r="I126" s="202"/>
      <c r="J126" s="203">
        <f>ROUND(I126*H126,2)</f>
        <v>0</v>
      </c>
      <c r="K126" s="204"/>
      <c r="L126" s="44"/>
      <c r="M126" s="205" t="s">
        <v>19</v>
      </c>
      <c r="N126" s="206" t="s">
        <v>43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160</v>
      </c>
      <c r="AT126" s="209" t="s">
        <v>156</v>
      </c>
      <c r="AU126" s="209" t="s">
        <v>80</v>
      </c>
      <c r="AY126" s="17" t="s">
        <v>153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80</v>
      </c>
      <c r="BK126" s="210">
        <f>ROUND(I126*H126,2)</f>
        <v>0</v>
      </c>
      <c r="BL126" s="17" t="s">
        <v>160</v>
      </c>
      <c r="BM126" s="209" t="s">
        <v>2237</v>
      </c>
    </row>
    <row r="127" spans="1:65" s="2" customFormat="1" ht="16.5" customHeight="1">
      <c r="A127" s="38"/>
      <c r="B127" s="39"/>
      <c r="C127" s="197" t="s">
        <v>251</v>
      </c>
      <c r="D127" s="197" t="s">
        <v>156</v>
      </c>
      <c r="E127" s="198" t="s">
        <v>2238</v>
      </c>
      <c r="F127" s="199" t="s">
        <v>2239</v>
      </c>
      <c r="G127" s="200" t="s">
        <v>379</v>
      </c>
      <c r="H127" s="201">
        <v>1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43</v>
      </c>
      <c r="O127" s="84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160</v>
      </c>
      <c r="AT127" s="209" t="s">
        <v>156</v>
      </c>
      <c r="AU127" s="209" t="s">
        <v>80</v>
      </c>
      <c r="AY127" s="17" t="s">
        <v>153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80</v>
      </c>
      <c r="BK127" s="210">
        <f>ROUND(I127*H127,2)</f>
        <v>0</v>
      </c>
      <c r="BL127" s="17" t="s">
        <v>160</v>
      </c>
      <c r="BM127" s="209" t="s">
        <v>2240</v>
      </c>
    </row>
    <row r="128" spans="1:65" s="2" customFormat="1" ht="16.5" customHeight="1">
      <c r="A128" s="38"/>
      <c r="B128" s="39"/>
      <c r="C128" s="197" t="s">
        <v>301</v>
      </c>
      <c r="D128" s="197" t="s">
        <v>156</v>
      </c>
      <c r="E128" s="198" t="s">
        <v>2241</v>
      </c>
      <c r="F128" s="199" t="s">
        <v>2242</v>
      </c>
      <c r="G128" s="200" t="s">
        <v>379</v>
      </c>
      <c r="H128" s="201">
        <v>1</v>
      </c>
      <c r="I128" s="202"/>
      <c r="J128" s="203">
        <f>ROUND(I128*H128,2)</f>
        <v>0</v>
      </c>
      <c r="K128" s="204"/>
      <c r="L128" s="44"/>
      <c r="M128" s="205" t="s">
        <v>19</v>
      </c>
      <c r="N128" s="206" t="s">
        <v>43</v>
      </c>
      <c r="O128" s="84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160</v>
      </c>
      <c r="AT128" s="209" t="s">
        <v>156</v>
      </c>
      <c r="AU128" s="209" t="s">
        <v>80</v>
      </c>
      <c r="AY128" s="17" t="s">
        <v>153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80</v>
      </c>
      <c r="BK128" s="210">
        <f>ROUND(I128*H128,2)</f>
        <v>0</v>
      </c>
      <c r="BL128" s="17" t="s">
        <v>160</v>
      </c>
      <c r="BM128" s="209" t="s">
        <v>2243</v>
      </c>
    </row>
    <row r="129" spans="1:65" s="2" customFormat="1" ht="16.5" customHeight="1">
      <c r="A129" s="38"/>
      <c r="B129" s="39"/>
      <c r="C129" s="197" t="s">
        <v>257</v>
      </c>
      <c r="D129" s="197" t="s">
        <v>156</v>
      </c>
      <c r="E129" s="198" t="s">
        <v>2244</v>
      </c>
      <c r="F129" s="199" t="s">
        <v>2245</v>
      </c>
      <c r="G129" s="200" t="s">
        <v>379</v>
      </c>
      <c r="H129" s="201">
        <v>2</v>
      </c>
      <c r="I129" s="202"/>
      <c r="J129" s="203">
        <f>ROUND(I129*H129,2)</f>
        <v>0</v>
      </c>
      <c r="K129" s="204"/>
      <c r="L129" s="44"/>
      <c r="M129" s="205" t="s">
        <v>19</v>
      </c>
      <c r="N129" s="206" t="s">
        <v>43</v>
      </c>
      <c r="O129" s="84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9" t="s">
        <v>160</v>
      </c>
      <c r="AT129" s="209" t="s">
        <v>156</v>
      </c>
      <c r="AU129" s="209" t="s">
        <v>80</v>
      </c>
      <c r="AY129" s="17" t="s">
        <v>153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7" t="s">
        <v>80</v>
      </c>
      <c r="BK129" s="210">
        <f>ROUND(I129*H129,2)</f>
        <v>0</v>
      </c>
      <c r="BL129" s="17" t="s">
        <v>160</v>
      </c>
      <c r="BM129" s="209" t="s">
        <v>2246</v>
      </c>
    </row>
    <row r="130" spans="1:65" s="2" customFormat="1" ht="16.5" customHeight="1">
      <c r="A130" s="38"/>
      <c r="B130" s="39"/>
      <c r="C130" s="197" t="s">
        <v>356</v>
      </c>
      <c r="D130" s="197" t="s">
        <v>156</v>
      </c>
      <c r="E130" s="198" t="s">
        <v>2247</v>
      </c>
      <c r="F130" s="199" t="s">
        <v>2248</v>
      </c>
      <c r="G130" s="200" t="s">
        <v>379</v>
      </c>
      <c r="H130" s="201">
        <v>6</v>
      </c>
      <c r="I130" s="202"/>
      <c r="J130" s="203">
        <f>ROUND(I130*H130,2)</f>
        <v>0</v>
      </c>
      <c r="K130" s="204"/>
      <c r="L130" s="44"/>
      <c r="M130" s="205" t="s">
        <v>19</v>
      </c>
      <c r="N130" s="206" t="s">
        <v>43</v>
      </c>
      <c r="O130" s="84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9" t="s">
        <v>160</v>
      </c>
      <c r="AT130" s="209" t="s">
        <v>156</v>
      </c>
      <c r="AU130" s="209" t="s">
        <v>80</v>
      </c>
      <c r="AY130" s="17" t="s">
        <v>153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80</v>
      </c>
      <c r="BK130" s="210">
        <f>ROUND(I130*H130,2)</f>
        <v>0</v>
      </c>
      <c r="BL130" s="17" t="s">
        <v>160</v>
      </c>
      <c r="BM130" s="209" t="s">
        <v>2249</v>
      </c>
    </row>
    <row r="131" spans="1:65" s="2" customFormat="1" ht="16.5" customHeight="1">
      <c r="A131" s="38"/>
      <c r="B131" s="39"/>
      <c r="C131" s="197" t="s">
        <v>265</v>
      </c>
      <c r="D131" s="197" t="s">
        <v>156</v>
      </c>
      <c r="E131" s="198" t="s">
        <v>2250</v>
      </c>
      <c r="F131" s="199" t="s">
        <v>2251</v>
      </c>
      <c r="G131" s="200" t="s">
        <v>383</v>
      </c>
      <c r="H131" s="201">
        <v>1</v>
      </c>
      <c r="I131" s="202"/>
      <c r="J131" s="203">
        <f>ROUND(I131*H131,2)</f>
        <v>0</v>
      </c>
      <c r="K131" s="204"/>
      <c r="L131" s="44"/>
      <c r="M131" s="205" t="s">
        <v>19</v>
      </c>
      <c r="N131" s="206" t="s">
        <v>43</v>
      </c>
      <c r="O131" s="84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160</v>
      </c>
      <c r="AT131" s="209" t="s">
        <v>156</v>
      </c>
      <c r="AU131" s="209" t="s">
        <v>80</v>
      </c>
      <c r="AY131" s="17" t="s">
        <v>153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80</v>
      </c>
      <c r="BK131" s="210">
        <f>ROUND(I131*H131,2)</f>
        <v>0</v>
      </c>
      <c r="BL131" s="17" t="s">
        <v>160</v>
      </c>
      <c r="BM131" s="209" t="s">
        <v>2252</v>
      </c>
    </row>
    <row r="132" spans="1:63" s="11" customFormat="1" ht="25.9" customHeight="1">
      <c r="A132" s="11"/>
      <c r="B132" s="183"/>
      <c r="C132" s="184"/>
      <c r="D132" s="185" t="s">
        <v>71</v>
      </c>
      <c r="E132" s="186" t="s">
        <v>2253</v>
      </c>
      <c r="F132" s="186" t="s">
        <v>2254</v>
      </c>
      <c r="G132" s="184"/>
      <c r="H132" s="184"/>
      <c r="I132" s="187"/>
      <c r="J132" s="188">
        <f>BK132</f>
        <v>0</v>
      </c>
      <c r="K132" s="184"/>
      <c r="L132" s="189"/>
      <c r="M132" s="190"/>
      <c r="N132" s="191"/>
      <c r="O132" s="191"/>
      <c r="P132" s="192">
        <f>SUM(P133:P141)</f>
        <v>0</v>
      </c>
      <c r="Q132" s="191"/>
      <c r="R132" s="192">
        <f>SUM(R133:R141)</f>
        <v>0</v>
      </c>
      <c r="S132" s="191"/>
      <c r="T132" s="193">
        <f>SUM(T133:T141)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194" t="s">
        <v>80</v>
      </c>
      <c r="AT132" s="195" t="s">
        <v>71</v>
      </c>
      <c r="AU132" s="195" t="s">
        <v>72</v>
      </c>
      <c r="AY132" s="194" t="s">
        <v>153</v>
      </c>
      <c r="BK132" s="196">
        <f>SUM(BK133:BK141)</f>
        <v>0</v>
      </c>
    </row>
    <row r="133" spans="1:65" s="2" customFormat="1" ht="16.5" customHeight="1">
      <c r="A133" s="38"/>
      <c r="B133" s="39"/>
      <c r="C133" s="197" t="s">
        <v>366</v>
      </c>
      <c r="D133" s="197" t="s">
        <v>156</v>
      </c>
      <c r="E133" s="198" t="s">
        <v>2255</v>
      </c>
      <c r="F133" s="199" t="s">
        <v>2256</v>
      </c>
      <c r="G133" s="200" t="s">
        <v>2257</v>
      </c>
      <c r="H133" s="201">
        <v>1</v>
      </c>
      <c r="I133" s="202"/>
      <c r="J133" s="203">
        <f>ROUND(I133*H133,2)</f>
        <v>0</v>
      </c>
      <c r="K133" s="204"/>
      <c r="L133" s="44"/>
      <c r="M133" s="205" t="s">
        <v>19</v>
      </c>
      <c r="N133" s="206" t="s">
        <v>43</v>
      </c>
      <c r="O133" s="84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9" t="s">
        <v>160</v>
      </c>
      <c r="AT133" s="209" t="s">
        <v>156</v>
      </c>
      <c r="AU133" s="209" t="s">
        <v>80</v>
      </c>
      <c r="AY133" s="17" t="s">
        <v>153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80</v>
      </c>
      <c r="BK133" s="210">
        <f>ROUND(I133*H133,2)</f>
        <v>0</v>
      </c>
      <c r="BL133" s="17" t="s">
        <v>160</v>
      </c>
      <c r="BM133" s="209" t="s">
        <v>2258</v>
      </c>
    </row>
    <row r="134" spans="1:65" s="2" customFormat="1" ht="16.5" customHeight="1">
      <c r="A134" s="38"/>
      <c r="B134" s="39"/>
      <c r="C134" s="197" t="s">
        <v>269</v>
      </c>
      <c r="D134" s="197" t="s">
        <v>156</v>
      </c>
      <c r="E134" s="198" t="s">
        <v>2259</v>
      </c>
      <c r="F134" s="199" t="s">
        <v>2260</v>
      </c>
      <c r="G134" s="200" t="s">
        <v>2261</v>
      </c>
      <c r="H134" s="201">
        <v>15</v>
      </c>
      <c r="I134" s="202"/>
      <c r="J134" s="203">
        <f>ROUND(I134*H134,2)</f>
        <v>0</v>
      </c>
      <c r="K134" s="204"/>
      <c r="L134" s="44"/>
      <c r="M134" s="205" t="s">
        <v>19</v>
      </c>
      <c r="N134" s="206" t="s">
        <v>43</v>
      </c>
      <c r="O134" s="84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9" t="s">
        <v>160</v>
      </c>
      <c r="AT134" s="209" t="s">
        <v>156</v>
      </c>
      <c r="AU134" s="209" t="s">
        <v>80</v>
      </c>
      <c r="AY134" s="17" t="s">
        <v>153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7" t="s">
        <v>80</v>
      </c>
      <c r="BK134" s="210">
        <f>ROUND(I134*H134,2)</f>
        <v>0</v>
      </c>
      <c r="BL134" s="17" t="s">
        <v>160</v>
      </c>
      <c r="BM134" s="209" t="s">
        <v>2262</v>
      </c>
    </row>
    <row r="135" spans="1:65" s="2" customFormat="1" ht="16.5" customHeight="1">
      <c r="A135" s="38"/>
      <c r="B135" s="39"/>
      <c r="C135" s="197" t="s">
        <v>376</v>
      </c>
      <c r="D135" s="197" t="s">
        <v>156</v>
      </c>
      <c r="E135" s="198" t="s">
        <v>2263</v>
      </c>
      <c r="F135" s="199" t="s">
        <v>2264</v>
      </c>
      <c r="G135" s="200" t="s">
        <v>2261</v>
      </c>
      <c r="H135" s="201">
        <v>30</v>
      </c>
      <c r="I135" s="202"/>
      <c r="J135" s="203">
        <f>ROUND(I135*H135,2)</f>
        <v>0</v>
      </c>
      <c r="K135" s="204"/>
      <c r="L135" s="44"/>
      <c r="M135" s="205" t="s">
        <v>19</v>
      </c>
      <c r="N135" s="206" t="s">
        <v>43</v>
      </c>
      <c r="O135" s="84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160</v>
      </c>
      <c r="AT135" s="209" t="s">
        <v>156</v>
      </c>
      <c r="AU135" s="209" t="s">
        <v>80</v>
      </c>
      <c r="AY135" s="17" t="s">
        <v>153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80</v>
      </c>
      <c r="BK135" s="210">
        <f>ROUND(I135*H135,2)</f>
        <v>0</v>
      </c>
      <c r="BL135" s="17" t="s">
        <v>160</v>
      </c>
      <c r="BM135" s="209" t="s">
        <v>2265</v>
      </c>
    </row>
    <row r="136" spans="1:65" s="2" customFormat="1" ht="16.5" customHeight="1">
      <c r="A136" s="38"/>
      <c r="B136" s="39"/>
      <c r="C136" s="197" t="s">
        <v>276</v>
      </c>
      <c r="D136" s="197" t="s">
        <v>156</v>
      </c>
      <c r="E136" s="198" t="s">
        <v>2266</v>
      </c>
      <c r="F136" s="199" t="s">
        <v>2267</v>
      </c>
      <c r="G136" s="200" t="s">
        <v>2261</v>
      </c>
      <c r="H136" s="201">
        <v>6</v>
      </c>
      <c r="I136" s="202"/>
      <c r="J136" s="203">
        <f>ROUND(I136*H136,2)</f>
        <v>0</v>
      </c>
      <c r="K136" s="204"/>
      <c r="L136" s="44"/>
      <c r="M136" s="205" t="s">
        <v>19</v>
      </c>
      <c r="N136" s="206" t="s">
        <v>43</v>
      </c>
      <c r="O136" s="84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9" t="s">
        <v>160</v>
      </c>
      <c r="AT136" s="209" t="s">
        <v>156</v>
      </c>
      <c r="AU136" s="209" t="s">
        <v>80</v>
      </c>
      <c r="AY136" s="17" t="s">
        <v>153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7" t="s">
        <v>80</v>
      </c>
      <c r="BK136" s="210">
        <f>ROUND(I136*H136,2)</f>
        <v>0</v>
      </c>
      <c r="BL136" s="17" t="s">
        <v>160</v>
      </c>
      <c r="BM136" s="209" t="s">
        <v>2268</v>
      </c>
    </row>
    <row r="137" spans="1:65" s="2" customFormat="1" ht="16.5" customHeight="1">
      <c r="A137" s="38"/>
      <c r="B137" s="39"/>
      <c r="C137" s="197" t="s">
        <v>387</v>
      </c>
      <c r="D137" s="197" t="s">
        <v>156</v>
      </c>
      <c r="E137" s="198" t="s">
        <v>2269</v>
      </c>
      <c r="F137" s="199" t="s">
        <v>2270</v>
      </c>
      <c r="G137" s="200" t="s">
        <v>2261</v>
      </c>
      <c r="H137" s="201">
        <v>24</v>
      </c>
      <c r="I137" s="202"/>
      <c r="J137" s="203">
        <f>ROUND(I137*H137,2)</f>
        <v>0</v>
      </c>
      <c r="K137" s="204"/>
      <c r="L137" s="44"/>
      <c r="M137" s="205" t="s">
        <v>19</v>
      </c>
      <c r="N137" s="206" t="s">
        <v>43</v>
      </c>
      <c r="O137" s="84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9" t="s">
        <v>160</v>
      </c>
      <c r="AT137" s="209" t="s">
        <v>156</v>
      </c>
      <c r="AU137" s="209" t="s">
        <v>80</v>
      </c>
      <c r="AY137" s="17" t="s">
        <v>153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80</v>
      </c>
      <c r="BK137" s="210">
        <f>ROUND(I137*H137,2)</f>
        <v>0</v>
      </c>
      <c r="BL137" s="17" t="s">
        <v>160</v>
      </c>
      <c r="BM137" s="209" t="s">
        <v>2271</v>
      </c>
    </row>
    <row r="138" spans="1:65" s="2" customFormat="1" ht="16.5" customHeight="1">
      <c r="A138" s="38"/>
      <c r="B138" s="39"/>
      <c r="C138" s="197" t="s">
        <v>280</v>
      </c>
      <c r="D138" s="197" t="s">
        <v>156</v>
      </c>
      <c r="E138" s="198" t="s">
        <v>2272</v>
      </c>
      <c r="F138" s="199" t="s">
        <v>2273</v>
      </c>
      <c r="G138" s="200" t="s">
        <v>2261</v>
      </c>
      <c r="H138" s="201">
        <v>4</v>
      </c>
      <c r="I138" s="202"/>
      <c r="J138" s="203">
        <f>ROUND(I138*H138,2)</f>
        <v>0</v>
      </c>
      <c r="K138" s="204"/>
      <c r="L138" s="44"/>
      <c r="M138" s="205" t="s">
        <v>19</v>
      </c>
      <c r="N138" s="206" t="s">
        <v>43</v>
      </c>
      <c r="O138" s="84"/>
      <c r="P138" s="207">
        <f>O138*H138</f>
        <v>0</v>
      </c>
      <c r="Q138" s="207">
        <v>0</v>
      </c>
      <c r="R138" s="207">
        <f>Q138*H138</f>
        <v>0</v>
      </c>
      <c r="S138" s="207">
        <v>0</v>
      </c>
      <c r="T138" s="20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9" t="s">
        <v>160</v>
      </c>
      <c r="AT138" s="209" t="s">
        <v>156</v>
      </c>
      <c r="AU138" s="209" t="s">
        <v>80</v>
      </c>
      <c r="AY138" s="17" t="s">
        <v>153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17" t="s">
        <v>80</v>
      </c>
      <c r="BK138" s="210">
        <f>ROUND(I138*H138,2)</f>
        <v>0</v>
      </c>
      <c r="BL138" s="17" t="s">
        <v>160</v>
      </c>
      <c r="BM138" s="209" t="s">
        <v>2274</v>
      </c>
    </row>
    <row r="139" spans="1:65" s="2" customFormat="1" ht="21.75" customHeight="1">
      <c r="A139" s="38"/>
      <c r="B139" s="39"/>
      <c r="C139" s="197" t="s">
        <v>398</v>
      </c>
      <c r="D139" s="197" t="s">
        <v>156</v>
      </c>
      <c r="E139" s="198" t="s">
        <v>2275</v>
      </c>
      <c r="F139" s="199" t="s">
        <v>2276</v>
      </c>
      <c r="G139" s="200" t="s">
        <v>2261</v>
      </c>
      <c r="H139" s="201">
        <v>8</v>
      </c>
      <c r="I139" s="202"/>
      <c r="J139" s="203">
        <f>ROUND(I139*H139,2)</f>
        <v>0</v>
      </c>
      <c r="K139" s="204"/>
      <c r="L139" s="44"/>
      <c r="M139" s="205" t="s">
        <v>19</v>
      </c>
      <c r="N139" s="206" t="s">
        <v>43</v>
      </c>
      <c r="O139" s="84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9" t="s">
        <v>160</v>
      </c>
      <c r="AT139" s="209" t="s">
        <v>156</v>
      </c>
      <c r="AU139" s="209" t="s">
        <v>80</v>
      </c>
      <c r="AY139" s="17" t="s">
        <v>153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80</v>
      </c>
      <c r="BK139" s="210">
        <f>ROUND(I139*H139,2)</f>
        <v>0</v>
      </c>
      <c r="BL139" s="17" t="s">
        <v>160</v>
      </c>
      <c r="BM139" s="209" t="s">
        <v>2277</v>
      </c>
    </row>
    <row r="140" spans="1:65" s="2" customFormat="1" ht="16.5" customHeight="1">
      <c r="A140" s="38"/>
      <c r="B140" s="39"/>
      <c r="C140" s="197" t="s">
        <v>285</v>
      </c>
      <c r="D140" s="197" t="s">
        <v>156</v>
      </c>
      <c r="E140" s="198" t="s">
        <v>2278</v>
      </c>
      <c r="F140" s="199" t="s">
        <v>2279</v>
      </c>
      <c r="G140" s="200" t="s">
        <v>2257</v>
      </c>
      <c r="H140" s="201">
        <v>1</v>
      </c>
      <c r="I140" s="202"/>
      <c r="J140" s="203">
        <f>ROUND(I140*H140,2)</f>
        <v>0</v>
      </c>
      <c r="K140" s="204"/>
      <c r="L140" s="44"/>
      <c r="M140" s="205" t="s">
        <v>19</v>
      </c>
      <c r="N140" s="206" t="s">
        <v>43</v>
      </c>
      <c r="O140" s="84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9" t="s">
        <v>160</v>
      </c>
      <c r="AT140" s="209" t="s">
        <v>156</v>
      </c>
      <c r="AU140" s="209" t="s">
        <v>80</v>
      </c>
      <c r="AY140" s="17" t="s">
        <v>153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80</v>
      </c>
      <c r="BK140" s="210">
        <f>ROUND(I140*H140,2)</f>
        <v>0</v>
      </c>
      <c r="BL140" s="17" t="s">
        <v>160</v>
      </c>
      <c r="BM140" s="209" t="s">
        <v>2280</v>
      </c>
    </row>
    <row r="141" spans="1:65" s="2" customFormat="1" ht="16.5" customHeight="1">
      <c r="A141" s="38"/>
      <c r="B141" s="39"/>
      <c r="C141" s="197" t="s">
        <v>408</v>
      </c>
      <c r="D141" s="197" t="s">
        <v>156</v>
      </c>
      <c r="E141" s="198" t="s">
        <v>2281</v>
      </c>
      <c r="F141" s="199" t="s">
        <v>2282</v>
      </c>
      <c r="G141" s="200" t="s">
        <v>2261</v>
      </c>
      <c r="H141" s="201">
        <v>20</v>
      </c>
      <c r="I141" s="202"/>
      <c r="J141" s="203">
        <f>ROUND(I141*H141,2)</f>
        <v>0</v>
      </c>
      <c r="K141" s="204"/>
      <c r="L141" s="44"/>
      <c r="M141" s="205" t="s">
        <v>19</v>
      </c>
      <c r="N141" s="206" t="s">
        <v>43</v>
      </c>
      <c r="O141" s="84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9" t="s">
        <v>160</v>
      </c>
      <c r="AT141" s="209" t="s">
        <v>156</v>
      </c>
      <c r="AU141" s="209" t="s">
        <v>80</v>
      </c>
      <c r="AY141" s="17" t="s">
        <v>153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7" t="s">
        <v>80</v>
      </c>
      <c r="BK141" s="210">
        <f>ROUND(I141*H141,2)</f>
        <v>0</v>
      </c>
      <c r="BL141" s="17" t="s">
        <v>160</v>
      </c>
      <c r="BM141" s="209" t="s">
        <v>2283</v>
      </c>
    </row>
    <row r="142" spans="1:63" s="11" customFormat="1" ht="25.9" customHeight="1">
      <c r="A142" s="11"/>
      <c r="B142" s="183"/>
      <c r="C142" s="184"/>
      <c r="D142" s="185" t="s">
        <v>71</v>
      </c>
      <c r="E142" s="186" t="s">
        <v>2284</v>
      </c>
      <c r="F142" s="186" t="s">
        <v>2285</v>
      </c>
      <c r="G142" s="184"/>
      <c r="H142" s="184"/>
      <c r="I142" s="187"/>
      <c r="J142" s="188">
        <f>BK142</f>
        <v>0</v>
      </c>
      <c r="K142" s="184"/>
      <c r="L142" s="189"/>
      <c r="M142" s="190"/>
      <c r="N142" s="191"/>
      <c r="O142" s="191"/>
      <c r="P142" s="192">
        <f>SUM(P143:P145)</f>
        <v>0</v>
      </c>
      <c r="Q142" s="191"/>
      <c r="R142" s="192">
        <f>SUM(R143:R145)</f>
        <v>0</v>
      </c>
      <c r="S142" s="191"/>
      <c r="T142" s="193">
        <f>SUM(T143:T145)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194" t="s">
        <v>80</v>
      </c>
      <c r="AT142" s="195" t="s">
        <v>71</v>
      </c>
      <c r="AU142" s="195" t="s">
        <v>72</v>
      </c>
      <c r="AY142" s="194" t="s">
        <v>153</v>
      </c>
      <c r="BK142" s="196">
        <f>SUM(BK143:BK145)</f>
        <v>0</v>
      </c>
    </row>
    <row r="143" spans="1:65" s="2" customFormat="1" ht="16.5" customHeight="1">
      <c r="A143" s="38"/>
      <c r="B143" s="39"/>
      <c r="C143" s="197" t="s">
        <v>292</v>
      </c>
      <c r="D143" s="197" t="s">
        <v>156</v>
      </c>
      <c r="E143" s="198" t="s">
        <v>330</v>
      </c>
      <c r="F143" s="199" t="s">
        <v>2286</v>
      </c>
      <c r="G143" s="200" t="s">
        <v>383</v>
      </c>
      <c r="H143" s="201">
        <v>1</v>
      </c>
      <c r="I143" s="202"/>
      <c r="J143" s="203">
        <f>ROUND(I143*H143,2)</f>
        <v>0</v>
      </c>
      <c r="K143" s="204"/>
      <c r="L143" s="44"/>
      <c r="M143" s="205" t="s">
        <v>19</v>
      </c>
      <c r="N143" s="206" t="s">
        <v>43</v>
      </c>
      <c r="O143" s="84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9" t="s">
        <v>160</v>
      </c>
      <c r="AT143" s="209" t="s">
        <v>156</v>
      </c>
      <c r="AU143" s="209" t="s">
        <v>80</v>
      </c>
      <c r="AY143" s="17" t="s">
        <v>153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7" t="s">
        <v>80</v>
      </c>
      <c r="BK143" s="210">
        <f>ROUND(I143*H143,2)</f>
        <v>0</v>
      </c>
      <c r="BL143" s="17" t="s">
        <v>160</v>
      </c>
      <c r="BM143" s="209" t="s">
        <v>2287</v>
      </c>
    </row>
    <row r="144" spans="1:65" s="2" customFormat="1" ht="16.5" customHeight="1">
      <c r="A144" s="38"/>
      <c r="B144" s="39"/>
      <c r="C144" s="197" t="s">
        <v>418</v>
      </c>
      <c r="D144" s="197" t="s">
        <v>156</v>
      </c>
      <c r="E144" s="198" t="s">
        <v>247</v>
      </c>
      <c r="F144" s="199" t="s">
        <v>2288</v>
      </c>
      <c r="G144" s="200" t="s">
        <v>383</v>
      </c>
      <c r="H144" s="201">
        <v>1</v>
      </c>
      <c r="I144" s="202"/>
      <c r="J144" s="203">
        <f>ROUND(I144*H144,2)</f>
        <v>0</v>
      </c>
      <c r="K144" s="204"/>
      <c r="L144" s="44"/>
      <c r="M144" s="205" t="s">
        <v>19</v>
      </c>
      <c r="N144" s="206" t="s">
        <v>43</v>
      </c>
      <c r="O144" s="84"/>
      <c r="P144" s="207">
        <f>O144*H144</f>
        <v>0</v>
      </c>
      <c r="Q144" s="207">
        <v>0</v>
      </c>
      <c r="R144" s="207">
        <f>Q144*H144</f>
        <v>0</v>
      </c>
      <c r="S144" s="207">
        <v>0</v>
      </c>
      <c r="T144" s="20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9" t="s">
        <v>160</v>
      </c>
      <c r="AT144" s="209" t="s">
        <v>156</v>
      </c>
      <c r="AU144" s="209" t="s">
        <v>80</v>
      </c>
      <c r="AY144" s="17" t="s">
        <v>153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7" t="s">
        <v>80</v>
      </c>
      <c r="BK144" s="210">
        <f>ROUND(I144*H144,2)</f>
        <v>0</v>
      </c>
      <c r="BL144" s="17" t="s">
        <v>160</v>
      </c>
      <c r="BM144" s="209" t="s">
        <v>2289</v>
      </c>
    </row>
    <row r="145" spans="1:65" s="2" customFormat="1" ht="16.5" customHeight="1">
      <c r="A145" s="38"/>
      <c r="B145" s="39"/>
      <c r="C145" s="197" t="s">
        <v>295</v>
      </c>
      <c r="D145" s="197" t="s">
        <v>156</v>
      </c>
      <c r="E145" s="198" t="s">
        <v>340</v>
      </c>
      <c r="F145" s="199" t="s">
        <v>2290</v>
      </c>
      <c r="G145" s="200" t="s">
        <v>383</v>
      </c>
      <c r="H145" s="201">
        <v>1</v>
      </c>
      <c r="I145" s="202"/>
      <c r="J145" s="203">
        <f>ROUND(I145*H145,2)</f>
        <v>0</v>
      </c>
      <c r="K145" s="204"/>
      <c r="L145" s="44"/>
      <c r="M145" s="249" t="s">
        <v>19</v>
      </c>
      <c r="N145" s="250" t="s">
        <v>43</v>
      </c>
      <c r="O145" s="25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9" t="s">
        <v>160</v>
      </c>
      <c r="AT145" s="209" t="s">
        <v>156</v>
      </c>
      <c r="AU145" s="209" t="s">
        <v>80</v>
      </c>
      <c r="AY145" s="17" t="s">
        <v>153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80</v>
      </c>
      <c r="BK145" s="210">
        <f>ROUND(I145*H145,2)</f>
        <v>0</v>
      </c>
      <c r="BL145" s="17" t="s">
        <v>160</v>
      </c>
      <c r="BM145" s="209" t="s">
        <v>2291</v>
      </c>
    </row>
    <row r="146" spans="1:31" s="2" customFormat="1" ht="6.95" customHeight="1">
      <c r="A146" s="3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83:K1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SZŠ a VOŠ zdravotnická Žďár nad Sázavou, zázemí praxe NMNM – rekonstrukce ZTI, ELEKTRO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2292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18. 1. 2023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1074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105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ROUND((SUM(BE83:BE135)),2)</f>
        <v>0</v>
      </c>
      <c r="G33" s="38"/>
      <c r="H33" s="38"/>
      <c r="I33" s="148">
        <v>0.21</v>
      </c>
      <c r="J33" s="147">
        <f>ROUND(((SUM(BE83:BE135))*I33),2)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ROUND((SUM(BF83:BF135)),2)</f>
        <v>0</v>
      </c>
      <c r="G34" s="38"/>
      <c r="H34" s="38"/>
      <c r="I34" s="148">
        <v>0.15</v>
      </c>
      <c r="J34" s="147">
        <f>ROUND(((SUM(BF83:BF135))*I34),2)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ROUND((SUM(BG83:BG135)),2)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ROUND((SUM(BH83:BH135)),2)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ROUND((SUM(BI83:BI135)),2)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SZŠ a VOŠ zdravotnická Žďár nad Sázavou, zázemí praxe NMNM – rekonstrukce ZTI, ELEKTRO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06 - elektrické rozvody - slaboproudé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Žďárská 610, Nové Město na Moravě</v>
      </c>
      <c r="G52" s="40"/>
      <c r="H52" s="40"/>
      <c r="I52" s="32" t="s">
        <v>23</v>
      </c>
      <c r="J52" s="72" t="str">
        <f>IF(J12="","",J12)</f>
        <v>18. 1. 2023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Kraj Vysočina, Žižkova 57, Jihlava</v>
      </c>
      <c r="G54" s="40"/>
      <c r="H54" s="40"/>
      <c r="I54" s="32" t="s">
        <v>31</v>
      </c>
      <c r="J54" s="36" t="str">
        <f>E21</f>
        <v>Filip Marek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Filip MArek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107</v>
      </c>
      <c r="D57" s="162"/>
      <c r="E57" s="162"/>
      <c r="F57" s="162"/>
      <c r="G57" s="162"/>
      <c r="H57" s="162"/>
      <c r="I57" s="162"/>
      <c r="J57" s="163" t="s">
        <v>108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109</v>
      </c>
    </row>
    <row r="60" spans="1:31" s="9" customFormat="1" ht="24.95" customHeight="1">
      <c r="A60" s="9"/>
      <c r="B60" s="165"/>
      <c r="C60" s="166"/>
      <c r="D60" s="167" t="s">
        <v>2293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2112</v>
      </c>
      <c r="E61" s="168"/>
      <c r="F61" s="168"/>
      <c r="G61" s="168"/>
      <c r="H61" s="168"/>
      <c r="I61" s="168"/>
      <c r="J61" s="169">
        <f>J100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2114</v>
      </c>
      <c r="E62" s="168"/>
      <c r="F62" s="168"/>
      <c r="G62" s="168"/>
      <c r="H62" s="168"/>
      <c r="I62" s="168"/>
      <c r="J62" s="169">
        <f>J120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2115</v>
      </c>
      <c r="E63" s="168"/>
      <c r="F63" s="168"/>
      <c r="G63" s="168"/>
      <c r="H63" s="168"/>
      <c r="I63" s="168"/>
      <c r="J63" s="169">
        <f>J132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138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6.25" customHeight="1">
      <c r="A73" s="38"/>
      <c r="B73" s="39"/>
      <c r="C73" s="40"/>
      <c r="D73" s="40"/>
      <c r="E73" s="160" t="str">
        <f>E7</f>
        <v>SZŠ a VOŠ zdravotnická Žďár nad Sázavou, zázemí praxe NMNM – rekonstrukce ZTI, ELEKTRO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102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06 - elektrické rozvody - slaboproudé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Žďárská 610, Nové Město na Moravě</v>
      </c>
      <c r="G77" s="40"/>
      <c r="H77" s="40"/>
      <c r="I77" s="32" t="s">
        <v>23</v>
      </c>
      <c r="J77" s="72" t="str">
        <f>IF(J12="","",J12)</f>
        <v>18. 1. 2023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Kraj Vysočina, Žižkova 57, Jihlava</v>
      </c>
      <c r="G79" s="40"/>
      <c r="H79" s="40"/>
      <c r="I79" s="32" t="s">
        <v>31</v>
      </c>
      <c r="J79" s="36" t="str">
        <f>E21</f>
        <v>Filip Marek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Filip MArek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71"/>
      <c r="B82" s="172"/>
      <c r="C82" s="173" t="s">
        <v>139</v>
      </c>
      <c r="D82" s="174" t="s">
        <v>57</v>
      </c>
      <c r="E82" s="174" t="s">
        <v>53</v>
      </c>
      <c r="F82" s="174" t="s">
        <v>54</v>
      </c>
      <c r="G82" s="174" t="s">
        <v>140</v>
      </c>
      <c r="H82" s="174" t="s">
        <v>141</v>
      </c>
      <c r="I82" s="174" t="s">
        <v>142</v>
      </c>
      <c r="J82" s="175" t="s">
        <v>108</v>
      </c>
      <c r="K82" s="176" t="s">
        <v>143</v>
      </c>
      <c r="L82" s="177"/>
      <c r="M82" s="92" t="s">
        <v>19</v>
      </c>
      <c r="N82" s="93" t="s">
        <v>42</v>
      </c>
      <c r="O82" s="93" t="s">
        <v>144</v>
      </c>
      <c r="P82" s="93" t="s">
        <v>145</v>
      </c>
      <c r="Q82" s="93" t="s">
        <v>146</v>
      </c>
      <c r="R82" s="93" t="s">
        <v>147</v>
      </c>
      <c r="S82" s="93" t="s">
        <v>148</v>
      </c>
      <c r="T82" s="94" t="s">
        <v>149</v>
      </c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</row>
    <row r="83" spans="1:63" s="2" customFormat="1" ht="22.8" customHeight="1">
      <c r="A83" s="38"/>
      <c r="B83" s="39"/>
      <c r="C83" s="99" t="s">
        <v>150</v>
      </c>
      <c r="D83" s="40"/>
      <c r="E83" s="40"/>
      <c r="F83" s="40"/>
      <c r="G83" s="40"/>
      <c r="H83" s="40"/>
      <c r="I83" s="40"/>
      <c r="J83" s="178">
        <f>BK83</f>
        <v>0</v>
      </c>
      <c r="K83" s="40"/>
      <c r="L83" s="44"/>
      <c r="M83" s="95"/>
      <c r="N83" s="179"/>
      <c r="O83" s="96"/>
      <c r="P83" s="180">
        <f>P84+P100+P120+P132</f>
        <v>0</v>
      </c>
      <c r="Q83" s="96"/>
      <c r="R83" s="180">
        <f>R84+R100+R120+R132</f>
        <v>0</v>
      </c>
      <c r="S83" s="96"/>
      <c r="T83" s="181">
        <f>T84+T100+T120+T132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109</v>
      </c>
      <c r="BK83" s="182">
        <f>BK84+BK100+BK120+BK132</f>
        <v>0</v>
      </c>
    </row>
    <row r="84" spans="1:63" s="11" customFormat="1" ht="25.9" customHeight="1">
      <c r="A84" s="11"/>
      <c r="B84" s="183"/>
      <c r="C84" s="184"/>
      <c r="D84" s="185" t="s">
        <v>71</v>
      </c>
      <c r="E84" s="186" t="s">
        <v>2294</v>
      </c>
      <c r="F84" s="186" t="s">
        <v>2116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SUM(P85:P99)</f>
        <v>0</v>
      </c>
      <c r="Q84" s="191"/>
      <c r="R84" s="192">
        <f>SUM(R85:R99)</f>
        <v>0</v>
      </c>
      <c r="S84" s="191"/>
      <c r="T84" s="193">
        <f>SUM(T85:T99)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194" t="s">
        <v>80</v>
      </c>
      <c r="AT84" s="195" t="s">
        <v>71</v>
      </c>
      <c r="AU84" s="195" t="s">
        <v>72</v>
      </c>
      <c r="AY84" s="194" t="s">
        <v>153</v>
      </c>
      <c r="BK84" s="196">
        <f>SUM(BK85:BK99)</f>
        <v>0</v>
      </c>
    </row>
    <row r="85" spans="1:65" s="2" customFormat="1" ht="16.5" customHeight="1">
      <c r="A85" s="38"/>
      <c r="B85" s="39"/>
      <c r="C85" s="197" t="s">
        <v>80</v>
      </c>
      <c r="D85" s="197" t="s">
        <v>156</v>
      </c>
      <c r="E85" s="198" t="s">
        <v>2117</v>
      </c>
      <c r="F85" s="199" t="s">
        <v>2295</v>
      </c>
      <c r="G85" s="200" t="s">
        <v>379</v>
      </c>
      <c r="H85" s="201">
        <v>1</v>
      </c>
      <c r="I85" s="202"/>
      <c r="J85" s="203">
        <f>ROUND(I85*H85,2)</f>
        <v>0</v>
      </c>
      <c r="K85" s="204"/>
      <c r="L85" s="44"/>
      <c r="M85" s="205" t="s">
        <v>19</v>
      </c>
      <c r="N85" s="206" t="s">
        <v>43</v>
      </c>
      <c r="O85" s="84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9" t="s">
        <v>160</v>
      </c>
      <c r="AT85" s="209" t="s">
        <v>156</v>
      </c>
      <c r="AU85" s="209" t="s">
        <v>80</v>
      </c>
      <c r="AY85" s="17" t="s">
        <v>153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7" t="s">
        <v>80</v>
      </c>
      <c r="BK85" s="210">
        <f>ROUND(I85*H85,2)</f>
        <v>0</v>
      </c>
      <c r="BL85" s="17" t="s">
        <v>160</v>
      </c>
      <c r="BM85" s="209" t="s">
        <v>2296</v>
      </c>
    </row>
    <row r="86" spans="1:65" s="2" customFormat="1" ht="16.5" customHeight="1">
      <c r="A86" s="38"/>
      <c r="B86" s="39"/>
      <c r="C86" s="197" t="s">
        <v>82</v>
      </c>
      <c r="D86" s="197" t="s">
        <v>156</v>
      </c>
      <c r="E86" s="198" t="s">
        <v>2120</v>
      </c>
      <c r="F86" s="199" t="s">
        <v>2297</v>
      </c>
      <c r="G86" s="200" t="s">
        <v>379</v>
      </c>
      <c r="H86" s="201">
        <v>1</v>
      </c>
      <c r="I86" s="202"/>
      <c r="J86" s="203">
        <f>ROUND(I86*H86,2)</f>
        <v>0</v>
      </c>
      <c r="K86" s="204"/>
      <c r="L86" s="44"/>
      <c r="M86" s="205" t="s">
        <v>19</v>
      </c>
      <c r="N86" s="206" t="s">
        <v>43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160</v>
      </c>
      <c r="AT86" s="209" t="s">
        <v>156</v>
      </c>
      <c r="AU86" s="209" t="s">
        <v>80</v>
      </c>
      <c r="AY86" s="17" t="s">
        <v>153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80</v>
      </c>
      <c r="BK86" s="210">
        <f>ROUND(I86*H86,2)</f>
        <v>0</v>
      </c>
      <c r="BL86" s="17" t="s">
        <v>160</v>
      </c>
      <c r="BM86" s="209" t="s">
        <v>2298</v>
      </c>
    </row>
    <row r="87" spans="1:65" s="2" customFormat="1" ht="16.5" customHeight="1">
      <c r="A87" s="38"/>
      <c r="B87" s="39"/>
      <c r="C87" s="197" t="s">
        <v>172</v>
      </c>
      <c r="D87" s="197" t="s">
        <v>156</v>
      </c>
      <c r="E87" s="198" t="s">
        <v>2123</v>
      </c>
      <c r="F87" s="199" t="s">
        <v>2299</v>
      </c>
      <c r="G87" s="200" t="s">
        <v>379</v>
      </c>
      <c r="H87" s="201">
        <v>9</v>
      </c>
      <c r="I87" s="202"/>
      <c r="J87" s="203">
        <f>ROUND(I87*H87,2)</f>
        <v>0</v>
      </c>
      <c r="K87" s="204"/>
      <c r="L87" s="44"/>
      <c r="M87" s="205" t="s">
        <v>19</v>
      </c>
      <c r="N87" s="206" t="s">
        <v>43</v>
      </c>
      <c r="O87" s="84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9" t="s">
        <v>160</v>
      </c>
      <c r="AT87" s="209" t="s">
        <v>156</v>
      </c>
      <c r="AU87" s="209" t="s">
        <v>80</v>
      </c>
      <c r="AY87" s="17" t="s">
        <v>153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7" t="s">
        <v>80</v>
      </c>
      <c r="BK87" s="210">
        <f>ROUND(I87*H87,2)</f>
        <v>0</v>
      </c>
      <c r="BL87" s="17" t="s">
        <v>160</v>
      </c>
      <c r="BM87" s="209" t="s">
        <v>2300</v>
      </c>
    </row>
    <row r="88" spans="1:65" s="2" customFormat="1" ht="16.5" customHeight="1">
      <c r="A88" s="38"/>
      <c r="B88" s="39"/>
      <c r="C88" s="197" t="s">
        <v>160</v>
      </c>
      <c r="D88" s="197" t="s">
        <v>156</v>
      </c>
      <c r="E88" s="198" t="s">
        <v>2128</v>
      </c>
      <c r="F88" s="199" t="s">
        <v>2301</v>
      </c>
      <c r="G88" s="200" t="s">
        <v>379</v>
      </c>
      <c r="H88" s="201">
        <v>1</v>
      </c>
      <c r="I88" s="202"/>
      <c r="J88" s="203">
        <f>ROUND(I88*H88,2)</f>
        <v>0</v>
      </c>
      <c r="K88" s="204"/>
      <c r="L88" s="44"/>
      <c r="M88" s="205" t="s">
        <v>19</v>
      </c>
      <c r="N88" s="206" t="s">
        <v>43</v>
      </c>
      <c r="O88" s="84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9" t="s">
        <v>160</v>
      </c>
      <c r="AT88" s="209" t="s">
        <v>156</v>
      </c>
      <c r="AU88" s="209" t="s">
        <v>80</v>
      </c>
      <c r="AY88" s="17" t="s">
        <v>153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7" t="s">
        <v>80</v>
      </c>
      <c r="BK88" s="210">
        <f>ROUND(I88*H88,2)</f>
        <v>0</v>
      </c>
      <c r="BL88" s="17" t="s">
        <v>160</v>
      </c>
      <c r="BM88" s="209" t="s">
        <v>2302</v>
      </c>
    </row>
    <row r="89" spans="1:65" s="2" customFormat="1" ht="16.5" customHeight="1">
      <c r="A89" s="38"/>
      <c r="B89" s="39"/>
      <c r="C89" s="197" t="s">
        <v>180</v>
      </c>
      <c r="D89" s="197" t="s">
        <v>156</v>
      </c>
      <c r="E89" s="198" t="s">
        <v>2131</v>
      </c>
      <c r="F89" s="199" t="s">
        <v>2303</v>
      </c>
      <c r="G89" s="200" t="s">
        <v>379</v>
      </c>
      <c r="H89" s="201">
        <v>8</v>
      </c>
      <c r="I89" s="202"/>
      <c r="J89" s="203">
        <f>ROUND(I89*H89,2)</f>
        <v>0</v>
      </c>
      <c r="K89" s="204"/>
      <c r="L89" s="44"/>
      <c r="M89" s="205" t="s">
        <v>19</v>
      </c>
      <c r="N89" s="206" t="s">
        <v>43</v>
      </c>
      <c r="O89" s="84"/>
      <c r="P89" s="207">
        <f>O89*H89</f>
        <v>0</v>
      </c>
      <c r="Q89" s="207">
        <v>0</v>
      </c>
      <c r="R89" s="207">
        <f>Q89*H89</f>
        <v>0</v>
      </c>
      <c r="S89" s="207">
        <v>0</v>
      </c>
      <c r="T89" s="208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9" t="s">
        <v>160</v>
      </c>
      <c r="AT89" s="209" t="s">
        <v>156</v>
      </c>
      <c r="AU89" s="209" t="s">
        <v>80</v>
      </c>
      <c r="AY89" s="17" t="s">
        <v>153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17" t="s">
        <v>80</v>
      </c>
      <c r="BK89" s="210">
        <f>ROUND(I89*H89,2)</f>
        <v>0</v>
      </c>
      <c r="BL89" s="17" t="s">
        <v>160</v>
      </c>
      <c r="BM89" s="209" t="s">
        <v>2304</v>
      </c>
    </row>
    <row r="90" spans="1:65" s="2" customFormat="1" ht="16.5" customHeight="1">
      <c r="A90" s="38"/>
      <c r="B90" s="39"/>
      <c r="C90" s="197" t="s">
        <v>175</v>
      </c>
      <c r="D90" s="197" t="s">
        <v>156</v>
      </c>
      <c r="E90" s="198" t="s">
        <v>2134</v>
      </c>
      <c r="F90" s="199" t="s">
        <v>2305</v>
      </c>
      <c r="G90" s="200" t="s">
        <v>379</v>
      </c>
      <c r="H90" s="201">
        <v>9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43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160</v>
      </c>
      <c r="AT90" s="209" t="s">
        <v>156</v>
      </c>
      <c r="AU90" s="209" t="s">
        <v>80</v>
      </c>
      <c r="AY90" s="17" t="s">
        <v>153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80</v>
      </c>
      <c r="BK90" s="210">
        <f>ROUND(I90*H90,2)</f>
        <v>0</v>
      </c>
      <c r="BL90" s="17" t="s">
        <v>160</v>
      </c>
      <c r="BM90" s="209" t="s">
        <v>2306</v>
      </c>
    </row>
    <row r="91" spans="1:65" s="2" customFormat="1" ht="16.5" customHeight="1">
      <c r="A91" s="38"/>
      <c r="B91" s="39"/>
      <c r="C91" s="197" t="s">
        <v>186</v>
      </c>
      <c r="D91" s="197" t="s">
        <v>156</v>
      </c>
      <c r="E91" s="198" t="s">
        <v>2137</v>
      </c>
      <c r="F91" s="199" t="s">
        <v>2307</v>
      </c>
      <c r="G91" s="200" t="s">
        <v>379</v>
      </c>
      <c r="H91" s="201">
        <v>9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43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160</v>
      </c>
      <c r="AT91" s="209" t="s">
        <v>156</v>
      </c>
      <c r="AU91" s="209" t="s">
        <v>80</v>
      </c>
      <c r="AY91" s="17" t="s">
        <v>153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80</v>
      </c>
      <c r="BK91" s="210">
        <f>ROUND(I91*H91,2)</f>
        <v>0</v>
      </c>
      <c r="BL91" s="17" t="s">
        <v>160</v>
      </c>
      <c r="BM91" s="209" t="s">
        <v>2308</v>
      </c>
    </row>
    <row r="92" spans="1:65" s="2" customFormat="1" ht="16.5" customHeight="1">
      <c r="A92" s="38"/>
      <c r="B92" s="39"/>
      <c r="C92" s="197" t="s">
        <v>179</v>
      </c>
      <c r="D92" s="197" t="s">
        <v>156</v>
      </c>
      <c r="E92" s="198" t="s">
        <v>2140</v>
      </c>
      <c r="F92" s="199" t="s">
        <v>2309</v>
      </c>
      <c r="G92" s="200" t="s">
        <v>379</v>
      </c>
      <c r="H92" s="201">
        <v>1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43</v>
      </c>
      <c r="O92" s="84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160</v>
      </c>
      <c r="AT92" s="209" t="s">
        <v>156</v>
      </c>
      <c r="AU92" s="209" t="s">
        <v>80</v>
      </c>
      <c r="AY92" s="17" t="s">
        <v>153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80</v>
      </c>
      <c r="BK92" s="210">
        <f>ROUND(I92*H92,2)</f>
        <v>0</v>
      </c>
      <c r="BL92" s="17" t="s">
        <v>160</v>
      </c>
      <c r="BM92" s="209" t="s">
        <v>2310</v>
      </c>
    </row>
    <row r="93" spans="1:65" s="2" customFormat="1" ht="16.5" customHeight="1">
      <c r="A93" s="38"/>
      <c r="B93" s="39"/>
      <c r="C93" s="197" t="s">
        <v>197</v>
      </c>
      <c r="D93" s="197" t="s">
        <v>156</v>
      </c>
      <c r="E93" s="198" t="s">
        <v>2143</v>
      </c>
      <c r="F93" s="199" t="s">
        <v>2311</v>
      </c>
      <c r="G93" s="200" t="s">
        <v>379</v>
      </c>
      <c r="H93" s="201">
        <v>1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43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160</v>
      </c>
      <c r="AT93" s="209" t="s">
        <v>156</v>
      </c>
      <c r="AU93" s="209" t="s">
        <v>80</v>
      </c>
      <c r="AY93" s="17" t="s">
        <v>153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80</v>
      </c>
      <c r="BK93" s="210">
        <f>ROUND(I93*H93,2)</f>
        <v>0</v>
      </c>
      <c r="BL93" s="17" t="s">
        <v>160</v>
      </c>
      <c r="BM93" s="209" t="s">
        <v>2312</v>
      </c>
    </row>
    <row r="94" spans="1:65" s="2" customFormat="1" ht="24.15" customHeight="1">
      <c r="A94" s="38"/>
      <c r="B94" s="39"/>
      <c r="C94" s="197" t="s">
        <v>183</v>
      </c>
      <c r="D94" s="197" t="s">
        <v>156</v>
      </c>
      <c r="E94" s="198" t="s">
        <v>2146</v>
      </c>
      <c r="F94" s="199" t="s">
        <v>2313</v>
      </c>
      <c r="G94" s="200" t="s">
        <v>379</v>
      </c>
      <c r="H94" s="201">
        <v>1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43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160</v>
      </c>
      <c r="AT94" s="209" t="s">
        <v>156</v>
      </c>
      <c r="AU94" s="209" t="s">
        <v>80</v>
      </c>
      <c r="AY94" s="17" t="s">
        <v>153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80</v>
      </c>
      <c r="BK94" s="210">
        <f>ROUND(I94*H94,2)</f>
        <v>0</v>
      </c>
      <c r="BL94" s="17" t="s">
        <v>160</v>
      </c>
      <c r="BM94" s="209" t="s">
        <v>2314</v>
      </c>
    </row>
    <row r="95" spans="1:65" s="2" customFormat="1" ht="16.5" customHeight="1">
      <c r="A95" s="38"/>
      <c r="B95" s="39"/>
      <c r="C95" s="197" t="s">
        <v>205</v>
      </c>
      <c r="D95" s="197" t="s">
        <v>156</v>
      </c>
      <c r="E95" s="198" t="s">
        <v>2149</v>
      </c>
      <c r="F95" s="199" t="s">
        <v>2315</v>
      </c>
      <c r="G95" s="200" t="s">
        <v>379</v>
      </c>
      <c r="H95" s="201">
        <v>1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43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160</v>
      </c>
      <c r="AT95" s="209" t="s">
        <v>156</v>
      </c>
      <c r="AU95" s="209" t="s">
        <v>80</v>
      </c>
      <c r="AY95" s="17" t="s">
        <v>153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80</v>
      </c>
      <c r="BK95" s="210">
        <f>ROUND(I95*H95,2)</f>
        <v>0</v>
      </c>
      <c r="BL95" s="17" t="s">
        <v>160</v>
      </c>
      <c r="BM95" s="209" t="s">
        <v>2316</v>
      </c>
    </row>
    <row r="96" spans="1:65" s="2" customFormat="1" ht="16.5" customHeight="1">
      <c r="A96" s="38"/>
      <c r="B96" s="39"/>
      <c r="C96" s="197" t="s">
        <v>176</v>
      </c>
      <c r="D96" s="197" t="s">
        <v>156</v>
      </c>
      <c r="E96" s="198" t="s">
        <v>2152</v>
      </c>
      <c r="F96" s="199" t="s">
        <v>2317</v>
      </c>
      <c r="G96" s="200" t="s">
        <v>379</v>
      </c>
      <c r="H96" s="201">
        <v>1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43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160</v>
      </c>
      <c r="AT96" s="209" t="s">
        <v>156</v>
      </c>
      <c r="AU96" s="209" t="s">
        <v>80</v>
      </c>
      <c r="AY96" s="17" t="s">
        <v>153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80</v>
      </c>
      <c r="BK96" s="210">
        <f>ROUND(I96*H96,2)</f>
        <v>0</v>
      </c>
      <c r="BL96" s="17" t="s">
        <v>160</v>
      </c>
      <c r="BM96" s="209" t="s">
        <v>2318</v>
      </c>
    </row>
    <row r="97" spans="1:65" s="2" customFormat="1" ht="16.5" customHeight="1">
      <c r="A97" s="38"/>
      <c r="B97" s="39"/>
      <c r="C97" s="197" t="s">
        <v>215</v>
      </c>
      <c r="D97" s="197" t="s">
        <v>156</v>
      </c>
      <c r="E97" s="198" t="s">
        <v>2155</v>
      </c>
      <c r="F97" s="199" t="s">
        <v>2319</v>
      </c>
      <c r="G97" s="200" t="s">
        <v>379</v>
      </c>
      <c r="H97" s="201">
        <v>1</v>
      </c>
      <c r="I97" s="202"/>
      <c r="J97" s="203">
        <f>ROUND(I97*H97,2)</f>
        <v>0</v>
      </c>
      <c r="K97" s="204"/>
      <c r="L97" s="44"/>
      <c r="M97" s="205" t="s">
        <v>19</v>
      </c>
      <c r="N97" s="206" t="s">
        <v>43</v>
      </c>
      <c r="O97" s="84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160</v>
      </c>
      <c r="AT97" s="209" t="s">
        <v>156</v>
      </c>
      <c r="AU97" s="209" t="s">
        <v>80</v>
      </c>
      <c r="AY97" s="17" t="s">
        <v>153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80</v>
      </c>
      <c r="BK97" s="210">
        <f>ROUND(I97*H97,2)</f>
        <v>0</v>
      </c>
      <c r="BL97" s="17" t="s">
        <v>160</v>
      </c>
      <c r="BM97" s="209" t="s">
        <v>2320</v>
      </c>
    </row>
    <row r="98" spans="1:65" s="2" customFormat="1" ht="21.75" customHeight="1">
      <c r="A98" s="38"/>
      <c r="B98" s="39"/>
      <c r="C98" s="197" t="s">
        <v>219</v>
      </c>
      <c r="D98" s="197" t="s">
        <v>156</v>
      </c>
      <c r="E98" s="198" t="s">
        <v>2158</v>
      </c>
      <c r="F98" s="199" t="s">
        <v>2321</v>
      </c>
      <c r="G98" s="200" t="s">
        <v>379</v>
      </c>
      <c r="H98" s="201">
        <v>12</v>
      </c>
      <c r="I98" s="202"/>
      <c r="J98" s="203">
        <f>ROUND(I98*H98,2)</f>
        <v>0</v>
      </c>
      <c r="K98" s="204"/>
      <c r="L98" s="44"/>
      <c r="M98" s="205" t="s">
        <v>19</v>
      </c>
      <c r="N98" s="206" t="s">
        <v>43</v>
      </c>
      <c r="O98" s="84"/>
      <c r="P98" s="207">
        <f>O98*H98</f>
        <v>0</v>
      </c>
      <c r="Q98" s="207">
        <v>0</v>
      </c>
      <c r="R98" s="207">
        <f>Q98*H98</f>
        <v>0</v>
      </c>
      <c r="S98" s="207">
        <v>0</v>
      </c>
      <c r="T98" s="20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9" t="s">
        <v>160</v>
      </c>
      <c r="AT98" s="209" t="s">
        <v>156</v>
      </c>
      <c r="AU98" s="209" t="s">
        <v>80</v>
      </c>
      <c r="AY98" s="17" t="s">
        <v>153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7" t="s">
        <v>80</v>
      </c>
      <c r="BK98" s="210">
        <f>ROUND(I98*H98,2)</f>
        <v>0</v>
      </c>
      <c r="BL98" s="17" t="s">
        <v>160</v>
      </c>
      <c r="BM98" s="209" t="s">
        <v>2322</v>
      </c>
    </row>
    <row r="99" spans="1:65" s="2" customFormat="1" ht="16.5" customHeight="1">
      <c r="A99" s="38"/>
      <c r="B99" s="39"/>
      <c r="C99" s="197" t="s">
        <v>8</v>
      </c>
      <c r="D99" s="197" t="s">
        <v>156</v>
      </c>
      <c r="E99" s="198" t="s">
        <v>2161</v>
      </c>
      <c r="F99" s="199" t="s">
        <v>2323</v>
      </c>
      <c r="G99" s="200" t="s">
        <v>379</v>
      </c>
      <c r="H99" s="201">
        <v>1</v>
      </c>
      <c r="I99" s="202"/>
      <c r="J99" s="203">
        <f>ROUND(I99*H99,2)</f>
        <v>0</v>
      </c>
      <c r="K99" s="204"/>
      <c r="L99" s="44"/>
      <c r="M99" s="205" t="s">
        <v>19</v>
      </c>
      <c r="N99" s="206" t="s">
        <v>43</v>
      </c>
      <c r="O99" s="84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9" t="s">
        <v>160</v>
      </c>
      <c r="AT99" s="209" t="s">
        <v>156</v>
      </c>
      <c r="AU99" s="209" t="s">
        <v>80</v>
      </c>
      <c r="AY99" s="17" t="s">
        <v>153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7" t="s">
        <v>80</v>
      </c>
      <c r="BK99" s="210">
        <f>ROUND(I99*H99,2)</f>
        <v>0</v>
      </c>
      <c r="BL99" s="17" t="s">
        <v>160</v>
      </c>
      <c r="BM99" s="209" t="s">
        <v>2324</v>
      </c>
    </row>
    <row r="100" spans="1:63" s="11" customFormat="1" ht="25.9" customHeight="1">
      <c r="A100" s="11"/>
      <c r="B100" s="183"/>
      <c r="C100" s="184"/>
      <c r="D100" s="185" t="s">
        <v>71</v>
      </c>
      <c r="E100" s="186" t="s">
        <v>2126</v>
      </c>
      <c r="F100" s="186" t="s">
        <v>2127</v>
      </c>
      <c r="G100" s="184"/>
      <c r="H100" s="184"/>
      <c r="I100" s="187"/>
      <c r="J100" s="188">
        <f>BK100</f>
        <v>0</v>
      </c>
      <c r="K100" s="184"/>
      <c r="L100" s="189"/>
      <c r="M100" s="190"/>
      <c r="N100" s="191"/>
      <c r="O100" s="191"/>
      <c r="P100" s="192">
        <f>SUM(P101:P119)</f>
        <v>0</v>
      </c>
      <c r="Q100" s="191"/>
      <c r="R100" s="192">
        <f>SUM(R101:R119)</f>
        <v>0</v>
      </c>
      <c r="S100" s="191"/>
      <c r="T100" s="193">
        <f>SUM(T101:T119)</f>
        <v>0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R100" s="194" t="s">
        <v>80</v>
      </c>
      <c r="AT100" s="195" t="s">
        <v>71</v>
      </c>
      <c r="AU100" s="195" t="s">
        <v>72</v>
      </c>
      <c r="AY100" s="194" t="s">
        <v>153</v>
      </c>
      <c r="BK100" s="196">
        <f>SUM(BK101:BK119)</f>
        <v>0</v>
      </c>
    </row>
    <row r="101" spans="1:65" s="2" customFormat="1" ht="16.5" customHeight="1">
      <c r="A101" s="38"/>
      <c r="B101" s="39"/>
      <c r="C101" s="197" t="s">
        <v>230</v>
      </c>
      <c r="D101" s="197" t="s">
        <v>156</v>
      </c>
      <c r="E101" s="198" t="s">
        <v>2164</v>
      </c>
      <c r="F101" s="199" t="s">
        <v>2325</v>
      </c>
      <c r="G101" s="200" t="s">
        <v>246</v>
      </c>
      <c r="H101" s="201">
        <v>50</v>
      </c>
      <c r="I101" s="202"/>
      <c r="J101" s="203">
        <f>ROUND(I101*H101,2)</f>
        <v>0</v>
      </c>
      <c r="K101" s="204"/>
      <c r="L101" s="44"/>
      <c r="M101" s="205" t="s">
        <v>19</v>
      </c>
      <c r="N101" s="206" t="s">
        <v>43</v>
      </c>
      <c r="O101" s="84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9" t="s">
        <v>160</v>
      </c>
      <c r="AT101" s="209" t="s">
        <v>156</v>
      </c>
      <c r="AU101" s="209" t="s">
        <v>80</v>
      </c>
      <c r="AY101" s="17" t="s">
        <v>153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7" t="s">
        <v>80</v>
      </c>
      <c r="BK101" s="210">
        <f>ROUND(I101*H101,2)</f>
        <v>0</v>
      </c>
      <c r="BL101" s="17" t="s">
        <v>160</v>
      </c>
      <c r="BM101" s="209" t="s">
        <v>2326</v>
      </c>
    </row>
    <row r="102" spans="1:65" s="2" customFormat="1" ht="16.5" customHeight="1">
      <c r="A102" s="38"/>
      <c r="B102" s="39"/>
      <c r="C102" s="197" t="s">
        <v>154</v>
      </c>
      <c r="D102" s="197" t="s">
        <v>156</v>
      </c>
      <c r="E102" s="198" t="s">
        <v>2167</v>
      </c>
      <c r="F102" s="199" t="s">
        <v>2327</v>
      </c>
      <c r="G102" s="200" t="s">
        <v>246</v>
      </c>
      <c r="H102" s="201">
        <v>25</v>
      </c>
      <c r="I102" s="202"/>
      <c r="J102" s="203">
        <f>ROUND(I102*H102,2)</f>
        <v>0</v>
      </c>
      <c r="K102" s="204"/>
      <c r="L102" s="44"/>
      <c r="M102" s="205" t="s">
        <v>19</v>
      </c>
      <c r="N102" s="206" t="s">
        <v>43</v>
      </c>
      <c r="O102" s="84"/>
      <c r="P102" s="207">
        <f>O102*H102</f>
        <v>0</v>
      </c>
      <c r="Q102" s="207">
        <v>0</v>
      </c>
      <c r="R102" s="207">
        <f>Q102*H102</f>
        <v>0</v>
      </c>
      <c r="S102" s="207">
        <v>0</v>
      </c>
      <c r="T102" s="20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9" t="s">
        <v>160</v>
      </c>
      <c r="AT102" s="209" t="s">
        <v>156</v>
      </c>
      <c r="AU102" s="209" t="s">
        <v>80</v>
      </c>
      <c r="AY102" s="17" t="s">
        <v>153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7" t="s">
        <v>80</v>
      </c>
      <c r="BK102" s="210">
        <f>ROUND(I102*H102,2)</f>
        <v>0</v>
      </c>
      <c r="BL102" s="17" t="s">
        <v>160</v>
      </c>
      <c r="BM102" s="209" t="s">
        <v>2328</v>
      </c>
    </row>
    <row r="103" spans="1:65" s="2" customFormat="1" ht="16.5" customHeight="1">
      <c r="A103" s="38"/>
      <c r="B103" s="39"/>
      <c r="C103" s="197" t="s">
        <v>239</v>
      </c>
      <c r="D103" s="197" t="s">
        <v>156</v>
      </c>
      <c r="E103" s="198" t="s">
        <v>2170</v>
      </c>
      <c r="F103" s="199" t="s">
        <v>2329</v>
      </c>
      <c r="G103" s="200" t="s">
        <v>246</v>
      </c>
      <c r="H103" s="201">
        <v>620</v>
      </c>
      <c r="I103" s="202"/>
      <c r="J103" s="203">
        <f>ROUND(I103*H103,2)</f>
        <v>0</v>
      </c>
      <c r="K103" s="204"/>
      <c r="L103" s="44"/>
      <c r="M103" s="205" t="s">
        <v>19</v>
      </c>
      <c r="N103" s="206" t="s">
        <v>43</v>
      </c>
      <c r="O103" s="84"/>
      <c r="P103" s="207">
        <f>O103*H103</f>
        <v>0</v>
      </c>
      <c r="Q103" s="207">
        <v>0</v>
      </c>
      <c r="R103" s="207">
        <f>Q103*H103</f>
        <v>0</v>
      </c>
      <c r="S103" s="207">
        <v>0</v>
      </c>
      <c r="T103" s="20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09" t="s">
        <v>160</v>
      </c>
      <c r="AT103" s="209" t="s">
        <v>156</v>
      </c>
      <c r="AU103" s="209" t="s">
        <v>80</v>
      </c>
      <c r="AY103" s="17" t="s">
        <v>153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7" t="s">
        <v>80</v>
      </c>
      <c r="BK103" s="210">
        <f>ROUND(I103*H103,2)</f>
        <v>0</v>
      </c>
      <c r="BL103" s="17" t="s">
        <v>160</v>
      </c>
      <c r="BM103" s="209" t="s">
        <v>2330</v>
      </c>
    </row>
    <row r="104" spans="1:65" s="2" customFormat="1" ht="16.5" customHeight="1">
      <c r="A104" s="38"/>
      <c r="B104" s="39"/>
      <c r="C104" s="197" t="s">
        <v>243</v>
      </c>
      <c r="D104" s="197" t="s">
        <v>156</v>
      </c>
      <c r="E104" s="198" t="s">
        <v>2173</v>
      </c>
      <c r="F104" s="199" t="s">
        <v>2331</v>
      </c>
      <c r="G104" s="200" t="s">
        <v>246</v>
      </c>
      <c r="H104" s="201">
        <v>570</v>
      </c>
      <c r="I104" s="202"/>
      <c r="J104" s="203">
        <f>ROUND(I104*H104,2)</f>
        <v>0</v>
      </c>
      <c r="K104" s="204"/>
      <c r="L104" s="44"/>
      <c r="M104" s="205" t="s">
        <v>19</v>
      </c>
      <c r="N104" s="206" t="s">
        <v>43</v>
      </c>
      <c r="O104" s="84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9" t="s">
        <v>160</v>
      </c>
      <c r="AT104" s="209" t="s">
        <v>156</v>
      </c>
      <c r="AU104" s="209" t="s">
        <v>80</v>
      </c>
      <c r="AY104" s="17" t="s">
        <v>153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7" t="s">
        <v>80</v>
      </c>
      <c r="BK104" s="210">
        <f>ROUND(I104*H104,2)</f>
        <v>0</v>
      </c>
      <c r="BL104" s="17" t="s">
        <v>160</v>
      </c>
      <c r="BM104" s="209" t="s">
        <v>2332</v>
      </c>
    </row>
    <row r="105" spans="1:65" s="2" customFormat="1" ht="16.5" customHeight="1">
      <c r="A105" s="38"/>
      <c r="B105" s="39"/>
      <c r="C105" s="197" t="s">
        <v>248</v>
      </c>
      <c r="D105" s="197" t="s">
        <v>156</v>
      </c>
      <c r="E105" s="198" t="s">
        <v>2176</v>
      </c>
      <c r="F105" s="199" t="s">
        <v>2333</v>
      </c>
      <c r="G105" s="200" t="s">
        <v>379</v>
      </c>
      <c r="H105" s="201">
        <v>4</v>
      </c>
      <c r="I105" s="202"/>
      <c r="J105" s="203">
        <f>ROUND(I105*H105,2)</f>
        <v>0</v>
      </c>
      <c r="K105" s="204"/>
      <c r="L105" s="44"/>
      <c r="M105" s="205" t="s">
        <v>19</v>
      </c>
      <c r="N105" s="206" t="s">
        <v>43</v>
      </c>
      <c r="O105" s="84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9" t="s">
        <v>160</v>
      </c>
      <c r="AT105" s="209" t="s">
        <v>156</v>
      </c>
      <c r="AU105" s="209" t="s">
        <v>80</v>
      </c>
      <c r="AY105" s="17" t="s">
        <v>153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7" t="s">
        <v>80</v>
      </c>
      <c r="BK105" s="210">
        <f>ROUND(I105*H105,2)</f>
        <v>0</v>
      </c>
      <c r="BL105" s="17" t="s">
        <v>160</v>
      </c>
      <c r="BM105" s="209" t="s">
        <v>2334</v>
      </c>
    </row>
    <row r="106" spans="1:65" s="2" customFormat="1" ht="16.5" customHeight="1">
      <c r="A106" s="38"/>
      <c r="B106" s="39"/>
      <c r="C106" s="197" t="s">
        <v>7</v>
      </c>
      <c r="D106" s="197" t="s">
        <v>156</v>
      </c>
      <c r="E106" s="198" t="s">
        <v>2179</v>
      </c>
      <c r="F106" s="199" t="s">
        <v>2335</v>
      </c>
      <c r="G106" s="200" t="s">
        <v>246</v>
      </c>
      <c r="H106" s="201">
        <v>40</v>
      </c>
      <c r="I106" s="202"/>
      <c r="J106" s="203">
        <f>ROUND(I106*H106,2)</f>
        <v>0</v>
      </c>
      <c r="K106" s="204"/>
      <c r="L106" s="44"/>
      <c r="M106" s="205" t="s">
        <v>19</v>
      </c>
      <c r="N106" s="206" t="s">
        <v>43</v>
      </c>
      <c r="O106" s="84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9" t="s">
        <v>160</v>
      </c>
      <c r="AT106" s="209" t="s">
        <v>156</v>
      </c>
      <c r="AU106" s="209" t="s">
        <v>80</v>
      </c>
      <c r="AY106" s="17" t="s">
        <v>153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7" t="s">
        <v>80</v>
      </c>
      <c r="BK106" s="210">
        <f>ROUND(I106*H106,2)</f>
        <v>0</v>
      </c>
      <c r="BL106" s="17" t="s">
        <v>160</v>
      </c>
      <c r="BM106" s="209" t="s">
        <v>2336</v>
      </c>
    </row>
    <row r="107" spans="1:65" s="2" customFormat="1" ht="16.5" customHeight="1">
      <c r="A107" s="38"/>
      <c r="B107" s="39"/>
      <c r="C107" s="197" t="s">
        <v>208</v>
      </c>
      <c r="D107" s="197" t="s">
        <v>156</v>
      </c>
      <c r="E107" s="198" t="s">
        <v>2182</v>
      </c>
      <c r="F107" s="199" t="s">
        <v>2337</v>
      </c>
      <c r="G107" s="200" t="s">
        <v>246</v>
      </c>
      <c r="H107" s="201">
        <v>10</v>
      </c>
      <c r="I107" s="202"/>
      <c r="J107" s="203">
        <f>ROUND(I107*H107,2)</f>
        <v>0</v>
      </c>
      <c r="K107" s="204"/>
      <c r="L107" s="44"/>
      <c r="M107" s="205" t="s">
        <v>19</v>
      </c>
      <c r="N107" s="206" t="s">
        <v>43</v>
      </c>
      <c r="O107" s="84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9" t="s">
        <v>160</v>
      </c>
      <c r="AT107" s="209" t="s">
        <v>156</v>
      </c>
      <c r="AU107" s="209" t="s">
        <v>80</v>
      </c>
      <c r="AY107" s="17" t="s">
        <v>153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7" t="s">
        <v>80</v>
      </c>
      <c r="BK107" s="210">
        <f>ROUND(I107*H107,2)</f>
        <v>0</v>
      </c>
      <c r="BL107" s="17" t="s">
        <v>160</v>
      </c>
      <c r="BM107" s="209" t="s">
        <v>2338</v>
      </c>
    </row>
    <row r="108" spans="1:65" s="2" customFormat="1" ht="16.5" customHeight="1">
      <c r="A108" s="38"/>
      <c r="B108" s="39"/>
      <c r="C108" s="197" t="s">
        <v>267</v>
      </c>
      <c r="D108" s="197" t="s">
        <v>156</v>
      </c>
      <c r="E108" s="198" t="s">
        <v>2185</v>
      </c>
      <c r="F108" s="199" t="s">
        <v>2339</v>
      </c>
      <c r="G108" s="200" t="s">
        <v>379</v>
      </c>
      <c r="H108" s="201">
        <v>6</v>
      </c>
      <c r="I108" s="202"/>
      <c r="J108" s="203">
        <f>ROUND(I108*H108,2)</f>
        <v>0</v>
      </c>
      <c r="K108" s="204"/>
      <c r="L108" s="44"/>
      <c r="M108" s="205" t="s">
        <v>19</v>
      </c>
      <c r="N108" s="206" t="s">
        <v>43</v>
      </c>
      <c r="O108" s="84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9" t="s">
        <v>160</v>
      </c>
      <c r="AT108" s="209" t="s">
        <v>156</v>
      </c>
      <c r="AU108" s="209" t="s">
        <v>80</v>
      </c>
      <c r="AY108" s="17" t="s">
        <v>153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7" t="s">
        <v>80</v>
      </c>
      <c r="BK108" s="210">
        <f>ROUND(I108*H108,2)</f>
        <v>0</v>
      </c>
      <c r="BL108" s="17" t="s">
        <v>160</v>
      </c>
      <c r="BM108" s="209" t="s">
        <v>2340</v>
      </c>
    </row>
    <row r="109" spans="1:65" s="2" customFormat="1" ht="16.5" customHeight="1">
      <c r="A109" s="38"/>
      <c r="B109" s="39"/>
      <c r="C109" s="197" t="s">
        <v>214</v>
      </c>
      <c r="D109" s="197" t="s">
        <v>156</v>
      </c>
      <c r="E109" s="198" t="s">
        <v>2188</v>
      </c>
      <c r="F109" s="199" t="s">
        <v>2341</v>
      </c>
      <c r="G109" s="200" t="s">
        <v>379</v>
      </c>
      <c r="H109" s="201">
        <v>4</v>
      </c>
      <c r="I109" s="202"/>
      <c r="J109" s="203">
        <f>ROUND(I109*H109,2)</f>
        <v>0</v>
      </c>
      <c r="K109" s="204"/>
      <c r="L109" s="44"/>
      <c r="M109" s="205" t="s">
        <v>19</v>
      </c>
      <c r="N109" s="206" t="s">
        <v>43</v>
      </c>
      <c r="O109" s="84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9" t="s">
        <v>160</v>
      </c>
      <c r="AT109" s="209" t="s">
        <v>156</v>
      </c>
      <c r="AU109" s="209" t="s">
        <v>80</v>
      </c>
      <c r="AY109" s="17" t="s">
        <v>153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7" t="s">
        <v>80</v>
      </c>
      <c r="BK109" s="210">
        <f>ROUND(I109*H109,2)</f>
        <v>0</v>
      </c>
      <c r="BL109" s="17" t="s">
        <v>160</v>
      </c>
      <c r="BM109" s="209" t="s">
        <v>2342</v>
      </c>
    </row>
    <row r="110" spans="1:65" s="2" customFormat="1" ht="16.5" customHeight="1">
      <c r="A110" s="38"/>
      <c r="B110" s="39"/>
      <c r="C110" s="197" t="s">
        <v>277</v>
      </c>
      <c r="D110" s="197" t="s">
        <v>156</v>
      </c>
      <c r="E110" s="198" t="s">
        <v>2191</v>
      </c>
      <c r="F110" s="199" t="s">
        <v>2343</v>
      </c>
      <c r="G110" s="200" t="s">
        <v>246</v>
      </c>
      <c r="H110" s="201">
        <v>250</v>
      </c>
      <c r="I110" s="202"/>
      <c r="J110" s="203">
        <f>ROUND(I110*H110,2)</f>
        <v>0</v>
      </c>
      <c r="K110" s="204"/>
      <c r="L110" s="44"/>
      <c r="M110" s="205" t="s">
        <v>19</v>
      </c>
      <c r="N110" s="206" t="s">
        <v>43</v>
      </c>
      <c r="O110" s="84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9" t="s">
        <v>160</v>
      </c>
      <c r="AT110" s="209" t="s">
        <v>156</v>
      </c>
      <c r="AU110" s="209" t="s">
        <v>80</v>
      </c>
      <c r="AY110" s="17" t="s">
        <v>153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7" t="s">
        <v>80</v>
      </c>
      <c r="BK110" s="210">
        <f>ROUND(I110*H110,2)</f>
        <v>0</v>
      </c>
      <c r="BL110" s="17" t="s">
        <v>160</v>
      </c>
      <c r="BM110" s="209" t="s">
        <v>2344</v>
      </c>
    </row>
    <row r="111" spans="1:65" s="2" customFormat="1" ht="16.5" customHeight="1">
      <c r="A111" s="38"/>
      <c r="B111" s="39"/>
      <c r="C111" s="197" t="s">
        <v>218</v>
      </c>
      <c r="D111" s="197" t="s">
        <v>156</v>
      </c>
      <c r="E111" s="198" t="s">
        <v>2194</v>
      </c>
      <c r="F111" s="199" t="s">
        <v>2345</v>
      </c>
      <c r="G111" s="200" t="s">
        <v>246</v>
      </c>
      <c r="H111" s="201">
        <v>25</v>
      </c>
      <c r="I111" s="202"/>
      <c r="J111" s="203">
        <f>ROUND(I111*H111,2)</f>
        <v>0</v>
      </c>
      <c r="K111" s="204"/>
      <c r="L111" s="44"/>
      <c r="M111" s="205" t="s">
        <v>19</v>
      </c>
      <c r="N111" s="206" t="s">
        <v>43</v>
      </c>
      <c r="O111" s="84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9" t="s">
        <v>160</v>
      </c>
      <c r="AT111" s="209" t="s">
        <v>156</v>
      </c>
      <c r="AU111" s="209" t="s">
        <v>80</v>
      </c>
      <c r="AY111" s="17" t="s">
        <v>153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7" t="s">
        <v>80</v>
      </c>
      <c r="BK111" s="210">
        <f>ROUND(I111*H111,2)</f>
        <v>0</v>
      </c>
      <c r="BL111" s="17" t="s">
        <v>160</v>
      </c>
      <c r="BM111" s="209" t="s">
        <v>2346</v>
      </c>
    </row>
    <row r="112" spans="1:65" s="2" customFormat="1" ht="16.5" customHeight="1">
      <c r="A112" s="38"/>
      <c r="B112" s="39"/>
      <c r="C112" s="197" t="s">
        <v>289</v>
      </c>
      <c r="D112" s="197" t="s">
        <v>156</v>
      </c>
      <c r="E112" s="198" t="s">
        <v>2197</v>
      </c>
      <c r="F112" s="199" t="s">
        <v>2347</v>
      </c>
      <c r="G112" s="200" t="s">
        <v>246</v>
      </c>
      <c r="H112" s="201">
        <v>20</v>
      </c>
      <c r="I112" s="202"/>
      <c r="J112" s="203">
        <f>ROUND(I112*H112,2)</f>
        <v>0</v>
      </c>
      <c r="K112" s="204"/>
      <c r="L112" s="44"/>
      <c r="M112" s="205" t="s">
        <v>19</v>
      </c>
      <c r="N112" s="206" t="s">
        <v>43</v>
      </c>
      <c r="O112" s="84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9" t="s">
        <v>160</v>
      </c>
      <c r="AT112" s="209" t="s">
        <v>156</v>
      </c>
      <c r="AU112" s="209" t="s">
        <v>80</v>
      </c>
      <c r="AY112" s="17" t="s">
        <v>153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7" t="s">
        <v>80</v>
      </c>
      <c r="BK112" s="210">
        <f>ROUND(I112*H112,2)</f>
        <v>0</v>
      </c>
      <c r="BL112" s="17" t="s">
        <v>160</v>
      </c>
      <c r="BM112" s="209" t="s">
        <v>2348</v>
      </c>
    </row>
    <row r="113" spans="1:65" s="2" customFormat="1" ht="16.5" customHeight="1">
      <c r="A113" s="38"/>
      <c r="B113" s="39"/>
      <c r="C113" s="197" t="s">
        <v>223</v>
      </c>
      <c r="D113" s="197" t="s">
        <v>156</v>
      </c>
      <c r="E113" s="198" t="s">
        <v>2200</v>
      </c>
      <c r="F113" s="199" t="s">
        <v>2349</v>
      </c>
      <c r="G113" s="200" t="s">
        <v>246</v>
      </c>
      <c r="H113" s="201">
        <v>15</v>
      </c>
      <c r="I113" s="202"/>
      <c r="J113" s="203">
        <f>ROUND(I113*H113,2)</f>
        <v>0</v>
      </c>
      <c r="K113" s="204"/>
      <c r="L113" s="44"/>
      <c r="M113" s="205" t="s">
        <v>19</v>
      </c>
      <c r="N113" s="206" t="s">
        <v>43</v>
      </c>
      <c r="O113" s="84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9" t="s">
        <v>160</v>
      </c>
      <c r="AT113" s="209" t="s">
        <v>156</v>
      </c>
      <c r="AU113" s="209" t="s">
        <v>80</v>
      </c>
      <c r="AY113" s="17" t="s">
        <v>153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17" t="s">
        <v>80</v>
      </c>
      <c r="BK113" s="210">
        <f>ROUND(I113*H113,2)</f>
        <v>0</v>
      </c>
      <c r="BL113" s="17" t="s">
        <v>160</v>
      </c>
      <c r="BM113" s="209" t="s">
        <v>2350</v>
      </c>
    </row>
    <row r="114" spans="1:65" s="2" customFormat="1" ht="16.5" customHeight="1">
      <c r="A114" s="38"/>
      <c r="B114" s="39"/>
      <c r="C114" s="197" t="s">
        <v>297</v>
      </c>
      <c r="D114" s="197" t="s">
        <v>156</v>
      </c>
      <c r="E114" s="198" t="s">
        <v>2203</v>
      </c>
      <c r="F114" s="199" t="s">
        <v>2351</v>
      </c>
      <c r="G114" s="200" t="s">
        <v>246</v>
      </c>
      <c r="H114" s="201">
        <v>20</v>
      </c>
      <c r="I114" s="202"/>
      <c r="J114" s="203">
        <f>ROUND(I114*H114,2)</f>
        <v>0</v>
      </c>
      <c r="K114" s="204"/>
      <c r="L114" s="44"/>
      <c r="M114" s="205" t="s">
        <v>19</v>
      </c>
      <c r="N114" s="206" t="s">
        <v>43</v>
      </c>
      <c r="O114" s="84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09" t="s">
        <v>160</v>
      </c>
      <c r="AT114" s="209" t="s">
        <v>156</v>
      </c>
      <c r="AU114" s="209" t="s">
        <v>80</v>
      </c>
      <c r="AY114" s="17" t="s">
        <v>153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7" t="s">
        <v>80</v>
      </c>
      <c r="BK114" s="210">
        <f>ROUND(I114*H114,2)</f>
        <v>0</v>
      </c>
      <c r="BL114" s="17" t="s">
        <v>160</v>
      </c>
      <c r="BM114" s="209" t="s">
        <v>2352</v>
      </c>
    </row>
    <row r="115" spans="1:65" s="2" customFormat="1" ht="16.5" customHeight="1">
      <c r="A115" s="38"/>
      <c r="B115" s="39"/>
      <c r="C115" s="197" t="s">
        <v>229</v>
      </c>
      <c r="D115" s="197" t="s">
        <v>156</v>
      </c>
      <c r="E115" s="198" t="s">
        <v>2206</v>
      </c>
      <c r="F115" s="199" t="s">
        <v>2353</v>
      </c>
      <c r="G115" s="200" t="s">
        <v>379</v>
      </c>
      <c r="H115" s="201">
        <v>47</v>
      </c>
      <c r="I115" s="202"/>
      <c r="J115" s="203">
        <f>ROUND(I115*H115,2)</f>
        <v>0</v>
      </c>
      <c r="K115" s="204"/>
      <c r="L115" s="44"/>
      <c r="M115" s="205" t="s">
        <v>19</v>
      </c>
      <c r="N115" s="206" t="s">
        <v>43</v>
      </c>
      <c r="O115" s="84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9" t="s">
        <v>160</v>
      </c>
      <c r="AT115" s="209" t="s">
        <v>156</v>
      </c>
      <c r="AU115" s="209" t="s">
        <v>80</v>
      </c>
      <c r="AY115" s="17" t="s">
        <v>153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17" t="s">
        <v>80</v>
      </c>
      <c r="BK115" s="210">
        <f>ROUND(I115*H115,2)</f>
        <v>0</v>
      </c>
      <c r="BL115" s="17" t="s">
        <v>160</v>
      </c>
      <c r="BM115" s="209" t="s">
        <v>2354</v>
      </c>
    </row>
    <row r="116" spans="1:65" s="2" customFormat="1" ht="16.5" customHeight="1">
      <c r="A116" s="38"/>
      <c r="B116" s="39"/>
      <c r="C116" s="197" t="s">
        <v>164</v>
      </c>
      <c r="D116" s="197" t="s">
        <v>156</v>
      </c>
      <c r="E116" s="198" t="s">
        <v>2211</v>
      </c>
      <c r="F116" s="199" t="s">
        <v>2355</v>
      </c>
      <c r="G116" s="200" t="s">
        <v>379</v>
      </c>
      <c r="H116" s="201">
        <v>12</v>
      </c>
      <c r="I116" s="202"/>
      <c r="J116" s="203">
        <f>ROUND(I116*H116,2)</f>
        <v>0</v>
      </c>
      <c r="K116" s="204"/>
      <c r="L116" s="44"/>
      <c r="M116" s="205" t="s">
        <v>19</v>
      </c>
      <c r="N116" s="206" t="s">
        <v>43</v>
      </c>
      <c r="O116" s="84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9" t="s">
        <v>160</v>
      </c>
      <c r="AT116" s="209" t="s">
        <v>156</v>
      </c>
      <c r="AU116" s="209" t="s">
        <v>80</v>
      </c>
      <c r="AY116" s="17" t="s">
        <v>153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7" t="s">
        <v>80</v>
      </c>
      <c r="BK116" s="210">
        <f>ROUND(I116*H116,2)</f>
        <v>0</v>
      </c>
      <c r="BL116" s="17" t="s">
        <v>160</v>
      </c>
      <c r="BM116" s="209" t="s">
        <v>2356</v>
      </c>
    </row>
    <row r="117" spans="1:65" s="2" customFormat="1" ht="16.5" customHeight="1">
      <c r="A117" s="38"/>
      <c r="B117" s="39"/>
      <c r="C117" s="197" t="s">
        <v>233</v>
      </c>
      <c r="D117" s="197" t="s">
        <v>156</v>
      </c>
      <c r="E117" s="198" t="s">
        <v>2214</v>
      </c>
      <c r="F117" s="199" t="s">
        <v>2357</v>
      </c>
      <c r="G117" s="200" t="s">
        <v>379</v>
      </c>
      <c r="H117" s="201">
        <v>40</v>
      </c>
      <c r="I117" s="202"/>
      <c r="J117" s="203">
        <f>ROUND(I117*H117,2)</f>
        <v>0</v>
      </c>
      <c r="K117" s="204"/>
      <c r="L117" s="44"/>
      <c r="M117" s="205" t="s">
        <v>19</v>
      </c>
      <c r="N117" s="206" t="s">
        <v>43</v>
      </c>
      <c r="O117" s="84"/>
      <c r="P117" s="207">
        <f>O117*H117</f>
        <v>0</v>
      </c>
      <c r="Q117" s="207">
        <v>0</v>
      </c>
      <c r="R117" s="207">
        <f>Q117*H117</f>
        <v>0</v>
      </c>
      <c r="S117" s="207">
        <v>0</v>
      </c>
      <c r="T117" s="20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9" t="s">
        <v>160</v>
      </c>
      <c r="AT117" s="209" t="s">
        <v>156</v>
      </c>
      <c r="AU117" s="209" t="s">
        <v>80</v>
      </c>
      <c r="AY117" s="17" t="s">
        <v>153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7" t="s">
        <v>80</v>
      </c>
      <c r="BK117" s="210">
        <f>ROUND(I117*H117,2)</f>
        <v>0</v>
      </c>
      <c r="BL117" s="17" t="s">
        <v>160</v>
      </c>
      <c r="BM117" s="209" t="s">
        <v>2358</v>
      </c>
    </row>
    <row r="118" spans="1:65" s="2" customFormat="1" ht="16.5" customHeight="1">
      <c r="A118" s="38"/>
      <c r="B118" s="39"/>
      <c r="C118" s="197" t="s">
        <v>314</v>
      </c>
      <c r="D118" s="197" t="s">
        <v>156</v>
      </c>
      <c r="E118" s="198" t="s">
        <v>2217</v>
      </c>
      <c r="F118" s="199" t="s">
        <v>2359</v>
      </c>
      <c r="G118" s="200" t="s">
        <v>379</v>
      </c>
      <c r="H118" s="201">
        <v>18</v>
      </c>
      <c r="I118" s="202"/>
      <c r="J118" s="203">
        <f>ROUND(I118*H118,2)</f>
        <v>0</v>
      </c>
      <c r="K118" s="204"/>
      <c r="L118" s="44"/>
      <c r="M118" s="205" t="s">
        <v>19</v>
      </c>
      <c r="N118" s="206" t="s">
        <v>43</v>
      </c>
      <c r="O118" s="84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9" t="s">
        <v>160</v>
      </c>
      <c r="AT118" s="209" t="s">
        <v>156</v>
      </c>
      <c r="AU118" s="209" t="s">
        <v>80</v>
      </c>
      <c r="AY118" s="17" t="s">
        <v>153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7" t="s">
        <v>80</v>
      </c>
      <c r="BK118" s="210">
        <f>ROUND(I118*H118,2)</f>
        <v>0</v>
      </c>
      <c r="BL118" s="17" t="s">
        <v>160</v>
      </c>
      <c r="BM118" s="209" t="s">
        <v>2360</v>
      </c>
    </row>
    <row r="119" spans="1:65" s="2" customFormat="1" ht="16.5" customHeight="1">
      <c r="A119" s="38"/>
      <c r="B119" s="39"/>
      <c r="C119" s="197" t="s">
        <v>225</v>
      </c>
      <c r="D119" s="197" t="s">
        <v>156</v>
      </c>
      <c r="E119" s="198" t="s">
        <v>2220</v>
      </c>
      <c r="F119" s="199" t="s">
        <v>2361</v>
      </c>
      <c r="G119" s="200" t="s">
        <v>246</v>
      </c>
      <c r="H119" s="201">
        <v>90</v>
      </c>
      <c r="I119" s="202"/>
      <c r="J119" s="203">
        <f>ROUND(I119*H119,2)</f>
        <v>0</v>
      </c>
      <c r="K119" s="204"/>
      <c r="L119" s="44"/>
      <c r="M119" s="205" t="s">
        <v>19</v>
      </c>
      <c r="N119" s="206" t="s">
        <v>43</v>
      </c>
      <c r="O119" s="84"/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9" t="s">
        <v>160</v>
      </c>
      <c r="AT119" s="209" t="s">
        <v>156</v>
      </c>
      <c r="AU119" s="209" t="s">
        <v>80</v>
      </c>
      <c r="AY119" s="17" t="s">
        <v>153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17" t="s">
        <v>80</v>
      </c>
      <c r="BK119" s="210">
        <f>ROUND(I119*H119,2)</f>
        <v>0</v>
      </c>
      <c r="BL119" s="17" t="s">
        <v>160</v>
      </c>
      <c r="BM119" s="209" t="s">
        <v>2362</v>
      </c>
    </row>
    <row r="120" spans="1:63" s="11" customFormat="1" ht="25.9" customHeight="1">
      <c r="A120" s="11"/>
      <c r="B120" s="183"/>
      <c r="C120" s="184"/>
      <c r="D120" s="185" t="s">
        <v>71</v>
      </c>
      <c r="E120" s="186" t="s">
        <v>2253</v>
      </c>
      <c r="F120" s="186" t="s">
        <v>2254</v>
      </c>
      <c r="G120" s="184"/>
      <c r="H120" s="184"/>
      <c r="I120" s="187"/>
      <c r="J120" s="188">
        <f>BK120</f>
        <v>0</v>
      </c>
      <c r="K120" s="184"/>
      <c r="L120" s="189"/>
      <c r="M120" s="190"/>
      <c r="N120" s="191"/>
      <c r="O120" s="191"/>
      <c r="P120" s="192">
        <f>SUM(P121:P131)</f>
        <v>0</v>
      </c>
      <c r="Q120" s="191"/>
      <c r="R120" s="192">
        <f>SUM(R121:R131)</f>
        <v>0</v>
      </c>
      <c r="S120" s="191"/>
      <c r="T120" s="193">
        <f>SUM(T121:T131)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94" t="s">
        <v>80</v>
      </c>
      <c r="AT120" s="195" t="s">
        <v>71</v>
      </c>
      <c r="AU120" s="195" t="s">
        <v>72</v>
      </c>
      <c r="AY120" s="194" t="s">
        <v>153</v>
      </c>
      <c r="BK120" s="196">
        <f>SUM(BK121:BK131)</f>
        <v>0</v>
      </c>
    </row>
    <row r="121" spans="1:65" s="2" customFormat="1" ht="16.5" customHeight="1">
      <c r="A121" s="38"/>
      <c r="B121" s="39"/>
      <c r="C121" s="197" t="s">
        <v>321</v>
      </c>
      <c r="D121" s="197" t="s">
        <v>156</v>
      </c>
      <c r="E121" s="198" t="s">
        <v>2223</v>
      </c>
      <c r="F121" s="199" t="s">
        <v>2256</v>
      </c>
      <c r="G121" s="200" t="s">
        <v>2257</v>
      </c>
      <c r="H121" s="201">
        <v>1</v>
      </c>
      <c r="I121" s="202"/>
      <c r="J121" s="203">
        <f>ROUND(I121*H121,2)</f>
        <v>0</v>
      </c>
      <c r="K121" s="204"/>
      <c r="L121" s="44"/>
      <c r="M121" s="205" t="s">
        <v>19</v>
      </c>
      <c r="N121" s="206" t="s">
        <v>43</v>
      </c>
      <c r="O121" s="84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9" t="s">
        <v>160</v>
      </c>
      <c r="AT121" s="209" t="s">
        <v>156</v>
      </c>
      <c r="AU121" s="209" t="s">
        <v>80</v>
      </c>
      <c r="AY121" s="17" t="s">
        <v>153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7" t="s">
        <v>80</v>
      </c>
      <c r="BK121" s="210">
        <f>ROUND(I121*H121,2)</f>
        <v>0</v>
      </c>
      <c r="BL121" s="17" t="s">
        <v>160</v>
      </c>
      <c r="BM121" s="209" t="s">
        <v>2363</v>
      </c>
    </row>
    <row r="122" spans="1:65" s="2" customFormat="1" ht="16.5" customHeight="1">
      <c r="A122" s="38"/>
      <c r="B122" s="39"/>
      <c r="C122" s="197" t="s">
        <v>242</v>
      </c>
      <c r="D122" s="197" t="s">
        <v>156</v>
      </c>
      <c r="E122" s="198" t="s">
        <v>2226</v>
      </c>
      <c r="F122" s="199" t="s">
        <v>2364</v>
      </c>
      <c r="G122" s="200" t="s">
        <v>2261</v>
      </c>
      <c r="H122" s="201">
        <v>10</v>
      </c>
      <c r="I122" s="202"/>
      <c r="J122" s="203">
        <f>ROUND(I122*H122,2)</f>
        <v>0</v>
      </c>
      <c r="K122" s="204"/>
      <c r="L122" s="44"/>
      <c r="M122" s="205" t="s">
        <v>19</v>
      </c>
      <c r="N122" s="206" t="s">
        <v>43</v>
      </c>
      <c r="O122" s="84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9" t="s">
        <v>160</v>
      </c>
      <c r="AT122" s="209" t="s">
        <v>156</v>
      </c>
      <c r="AU122" s="209" t="s">
        <v>80</v>
      </c>
      <c r="AY122" s="17" t="s">
        <v>153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80</v>
      </c>
      <c r="BK122" s="210">
        <f>ROUND(I122*H122,2)</f>
        <v>0</v>
      </c>
      <c r="BL122" s="17" t="s">
        <v>160</v>
      </c>
      <c r="BM122" s="209" t="s">
        <v>2365</v>
      </c>
    </row>
    <row r="123" spans="1:65" s="2" customFormat="1" ht="16.5" customHeight="1">
      <c r="A123" s="38"/>
      <c r="B123" s="39"/>
      <c r="C123" s="197" t="s">
        <v>330</v>
      </c>
      <c r="D123" s="197" t="s">
        <v>156</v>
      </c>
      <c r="E123" s="198" t="s">
        <v>2229</v>
      </c>
      <c r="F123" s="199" t="s">
        <v>2366</v>
      </c>
      <c r="G123" s="200" t="s">
        <v>2261</v>
      </c>
      <c r="H123" s="201">
        <v>24</v>
      </c>
      <c r="I123" s="202"/>
      <c r="J123" s="203">
        <f>ROUND(I123*H123,2)</f>
        <v>0</v>
      </c>
      <c r="K123" s="204"/>
      <c r="L123" s="44"/>
      <c r="M123" s="205" t="s">
        <v>19</v>
      </c>
      <c r="N123" s="206" t="s">
        <v>43</v>
      </c>
      <c r="O123" s="84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9" t="s">
        <v>160</v>
      </c>
      <c r="AT123" s="209" t="s">
        <v>156</v>
      </c>
      <c r="AU123" s="209" t="s">
        <v>80</v>
      </c>
      <c r="AY123" s="17" t="s">
        <v>153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7" t="s">
        <v>80</v>
      </c>
      <c r="BK123" s="210">
        <f>ROUND(I123*H123,2)</f>
        <v>0</v>
      </c>
      <c r="BL123" s="17" t="s">
        <v>160</v>
      </c>
      <c r="BM123" s="209" t="s">
        <v>2367</v>
      </c>
    </row>
    <row r="124" spans="1:65" s="2" customFormat="1" ht="16.5" customHeight="1">
      <c r="A124" s="38"/>
      <c r="B124" s="39"/>
      <c r="C124" s="197" t="s">
        <v>247</v>
      </c>
      <c r="D124" s="197" t="s">
        <v>156</v>
      </c>
      <c r="E124" s="198" t="s">
        <v>2232</v>
      </c>
      <c r="F124" s="199" t="s">
        <v>2368</v>
      </c>
      <c r="G124" s="200" t="s">
        <v>2261</v>
      </c>
      <c r="H124" s="201">
        <v>4</v>
      </c>
      <c r="I124" s="202"/>
      <c r="J124" s="203">
        <f>ROUND(I124*H124,2)</f>
        <v>0</v>
      </c>
      <c r="K124" s="204"/>
      <c r="L124" s="44"/>
      <c r="M124" s="205" t="s">
        <v>19</v>
      </c>
      <c r="N124" s="206" t="s">
        <v>43</v>
      </c>
      <c r="O124" s="84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09" t="s">
        <v>160</v>
      </c>
      <c r="AT124" s="209" t="s">
        <v>156</v>
      </c>
      <c r="AU124" s="209" t="s">
        <v>80</v>
      </c>
      <c r="AY124" s="17" t="s">
        <v>153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80</v>
      </c>
      <c r="BK124" s="210">
        <f>ROUND(I124*H124,2)</f>
        <v>0</v>
      </c>
      <c r="BL124" s="17" t="s">
        <v>160</v>
      </c>
      <c r="BM124" s="209" t="s">
        <v>2369</v>
      </c>
    </row>
    <row r="125" spans="1:65" s="2" customFormat="1" ht="16.5" customHeight="1">
      <c r="A125" s="38"/>
      <c r="B125" s="39"/>
      <c r="C125" s="197" t="s">
        <v>340</v>
      </c>
      <c r="D125" s="197" t="s">
        <v>156</v>
      </c>
      <c r="E125" s="198" t="s">
        <v>2235</v>
      </c>
      <c r="F125" s="199" t="s">
        <v>2370</v>
      </c>
      <c r="G125" s="200" t="s">
        <v>2261</v>
      </c>
      <c r="H125" s="201">
        <v>10</v>
      </c>
      <c r="I125" s="202"/>
      <c r="J125" s="203">
        <f>ROUND(I125*H125,2)</f>
        <v>0</v>
      </c>
      <c r="K125" s="204"/>
      <c r="L125" s="44"/>
      <c r="M125" s="205" t="s">
        <v>19</v>
      </c>
      <c r="N125" s="206" t="s">
        <v>43</v>
      </c>
      <c r="O125" s="84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9" t="s">
        <v>160</v>
      </c>
      <c r="AT125" s="209" t="s">
        <v>156</v>
      </c>
      <c r="AU125" s="209" t="s">
        <v>80</v>
      </c>
      <c r="AY125" s="17" t="s">
        <v>153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7" t="s">
        <v>80</v>
      </c>
      <c r="BK125" s="210">
        <f>ROUND(I125*H125,2)</f>
        <v>0</v>
      </c>
      <c r="BL125" s="17" t="s">
        <v>160</v>
      </c>
      <c r="BM125" s="209" t="s">
        <v>2371</v>
      </c>
    </row>
    <row r="126" spans="1:65" s="2" customFormat="1" ht="16.5" customHeight="1">
      <c r="A126" s="38"/>
      <c r="B126" s="39"/>
      <c r="C126" s="197" t="s">
        <v>251</v>
      </c>
      <c r="D126" s="197" t="s">
        <v>156</v>
      </c>
      <c r="E126" s="198" t="s">
        <v>2238</v>
      </c>
      <c r="F126" s="199" t="s">
        <v>2372</v>
      </c>
      <c r="G126" s="200" t="s">
        <v>2261</v>
      </c>
      <c r="H126" s="201">
        <v>40</v>
      </c>
      <c r="I126" s="202"/>
      <c r="J126" s="203">
        <f>ROUND(I126*H126,2)</f>
        <v>0</v>
      </c>
      <c r="K126" s="204"/>
      <c r="L126" s="44"/>
      <c r="M126" s="205" t="s">
        <v>19</v>
      </c>
      <c r="N126" s="206" t="s">
        <v>43</v>
      </c>
      <c r="O126" s="84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9" t="s">
        <v>160</v>
      </c>
      <c r="AT126" s="209" t="s">
        <v>156</v>
      </c>
      <c r="AU126" s="209" t="s">
        <v>80</v>
      </c>
      <c r="AY126" s="17" t="s">
        <v>153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7" t="s">
        <v>80</v>
      </c>
      <c r="BK126" s="210">
        <f>ROUND(I126*H126,2)</f>
        <v>0</v>
      </c>
      <c r="BL126" s="17" t="s">
        <v>160</v>
      </c>
      <c r="BM126" s="209" t="s">
        <v>2373</v>
      </c>
    </row>
    <row r="127" spans="1:65" s="2" customFormat="1" ht="16.5" customHeight="1">
      <c r="A127" s="38"/>
      <c r="B127" s="39"/>
      <c r="C127" s="197" t="s">
        <v>301</v>
      </c>
      <c r="D127" s="197" t="s">
        <v>156</v>
      </c>
      <c r="E127" s="198" t="s">
        <v>2241</v>
      </c>
      <c r="F127" s="199" t="s">
        <v>2374</v>
      </c>
      <c r="G127" s="200" t="s">
        <v>2261</v>
      </c>
      <c r="H127" s="201">
        <v>20</v>
      </c>
      <c r="I127" s="202"/>
      <c r="J127" s="203">
        <f>ROUND(I127*H127,2)</f>
        <v>0</v>
      </c>
      <c r="K127" s="204"/>
      <c r="L127" s="44"/>
      <c r="M127" s="205" t="s">
        <v>19</v>
      </c>
      <c r="N127" s="206" t="s">
        <v>43</v>
      </c>
      <c r="O127" s="84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9" t="s">
        <v>160</v>
      </c>
      <c r="AT127" s="209" t="s">
        <v>156</v>
      </c>
      <c r="AU127" s="209" t="s">
        <v>80</v>
      </c>
      <c r="AY127" s="17" t="s">
        <v>153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80</v>
      </c>
      <c r="BK127" s="210">
        <f>ROUND(I127*H127,2)</f>
        <v>0</v>
      </c>
      <c r="BL127" s="17" t="s">
        <v>160</v>
      </c>
      <c r="BM127" s="209" t="s">
        <v>2375</v>
      </c>
    </row>
    <row r="128" spans="1:65" s="2" customFormat="1" ht="16.5" customHeight="1">
      <c r="A128" s="38"/>
      <c r="B128" s="39"/>
      <c r="C128" s="197" t="s">
        <v>257</v>
      </c>
      <c r="D128" s="197" t="s">
        <v>156</v>
      </c>
      <c r="E128" s="198" t="s">
        <v>2244</v>
      </c>
      <c r="F128" s="199" t="s">
        <v>2376</v>
      </c>
      <c r="G128" s="200" t="s">
        <v>2261</v>
      </c>
      <c r="H128" s="201">
        <v>30</v>
      </c>
      <c r="I128" s="202"/>
      <c r="J128" s="203">
        <f>ROUND(I128*H128,2)</f>
        <v>0</v>
      </c>
      <c r="K128" s="204"/>
      <c r="L128" s="44"/>
      <c r="M128" s="205" t="s">
        <v>19</v>
      </c>
      <c r="N128" s="206" t="s">
        <v>43</v>
      </c>
      <c r="O128" s="84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9" t="s">
        <v>160</v>
      </c>
      <c r="AT128" s="209" t="s">
        <v>156</v>
      </c>
      <c r="AU128" s="209" t="s">
        <v>80</v>
      </c>
      <c r="AY128" s="17" t="s">
        <v>153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7" t="s">
        <v>80</v>
      </c>
      <c r="BK128" s="210">
        <f>ROUND(I128*H128,2)</f>
        <v>0</v>
      </c>
      <c r="BL128" s="17" t="s">
        <v>160</v>
      </c>
      <c r="BM128" s="209" t="s">
        <v>2377</v>
      </c>
    </row>
    <row r="129" spans="1:65" s="2" customFormat="1" ht="16.5" customHeight="1">
      <c r="A129" s="38"/>
      <c r="B129" s="39"/>
      <c r="C129" s="197" t="s">
        <v>356</v>
      </c>
      <c r="D129" s="197" t="s">
        <v>156</v>
      </c>
      <c r="E129" s="198" t="s">
        <v>2247</v>
      </c>
      <c r="F129" s="199" t="s">
        <v>2378</v>
      </c>
      <c r="G129" s="200" t="s">
        <v>2261</v>
      </c>
      <c r="H129" s="201">
        <v>20</v>
      </c>
      <c r="I129" s="202"/>
      <c r="J129" s="203">
        <f>ROUND(I129*H129,2)</f>
        <v>0</v>
      </c>
      <c r="K129" s="204"/>
      <c r="L129" s="44"/>
      <c r="M129" s="205" t="s">
        <v>19</v>
      </c>
      <c r="N129" s="206" t="s">
        <v>43</v>
      </c>
      <c r="O129" s="84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9" t="s">
        <v>160</v>
      </c>
      <c r="AT129" s="209" t="s">
        <v>156</v>
      </c>
      <c r="AU129" s="209" t="s">
        <v>80</v>
      </c>
      <c r="AY129" s="17" t="s">
        <v>153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7" t="s">
        <v>80</v>
      </c>
      <c r="BK129" s="210">
        <f>ROUND(I129*H129,2)</f>
        <v>0</v>
      </c>
      <c r="BL129" s="17" t="s">
        <v>160</v>
      </c>
      <c r="BM129" s="209" t="s">
        <v>2379</v>
      </c>
    </row>
    <row r="130" spans="1:65" s="2" customFormat="1" ht="16.5" customHeight="1">
      <c r="A130" s="38"/>
      <c r="B130" s="39"/>
      <c r="C130" s="197" t="s">
        <v>265</v>
      </c>
      <c r="D130" s="197" t="s">
        <v>156</v>
      </c>
      <c r="E130" s="198" t="s">
        <v>2255</v>
      </c>
      <c r="F130" s="199" t="s">
        <v>2380</v>
      </c>
      <c r="G130" s="200" t="s">
        <v>2261</v>
      </c>
      <c r="H130" s="201">
        <v>18</v>
      </c>
      <c r="I130" s="202"/>
      <c r="J130" s="203">
        <f>ROUND(I130*H130,2)</f>
        <v>0</v>
      </c>
      <c r="K130" s="204"/>
      <c r="L130" s="44"/>
      <c r="M130" s="205" t="s">
        <v>19</v>
      </c>
      <c r="N130" s="206" t="s">
        <v>43</v>
      </c>
      <c r="O130" s="84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9" t="s">
        <v>160</v>
      </c>
      <c r="AT130" s="209" t="s">
        <v>156</v>
      </c>
      <c r="AU130" s="209" t="s">
        <v>80</v>
      </c>
      <c r="AY130" s="17" t="s">
        <v>153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80</v>
      </c>
      <c r="BK130" s="210">
        <f>ROUND(I130*H130,2)</f>
        <v>0</v>
      </c>
      <c r="BL130" s="17" t="s">
        <v>160</v>
      </c>
      <c r="BM130" s="209" t="s">
        <v>2381</v>
      </c>
    </row>
    <row r="131" spans="1:65" s="2" customFormat="1" ht="16.5" customHeight="1">
      <c r="A131" s="38"/>
      <c r="B131" s="39"/>
      <c r="C131" s="197" t="s">
        <v>366</v>
      </c>
      <c r="D131" s="197" t="s">
        <v>156</v>
      </c>
      <c r="E131" s="198" t="s">
        <v>2259</v>
      </c>
      <c r="F131" s="199" t="s">
        <v>2382</v>
      </c>
      <c r="G131" s="200" t="s">
        <v>2257</v>
      </c>
      <c r="H131" s="201">
        <v>1</v>
      </c>
      <c r="I131" s="202"/>
      <c r="J131" s="203">
        <f>ROUND(I131*H131,2)</f>
        <v>0</v>
      </c>
      <c r="K131" s="204"/>
      <c r="L131" s="44"/>
      <c r="M131" s="205" t="s">
        <v>19</v>
      </c>
      <c r="N131" s="206" t="s">
        <v>43</v>
      </c>
      <c r="O131" s="84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9" t="s">
        <v>160</v>
      </c>
      <c r="AT131" s="209" t="s">
        <v>156</v>
      </c>
      <c r="AU131" s="209" t="s">
        <v>80</v>
      </c>
      <c r="AY131" s="17" t="s">
        <v>153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7" t="s">
        <v>80</v>
      </c>
      <c r="BK131" s="210">
        <f>ROUND(I131*H131,2)</f>
        <v>0</v>
      </c>
      <c r="BL131" s="17" t="s">
        <v>160</v>
      </c>
      <c r="BM131" s="209" t="s">
        <v>2383</v>
      </c>
    </row>
    <row r="132" spans="1:63" s="11" customFormat="1" ht="25.9" customHeight="1">
      <c r="A132" s="11"/>
      <c r="B132" s="183"/>
      <c r="C132" s="184"/>
      <c r="D132" s="185" t="s">
        <v>71</v>
      </c>
      <c r="E132" s="186" t="s">
        <v>2284</v>
      </c>
      <c r="F132" s="186" t="s">
        <v>2285</v>
      </c>
      <c r="G132" s="184"/>
      <c r="H132" s="184"/>
      <c r="I132" s="187"/>
      <c r="J132" s="188">
        <f>BK132</f>
        <v>0</v>
      </c>
      <c r="K132" s="184"/>
      <c r="L132" s="189"/>
      <c r="M132" s="190"/>
      <c r="N132" s="191"/>
      <c r="O132" s="191"/>
      <c r="P132" s="192">
        <f>SUM(P133:P135)</f>
        <v>0</v>
      </c>
      <c r="Q132" s="191"/>
      <c r="R132" s="192">
        <f>SUM(R133:R135)</f>
        <v>0</v>
      </c>
      <c r="S132" s="191"/>
      <c r="T132" s="193">
        <f>SUM(T133:T135)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194" t="s">
        <v>80</v>
      </c>
      <c r="AT132" s="195" t="s">
        <v>71</v>
      </c>
      <c r="AU132" s="195" t="s">
        <v>72</v>
      </c>
      <c r="AY132" s="194" t="s">
        <v>153</v>
      </c>
      <c r="BK132" s="196">
        <f>SUM(BK133:BK135)</f>
        <v>0</v>
      </c>
    </row>
    <row r="133" spans="1:65" s="2" customFormat="1" ht="16.5" customHeight="1">
      <c r="A133" s="38"/>
      <c r="B133" s="39"/>
      <c r="C133" s="197" t="s">
        <v>269</v>
      </c>
      <c r="D133" s="197" t="s">
        <v>156</v>
      </c>
      <c r="E133" s="198" t="s">
        <v>330</v>
      </c>
      <c r="F133" s="199" t="s">
        <v>2384</v>
      </c>
      <c r="G133" s="200" t="s">
        <v>383</v>
      </c>
      <c r="H133" s="201">
        <v>1</v>
      </c>
      <c r="I133" s="202"/>
      <c r="J133" s="203">
        <f>ROUND(I133*H133,2)</f>
        <v>0</v>
      </c>
      <c r="K133" s="204"/>
      <c r="L133" s="44"/>
      <c r="M133" s="205" t="s">
        <v>19</v>
      </c>
      <c r="N133" s="206" t="s">
        <v>43</v>
      </c>
      <c r="O133" s="84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9" t="s">
        <v>160</v>
      </c>
      <c r="AT133" s="209" t="s">
        <v>156</v>
      </c>
      <c r="AU133" s="209" t="s">
        <v>80</v>
      </c>
      <c r="AY133" s="17" t="s">
        <v>153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17" t="s">
        <v>80</v>
      </c>
      <c r="BK133" s="210">
        <f>ROUND(I133*H133,2)</f>
        <v>0</v>
      </c>
      <c r="BL133" s="17" t="s">
        <v>160</v>
      </c>
      <c r="BM133" s="209" t="s">
        <v>2385</v>
      </c>
    </row>
    <row r="134" spans="1:65" s="2" customFormat="1" ht="16.5" customHeight="1">
      <c r="A134" s="38"/>
      <c r="B134" s="39"/>
      <c r="C134" s="197" t="s">
        <v>376</v>
      </c>
      <c r="D134" s="197" t="s">
        <v>156</v>
      </c>
      <c r="E134" s="198" t="s">
        <v>247</v>
      </c>
      <c r="F134" s="199" t="s">
        <v>2386</v>
      </c>
      <c r="G134" s="200" t="s">
        <v>383</v>
      </c>
      <c r="H134" s="201">
        <v>1</v>
      </c>
      <c r="I134" s="202"/>
      <c r="J134" s="203">
        <f>ROUND(I134*H134,2)</f>
        <v>0</v>
      </c>
      <c r="K134" s="204"/>
      <c r="L134" s="44"/>
      <c r="M134" s="205" t="s">
        <v>19</v>
      </c>
      <c r="N134" s="206" t="s">
        <v>43</v>
      </c>
      <c r="O134" s="84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9" t="s">
        <v>160</v>
      </c>
      <c r="AT134" s="209" t="s">
        <v>156</v>
      </c>
      <c r="AU134" s="209" t="s">
        <v>80</v>
      </c>
      <c r="AY134" s="17" t="s">
        <v>153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7" t="s">
        <v>80</v>
      </c>
      <c r="BK134" s="210">
        <f>ROUND(I134*H134,2)</f>
        <v>0</v>
      </c>
      <c r="BL134" s="17" t="s">
        <v>160</v>
      </c>
      <c r="BM134" s="209" t="s">
        <v>2387</v>
      </c>
    </row>
    <row r="135" spans="1:65" s="2" customFormat="1" ht="16.5" customHeight="1">
      <c r="A135" s="38"/>
      <c r="B135" s="39"/>
      <c r="C135" s="197" t="s">
        <v>276</v>
      </c>
      <c r="D135" s="197" t="s">
        <v>156</v>
      </c>
      <c r="E135" s="198" t="s">
        <v>340</v>
      </c>
      <c r="F135" s="199" t="s">
        <v>2290</v>
      </c>
      <c r="G135" s="200" t="s">
        <v>383</v>
      </c>
      <c r="H135" s="201">
        <v>1</v>
      </c>
      <c r="I135" s="202"/>
      <c r="J135" s="203">
        <f>ROUND(I135*H135,2)</f>
        <v>0</v>
      </c>
      <c r="K135" s="204"/>
      <c r="L135" s="44"/>
      <c r="M135" s="249" t="s">
        <v>19</v>
      </c>
      <c r="N135" s="250" t="s">
        <v>43</v>
      </c>
      <c r="O135" s="25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9" t="s">
        <v>160</v>
      </c>
      <c r="AT135" s="209" t="s">
        <v>156</v>
      </c>
      <c r="AU135" s="209" t="s">
        <v>80</v>
      </c>
      <c r="AY135" s="17" t="s">
        <v>153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80</v>
      </c>
      <c r="BK135" s="210">
        <f>ROUND(I135*H135,2)</f>
        <v>0</v>
      </c>
      <c r="BL135" s="17" t="s">
        <v>160</v>
      </c>
      <c r="BM135" s="209" t="s">
        <v>2388</v>
      </c>
    </row>
    <row r="136" spans="1:31" s="2" customFormat="1" ht="6.95" customHeight="1">
      <c r="A136" s="38"/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44"/>
      <c r="M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</sheetData>
  <sheetProtection password="CC35" sheet="1" objects="1" scenarios="1" formatColumns="0" formatRows="0" autoFilter="0"/>
  <autoFilter ref="C82:K13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SZŠ a VOŠ zdravotnická Žďár nad Sázavou, zázemí praxe NMNM – rekonstrukce ZTI, ELEKTRO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2389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18. 1. 2023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1074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105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ROUND((SUM(BE81:BE97)),2)</f>
        <v>0</v>
      </c>
      <c r="G33" s="38"/>
      <c r="H33" s="38"/>
      <c r="I33" s="148">
        <v>0.21</v>
      </c>
      <c r="J33" s="147">
        <f>ROUND(((SUM(BE81:BE97))*I33),2)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ROUND((SUM(BF81:BF97)),2)</f>
        <v>0</v>
      </c>
      <c r="G34" s="38"/>
      <c r="H34" s="38"/>
      <c r="I34" s="148">
        <v>0.15</v>
      </c>
      <c r="J34" s="147">
        <f>ROUND(((SUM(BF81:BF97))*I34),2)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SZŠ a VOŠ zdravotnická Žďár nad Sázavou, zázemí praxe NMNM – rekonstrukce ZTI, ELEKTRO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07 - ostatní a vedlejší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Žďárská 610, Nové Město na Moravě</v>
      </c>
      <c r="G52" s="40"/>
      <c r="H52" s="40"/>
      <c r="I52" s="32" t="s">
        <v>23</v>
      </c>
      <c r="J52" s="72" t="str">
        <f>IF(J12="","",J12)</f>
        <v>18. 1. 2023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Kraj Vysočina, Žižkova 57, Jihlava</v>
      </c>
      <c r="G54" s="40"/>
      <c r="H54" s="40"/>
      <c r="I54" s="32" t="s">
        <v>31</v>
      </c>
      <c r="J54" s="36" t="str">
        <f>E21</f>
        <v>Filip Marek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Filip MArek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107</v>
      </c>
      <c r="D57" s="162"/>
      <c r="E57" s="162"/>
      <c r="F57" s="162"/>
      <c r="G57" s="162"/>
      <c r="H57" s="162"/>
      <c r="I57" s="162"/>
      <c r="J57" s="163" t="s">
        <v>108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109</v>
      </c>
    </row>
    <row r="60" spans="1:31" s="9" customFormat="1" ht="24.95" customHeight="1">
      <c r="A60" s="9"/>
      <c r="B60" s="165"/>
      <c r="C60" s="166"/>
      <c r="D60" s="167" t="s">
        <v>2390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2115</v>
      </c>
      <c r="E61" s="168"/>
      <c r="F61" s="168"/>
      <c r="G61" s="168"/>
      <c r="H61" s="168"/>
      <c r="I61" s="168"/>
      <c r="J61" s="169">
        <f>J87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138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25" customHeight="1">
      <c r="A71" s="38"/>
      <c r="B71" s="39"/>
      <c r="C71" s="40"/>
      <c r="D71" s="40"/>
      <c r="E71" s="160" t="str">
        <f>E7</f>
        <v>SZŠ a VOŠ zdravotnická Žďár nad Sázavou, zázemí praxe NMNM – rekonstrukce ZTI, ELEKTRO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07 - ostatní a vedlejší náklady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Žďárská 610, Nové Město na Moravě</v>
      </c>
      <c r="G75" s="40"/>
      <c r="H75" s="40"/>
      <c r="I75" s="32" t="s">
        <v>23</v>
      </c>
      <c r="J75" s="72" t="str">
        <f>IF(J12="","",J12)</f>
        <v>18. 1. 2023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Kraj Vysočina, Žižkova 57, Jihlava</v>
      </c>
      <c r="G77" s="40"/>
      <c r="H77" s="40"/>
      <c r="I77" s="32" t="s">
        <v>31</v>
      </c>
      <c r="J77" s="36" t="str">
        <f>E21</f>
        <v>Filip Marek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Filip MArek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71"/>
      <c r="B80" s="172"/>
      <c r="C80" s="173" t="s">
        <v>139</v>
      </c>
      <c r="D80" s="174" t="s">
        <v>57</v>
      </c>
      <c r="E80" s="174" t="s">
        <v>53</v>
      </c>
      <c r="F80" s="174" t="s">
        <v>54</v>
      </c>
      <c r="G80" s="174" t="s">
        <v>140</v>
      </c>
      <c r="H80" s="174" t="s">
        <v>141</v>
      </c>
      <c r="I80" s="174" t="s">
        <v>142</v>
      </c>
      <c r="J80" s="175" t="s">
        <v>108</v>
      </c>
      <c r="K80" s="176" t="s">
        <v>143</v>
      </c>
      <c r="L80" s="177"/>
      <c r="M80" s="92" t="s">
        <v>19</v>
      </c>
      <c r="N80" s="93" t="s">
        <v>42</v>
      </c>
      <c r="O80" s="93" t="s">
        <v>144</v>
      </c>
      <c r="P80" s="93" t="s">
        <v>145</v>
      </c>
      <c r="Q80" s="93" t="s">
        <v>146</v>
      </c>
      <c r="R80" s="93" t="s">
        <v>147</v>
      </c>
      <c r="S80" s="93" t="s">
        <v>148</v>
      </c>
      <c r="T80" s="94" t="s">
        <v>149</v>
      </c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63" s="2" customFormat="1" ht="22.8" customHeight="1">
      <c r="A81" s="38"/>
      <c r="B81" s="39"/>
      <c r="C81" s="99" t="s">
        <v>150</v>
      </c>
      <c r="D81" s="40"/>
      <c r="E81" s="40"/>
      <c r="F81" s="40"/>
      <c r="G81" s="40"/>
      <c r="H81" s="40"/>
      <c r="I81" s="40"/>
      <c r="J81" s="178">
        <f>BK81</f>
        <v>0</v>
      </c>
      <c r="K81" s="40"/>
      <c r="L81" s="44"/>
      <c r="M81" s="95"/>
      <c r="N81" s="179"/>
      <c r="O81" s="96"/>
      <c r="P81" s="180">
        <f>P82+P87</f>
        <v>0</v>
      </c>
      <c r="Q81" s="96"/>
      <c r="R81" s="180">
        <f>R82+R87</f>
        <v>0</v>
      </c>
      <c r="S81" s="96"/>
      <c r="T81" s="181">
        <f>T82+T87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109</v>
      </c>
      <c r="BK81" s="182">
        <f>BK82+BK87</f>
        <v>0</v>
      </c>
    </row>
    <row r="82" spans="1:63" s="11" customFormat="1" ht="25.9" customHeight="1">
      <c r="A82" s="11"/>
      <c r="B82" s="183"/>
      <c r="C82" s="184"/>
      <c r="D82" s="185" t="s">
        <v>71</v>
      </c>
      <c r="E82" s="186" t="s">
        <v>2391</v>
      </c>
      <c r="F82" s="186" t="s">
        <v>2392</v>
      </c>
      <c r="G82" s="184"/>
      <c r="H82" s="184"/>
      <c r="I82" s="187"/>
      <c r="J82" s="188">
        <f>BK82</f>
        <v>0</v>
      </c>
      <c r="K82" s="184"/>
      <c r="L82" s="189"/>
      <c r="M82" s="190"/>
      <c r="N82" s="191"/>
      <c r="O82" s="191"/>
      <c r="P82" s="192">
        <f>SUM(P83:P86)</f>
        <v>0</v>
      </c>
      <c r="Q82" s="191"/>
      <c r="R82" s="192">
        <f>SUM(R83:R86)</f>
        <v>0</v>
      </c>
      <c r="S82" s="191"/>
      <c r="T82" s="193">
        <f>SUM(T83:T86)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4" t="s">
        <v>80</v>
      </c>
      <c r="AT82" s="195" t="s">
        <v>71</v>
      </c>
      <c r="AU82" s="195" t="s">
        <v>72</v>
      </c>
      <c r="AY82" s="194" t="s">
        <v>153</v>
      </c>
      <c r="BK82" s="196">
        <f>SUM(BK83:BK86)</f>
        <v>0</v>
      </c>
    </row>
    <row r="83" spans="1:65" s="2" customFormat="1" ht="16.5" customHeight="1">
      <c r="A83" s="38"/>
      <c r="B83" s="39"/>
      <c r="C83" s="197" t="s">
        <v>80</v>
      </c>
      <c r="D83" s="197" t="s">
        <v>156</v>
      </c>
      <c r="E83" s="198" t="s">
        <v>2393</v>
      </c>
      <c r="F83" s="199" t="s">
        <v>2394</v>
      </c>
      <c r="G83" s="200" t="s">
        <v>383</v>
      </c>
      <c r="H83" s="201">
        <v>1</v>
      </c>
      <c r="I83" s="202"/>
      <c r="J83" s="203">
        <f>ROUND(I83*H83,2)</f>
        <v>0</v>
      </c>
      <c r="K83" s="204"/>
      <c r="L83" s="44"/>
      <c r="M83" s="205" t="s">
        <v>19</v>
      </c>
      <c r="N83" s="206" t="s">
        <v>43</v>
      </c>
      <c r="O83" s="84"/>
      <c r="P83" s="207">
        <f>O83*H83</f>
        <v>0</v>
      </c>
      <c r="Q83" s="207">
        <v>0</v>
      </c>
      <c r="R83" s="207">
        <f>Q83*H83</f>
        <v>0</v>
      </c>
      <c r="S83" s="207">
        <v>0</v>
      </c>
      <c r="T83" s="208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9" t="s">
        <v>160</v>
      </c>
      <c r="AT83" s="209" t="s">
        <v>156</v>
      </c>
      <c r="AU83" s="209" t="s">
        <v>80</v>
      </c>
      <c r="AY83" s="17" t="s">
        <v>153</v>
      </c>
      <c r="BE83" s="210">
        <f>IF(N83="základní",J83,0)</f>
        <v>0</v>
      </c>
      <c r="BF83" s="210">
        <f>IF(N83="snížená",J83,0)</f>
        <v>0</v>
      </c>
      <c r="BG83" s="210">
        <f>IF(N83="zákl. přenesená",J83,0)</f>
        <v>0</v>
      </c>
      <c r="BH83" s="210">
        <f>IF(N83="sníž. přenesená",J83,0)</f>
        <v>0</v>
      </c>
      <c r="BI83" s="210">
        <f>IF(N83="nulová",J83,0)</f>
        <v>0</v>
      </c>
      <c r="BJ83" s="17" t="s">
        <v>80</v>
      </c>
      <c r="BK83" s="210">
        <f>ROUND(I83*H83,2)</f>
        <v>0</v>
      </c>
      <c r="BL83" s="17" t="s">
        <v>160</v>
      </c>
      <c r="BM83" s="209" t="s">
        <v>2395</v>
      </c>
    </row>
    <row r="84" spans="1:65" s="2" customFormat="1" ht="16.5" customHeight="1">
      <c r="A84" s="38"/>
      <c r="B84" s="39"/>
      <c r="C84" s="197" t="s">
        <v>82</v>
      </c>
      <c r="D84" s="197" t="s">
        <v>156</v>
      </c>
      <c r="E84" s="198" t="s">
        <v>2396</v>
      </c>
      <c r="F84" s="199" t="s">
        <v>2397</v>
      </c>
      <c r="G84" s="200" t="s">
        <v>2398</v>
      </c>
      <c r="H84" s="201">
        <v>1</v>
      </c>
      <c r="I84" s="202"/>
      <c r="J84" s="203">
        <f>ROUND(I84*H84,2)</f>
        <v>0</v>
      </c>
      <c r="K84" s="204"/>
      <c r="L84" s="44"/>
      <c r="M84" s="205" t="s">
        <v>19</v>
      </c>
      <c r="N84" s="206" t="s">
        <v>43</v>
      </c>
      <c r="O84" s="84"/>
      <c r="P84" s="207">
        <f>O84*H84</f>
        <v>0</v>
      </c>
      <c r="Q84" s="207">
        <v>0</v>
      </c>
      <c r="R84" s="207">
        <f>Q84*H84</f>
        <v>0</v>
      </c>
      <c r="S84" s="207">
        <v>0</v>
      </c>
      <c r="T84" s="208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9" t="s">
        <v>160</v>
      </c>
      <c r="AT84" s="209" t="s">
        <v>156</v>
      </c>
      <c r="AU84" s="209" t="s">
        <v>80</v>
      </c>
      <c r="AY84" s="17" t="s">
        <v>153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7" t="s">
        <v>80</v>
      </c>
      <c r="BK84" s="210">
        <f>ROUND(I84*H84,2)</f>
        <v>0</v>
      </c>
      <c r="BL84" s="17" t="s">
        <v>160</v>
      </c>
      <c r="BM84" s="209" t="s">
        <v>2399</v>
      </c>
    </row>
    <row r="85" spans="1:65" s="2" customFormat="1" ht="16.5" customHeight="1">
      <c r="A85" s="38"/>
      <c r="B85" s="39"/>
      <c r="C85" s="197" t="s">
        <v>172</v>
      </c>
      <c r="D85" s="197" t="s">
        <v>156</v>
      </c>
      <c r="E85" s="198" t="s">
        <v>2400</v>
      </c>
      <c r="F85" s="199" t="s">
        <v>2401</v>
      </c>
      <c r="G85" s="200" t="s">
        <v>2398</v>
      </c>
      <c r="H85" s="201">
        <v>1</v>
      </c>
      <c r="I85" s="202"/>
      <c r="J85" s="203">
        <f>ROUND(I85*H85,2)</f>
        <v>0</v>
      </c>
      <c r="K85" s="204"/>
      <c r="L85" s="44"/>
      <c r="M85" s="205" t="s">
        <v>19</v>
      </c>
      <c r="N85" s="206" t="s">
        <v>43</v>
      </c>
      <c r="O85" s="84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9" t="s">
        <v>160</v>
      </c>
      <c r="AT85" s="209" t="s">
        <v>156</v>
      </c>
      <c r="AU85" s="209" t="s">
        <v>80</v>
      </c>
      <c r="AY85" s="17" t="s">
        <v>153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7" t="s">
        <v>80</v>
      </c>
      <c r="BK85" s="210">
        <f>ROUND(I85*H85,2)</f>
        <v>0</v>
      </c>
      <c r="BL85" s="17" t="s">
        <v>160</v>
      </c>
      <c r="BM85" s="209" t="s">
        <v>2402</v>
      </c>
    </row>
    <row r="86" spans="1:65" s="2" customFormat="1" ht="16.5" customHeight="1">
      <c r="A86" s="38"/>
      <c r="B86" s="39"/>
      <c r="C86" s="197" t="s">
        <v>160</v>
      </c>
      <c r="D86" s="197" t="s">
        <v>156</v>
      </c>
      <c r="E86" s="198" t="s">
        <v>2403</v>
      </c>
      <c r="F86" s="199" t="s">
        <v>2404</v>
      </c>
      <c r="G86" s="200" t="s">
        <v>2398</v>
      </c>
      <c r="H86" s="201">
        <v>1</v>
      </c>
      <c r="I86" s="202"/>
      <c r="J86" s="203">
        <f>ROUND(I86*H86,2)</f>
        <v>0</v>
      </c>
      <c r="K86" s="204"/>
      <c r="L86" s="44"/>
      <c r="M86" s="205" t="s">
        <v>19</v>
      </c>
      <c r="N86" s="206" t="s">
        <v>43</v>
      </c>
      <c r="O86" s="84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9" t="s">
        <v>160</v>
      </c>
      <c r="AT86" s="209" t="s">
        <v>156</v>
      </c>
      <c r="AU86" s="209" t="s">
        <v>80</v>
      </c>
      <c r="AY86" s="17" t="s">
        <v>153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7" t="s">
        <v>80</v>
      </c>
      <c r="BK86" s="210">
        <f>ROUND(I86*H86,2)</f>
        <v>0</v>
      </c>
      <c r="BL86" s="17" t="s">
        <v>160</v>
      </c>
      <c r="BM86" s="209" t="s">
        <v>2405</v>
      </c>
    </row>
    <row r="87" spans="1:63" s="11" customFormat="1" ht="25.9" customHeight="1">
      <c r="A87" s="11"/>
      <c r="B87" s="183"/>
      <c r="C87" s="184"/>
      <c r="D87" s="185" t="s">
        <v>71</v>
      </c>
      <c r="E87" s="186" t="s">
        <v>2284</v>
      </c>
      <c r="F87" s="186" t="s">
        <v>2285</v>
      </c>
      <c r="G87" s="184"/>
      <c r="H87" s="184"/>
      <c r="I87" s="187"/>
      <c r="J87" s="188">
        <f>BK87</f>
        <v>0</v>
      </c>
      <c r="K87" s="184"/>
      <c r="L87" s="189"/>
      <c r="M87" s="190"/>
      <c r="N87" s="191"/>
      <c r="O87" s="191"/>
      <c r="P87" s="192">
        <f>SUM(P88:P97)</f>
        <v>0</v>
      </c>
      <c r="Q87" s="191"/>
      <c r="R87" s="192">
        <f>SUM(R88:R97)</f>
        <v>0</v>
      </c>
      <c r="S87" s="191"/>
      <c r="T87" s="193">
        <f>SUM(T88:T97)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4" t="s">
        <v>80</v>
      </c>
      <c r="AT87" s="195" t="s">
        <v>71</v>
      </c>
      <c r="AU87" s="195" t="s">
        <v>72</v>
      </c>
      <c r="AY87" s="194" t="s">
        <v>153</v>
      </c>
      <c r="BK87" s="196">
        <f>SUM(BK88:BK97)</f>
        <v>0</v>
      </c>
    </row>
    <row r="88" spans="1:65" s="2" customFormat="1" ht="16.5" customHeight="1">
      <c r="A88" s="38"/>
      <c r="B88" s="39"/>
      <c r="C88" s="197" t="s">
        <v>180</v>
      </c>
      <c r="D88" s="197" t="s">
        <v>156</v>
      </c>
      <c r="E88" s="198" t="s">
        <v>2406</v>
      </c>
      <c r="F88" s="199" t="s">
        <v>2407</v>
      </c>
      <c r="G88" s="200" t="s">
        <v>2398</v>
      </c>
      <c r="H88" s="201">
        <v>1</v>
      </c>
      <c r="I88" s="202"/>
      <c r="J88" s="203">
        <f>ROUND(I88*H88,2)</f>
        <v>0</v>
      </c>
      <c r="K88" s="204"/>
      <c r="L88" s="44"/>
      <c r="M88" s="205" t="s">
        <v>19</v>
      </c>
      <c r="N88" s="206" t="s">
        <v>43</v>
      </c>
      <c r="O88" s="84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9" t="s">
        <v>160</v>
      </c>
      <c r="AT88" s="209" t="s">
        <v>156</v>
      </c>
      <c r="AU88" s="209" t="s">
        <v>80</v>
      </c>
      <c r="AY88" s="17" t="s">
        <v>153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7" t="s">
        <v>80</v>
      </c>
      <c r="BK88" s="210">
        <f>ROUND(I88*H88,2)</f>
        <v>0</v>
      </c>
      <c r="BL88" s="17" t="s">
        <v>160</v>
      </c>
      <c r="BM88" s="209" t="s">
        <v>2408</v>
      </c>
    </row>
    <row r="89" spans="1:47" s="2" customFormat="1" ht="12">
      <c r="A89" s="38"/>
      <c r="B89" s="39"/>
      <c r="C89" s="40"/>
      <c r="D89" s="213" t="s">
        <v>169</v>
      </c>
      <c r="E89" s="40"/>
      <c r="F89" s="234" t="s">
        <v>2409</v>
      </c>
      <c r="G89" s="40"/>
      <c r="H89" s="40"/>
      <c r="I89" s="235"/>
      <c r="J89" s="40"/>
      <c r="K89" s="40"/>
      <c r="L89" s="44"/>
      <c r="M89" s="236"/>
      <c r="N89" s="237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169</v>
      </c>
      <c r="AU89" s="17" t="s">
        <v>80</v>
      </c>
    </row>
    <row r="90" spans="1:65" s="2" customFormat="1" ht="21.75" customHeight="1">
      <c r="A90" s="38"/>
      <c r="B90" s="39"/>
      <c r="C90" s="197" t="s">
        <v>175</v>
      </c>
      <c r="D90" s="197" t="s">
        <v>156</v>
      </c>
      <c r="E90" s="198" t="s">
        <v>2410</v>
      </c>
      <c r="F90" s="199" t="s">
        <v>2411</v>
      </c>
      <c r="G90" s="200" t="s">
        <v>383</v>
      </c>
      <c r="H90" s="201">
        <v>1</v>
      </c>
      <c r="I90" s="202"/>
      <c r="J90" s="203">
        <f>ROUND(I90*H90,2)</f>
        <v>0</v>
      </c>
      <c r="K90" s="204"/>
      <c r="L90" s="44"/>
      <c r="M90" s="205" t="s">
        <v>19</v>
      </c>
      <c r="N90" s="206" t="s">
        <v>43</v>
      </c>
      <c r="O90" s="84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9" t="s">
        <v>160</v>
      </c>
      <c r="AT90" s="209" t="s">
        <v>156</v>
      </c>
      <c r="AU90" s="209" t="s">
        <v>80</v>
      </c>
      <c r="AY90" s="17" t="s">
        <v>153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7" t="s">
        <v>80</v>
      </c>
      <c r="BK90" s="210">
        <f>ROUND(I90*H90,2)</f>
        <v>0</v>
      </c>
      <c r="BL90" s="17" t="s">
        <v>160</v>
      </c>
      <c r="BM90" s="209" t="s">
        <v>2412</v>
      </c>
    </row>
    <row r="91" spans="1:65" s="2" customFormat="1" ht="24.15" customHeight="1">
      <c r="A91" s="38"/>
      <c r="B91" s="39"/>
      <c r="C91" s="197" t="s">
        <v>186</v>
      </c>
      <c r="D91" s="197" t="s">
        <v>156</v>
      </c>
      <c r="E91" s="198" t="s">
        <v>2413</v>
      </c>
      <c r="F91" s="199" t="s">
        <v>2414</v>
      </c>
      <c r="G91" s="200" t="s">
        <v>2261</v>
      </c>
      <c r="H91" s="201">
        <v>6</v>
      </c>
      <c r="I91" s="202"/>
      <c r="J91" s="203">
        <f>ROUND(I91*H91,2)</f>
        <v>0</v>
      </c>
      <c r="K91" s="204"/>
      <c r="L91" s="44"/>
      <c r="M91" s="205" t="s">
        <v>19</v>
      </c>
      <c r="N91" s="206" t="s">
        <v>43</v>
      </c>
      <c r="O91" s="84"/>
      <c r="P91" s="207">
        <f>O91*H91</f>
        <v>0</v>
      </c>
      <c r="Q91" s="207">
        <v>0</v>
      </c>
      <c r="R91" s="207">
        <f>Q91*H91</f>
        <v>0</v>
      </c>
      <c r="S91" s="207">
        <v>0</v>
      </c>
      <c r="T91" s="20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09" t="s">
        <v>160</v>
      </c>
      <c r="AT91" s="209" t="s">
        <v>156</v>
      </c>
      <c r="AU91" s="209" t="s">
        <v>80</v>
      </c>
      <c r="AY91" s="17" t="s">
        <v>153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17" t="s">
        <v>80</v>
      </c>
      <c r="BK91" s="210">
        <f>ROUND(I91*H91,2)</f>
        <v>0</v>
      </c>
      <c r="BL91" s="17" t="s">
        <v>160</v>
      </c>
      <c r="BM91" s="209" t="s">
        <v>2415</v>
      </c>
    </row>
    <row r="92" spans="1:65" s="2" customFormat="1" ht="24.15" customHeight="1">
      <c r="A92" s="38"/>
      <c r="B92" s="39"/>
      <c r="C92" s="197" t="s">
        <v>179</v>
      </c>
      <c r="D92" s="197" t="s">
        <v>156</v>
      </c>
      <c r="E92" s="198" t="s">
        <v>2416</v>
      </c>
      <c r="F92" s="199" t="s">
        <v>2417</v>
      </c>
      <c r="G92" s="200" t="s">
        <v>383</v>
      </c>
      <c r="H92" s="201">
        <v>1</v>
      </c>
      <c r="I92" s="202"/>
      <c r="J92" s="203">
        <f>ROUND(I92*H92,2)</f>
        <v>0</v>
      </c>
      <c r="K92" s="204"/>
      <c r="L92" s="44"/>
      <c r="M92" s="205" t="s">
        <v>19</v>
      </c>
      <c r="N92" s="206" t="s">
        <v>43</v>
      </c>
      <c r="O92" s="84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9" t="s">
        <v>160</v>
      </c>
      <c r="AT92" s="209" t="s">
        <v>156</v>
      </c>
      <c r="AU92" s="209" t="s">
        <v>80</v>
      </c>
      <c r="AY92" s="17" t="s">
        <v>153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7" t="s">
        <v>80</v>
      </c>
      <c r="BK92" s="210">
        <f>ROUND(I92*H92,2)</f>
        <v>0</v>
      </c>
      <c r="BL92" s="17" t="s">
        <v>160</v>
      </c>
      <c r="BM92" s="209" t="s">
        <v>2418</v>
      </c>
    </row>
    <row r="93" spans="1:65" s="2" customFormat="1" ht="24.15" customHeight="1">
      <c r="A93" s="38"/>
      <c r="B93" s="39"/>
      <c r="C93" s="197" t="s">
        <v>197</v>
      </c>
      <c r="D93" s="197" t="s">
        <v>156</v>
      </c>
      <c r="E93" s="198" t="s">
        <v>2419</v>
      </c>
      <c r="F93" s="199" t="s">
        <v>2420</v>
      </c>
      <c r="G93" s="200" t="s">
        <v>383</v>
      </c>
      <c r="H93" s="201">
        <v>1</v>
      </c>
      <c r="I93" s="202"/>
      <c r="J93" s="203">
        <f>ROUND(I93*H93,2)</f>
        <v>0</v>
      </c>
      <c r="K93" s="204"/>
      <c r="L93" s="44"/>
      <c r="M93" s="205" t="s">
        <v>19</v>
      </c>
      <c r="N93" s="206" t="s">
        <v>43</v>
      </c>
      <c r="O93" s="84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9" t="s">
        <v>160</v>
      </c>
      <c r="AT93" s="209" t="s">
        <v>156</v>
      </c>
      <c r="AU93" s="209" t="s">
        <v>80</v>
      </c>
      <c r="AY93" s="17" t="s">
        <v>153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7" t="s">
        <v>80</v>
      </c>
      <c r="BK93" s="210">
        <f>ROUND(I93*H93,2)</f>
        <v>0</v>
      </c>
      <c r="BL93" s="17" t="s">
        <v>160</v>
      </c>
      <c r="BM93" s="209" t="s">
        <v>2421</v>
      </c>
    </row>
    <row r="94" spans="1:65" s="2" customFormat="1" ht="24.15" customHeight="1">
      <c r="A94" s="38"/>
      <c r="B94" s="39"/>
      <c r="C94" s="197" t="s">
        <v>183</v>
      </c>
      <c r="D94" s="197" t="s">
        <v>156</v>
      </c>
      <c r="E94" s="198" t="s">
        <v>2422</v>
      </c>
      <c r="F94" s="199" t="s">
        <v>2423</v>
      </c>
      <c r="G94" s="200" t="s">
        <v>383</v>
      </c>
      <c r="H94" s="201">
        <v>1</v>
      </c>
      <c r="I94" s="202"/>
      <c r="J94" s="203">
        <f>ROUND(I94*H94,2)</f>
        <v>0</v>
      </c>
      <c r="K94" s="204"/>
      <c r="L94" s="44"/>
      <c r="M94" s="205" t="s">
        <v>19</v>
      </c>
      <c r="N94" s="206" t="s">
        <v>43</v>
      </c>
      <c r="O94" s="84"/>
      <c r="P94" s="207">
        <f>O94*H94</f>
        <v>0</v>
      </c>
      <c r="Q94" s="207">
        <v>0</v>
      </c>
      <c r="R94" s="207">
        <f>Q94*H94</f>
        <v>0</v>
      </c>
      <c r="S94" s="207">
        <v>0</v>
      </c>
      <c r="T94" s="20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9" t="s">
        <v>160</v>
      </c>
      <c r="AT94" s="209" t="s">
        <v>156</v>
      </c>
      <c r="AU94" s="209" t="s">
        <v>80</v>
      </c>
      <c r="AY94" s="17" t="s">
        <v>153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17" t="s">
        <v>80</v>
      </c>
      <c r="BK94" s="210">
        <f>ROUND(I94*H94,2)</f>
        <v>0</v>
      </c>
      <c r="BL94" s="17" t="s">
        <v>160</v>
      </c>
      <c r="BM94" s="209" t="s">
        <v>2424</v>
      </c>
    </row>
    <row r="95" spans="1:65" s="2" customFormat="1" ht="24.15" customHeight="1">
      <c r="A95" s="38"/>
      <c r="B95" s="39"/>
      <c r="C95" s="197" t="s">
        <v>205</v>
      </c>
      <c r="D95" s="197" t="s">
        <v>156</v>
      </c>
      <c r="E95" s="198" t="s">
        <v>2425</v>
      </c>
      <c r="F95" s="199" t="s">
        <v>2426</v>
      </c>
      <c r="G95" s="200" t="s">
        <v>2261</v>
      </c>
      <c r="H95" s="201">
        <v>10</v>
      </c>
      <c r="I95" s="202"/>
      <c r="J95" s="203">
        <f>ROUND(I95*H95,2)</f>
        <v>0</v>
      </c>
      <c r="K95" s="204"/>
      <c r="L95" s="44"/>
      <c r="M95" s="205" t="s">
        <v>19</v>
      </c>
      <c r="N95" s="206" t="s">
        <v>43</v>
      </c>
      <c r="O95" s="84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9" t="s">
        <v>160</v>
      </c>
      <c r="AT95" s="209" t="s">
        <v>156</v>
      </c>
      <c r="AU95" s="209" t="s">
        <v>80</v>
      </c>
      <c r="AY95" s="17" t="s">
        <v>153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7" t="s">
        <v>80</v>
      </c>
      <c r="BK95" s="210">
        <f>ROUND(I95*H95,2)</f>
        <v>0</v>
      </c>
      <c r="BL95" s="17" t="s">
        <v>160</v>
      </c>
      <c r="BM95" s="209" t="s">
        <v>2427</v>
      </c>
    </row>
    <row r="96" spans="1:65" s="2" customFormat="1" ht="24.15" customHeight="1">
      <c r="A96" s="38"/>
      <c r="B96" s="39"/>
      <c r="C96" s="197" t="s">
        <v>176</v>
      </c>
      <c r="D96" s="197" t="s">
        <v>156</v>
      </c>
      <c r="E96" s="198" t="s">
        <v>2428</v>
      </c>
      <c r="F96" s="199" t="s">
        <v>2429</v>
      </c>
      <c r="G96" s="200" t="s">
        <v>2261</v>
      </c>
      <c r="H96" s="201">
        <v>2</v>
      </c>
      <c r="I96" s="202"/>
      <c r="J96" s="203">
        <f>ROUND(I96*H96,2)</f>
        <v>0</v>
      </c>
      <c r="K96" s="204"/>
      <c r="L96" s="44"/>
      <c r="M96" s="205" t="s">
        <v>19</v>
      </c>
      <c r="N96" s="206" t="s">
        <v>43</v>
      </c>
      <c r="O96" s="84"/>
      <c r="P96" s="207">
        <f>O96*H96</f>
        <v>0</v>
      </c>
      <c r="Q96" s="207">
        <v>0</v>
      </c>
      <c r="R96" s="207">
        <f>Q96*H96</f>
        <v>0</v>
      </c>
      <c r="S96" s="207">
        <v>0</v>
      </c>
      <c r="T96" s="20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9" t="s">
        <v>160</v>
      </c>
      <c r="AT96" s="209" t="s">
        <v>156</v>
      </c>
      <c r="AU96" s="209" t="s">
        <v>80</v>
      </c>
      <c r="AY96" s="17" t="s">
        <v>153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17" t="s">
        <v>80</v>
      </c>
      <c r="BK96" s="210">
        <f>ROUND(I96*H96,2)</f>
        <v>0</v>
      </c>
      <c r="BL96" s="17" t="s">
        <v>160</v>
      </c>
      <c r="BM96" s="209" t="s">
        <v>2430</v>
      </c>
    </row>
    <row r="97" spans="1:65" s="2" customFormat="1" ht="33" customHeight="1">
      <c r="A97" s="38"/>
      <c r="B97" s="39"/>
      <c r="C97" s="197" t="s">
        <v>215</v>
      </c>
      <c r="D97" s="197" t="s">
        <v>156</v>
      </c>
      <c r="E97" s="198" t="s">
        <v>2431</v>
      </c>
      <c r="F97" s="199" t="s">
        <v>2432</v>
      </c>
      <c r="G97" s="200" t="s">
        <v>2261</v>
      </c>
      <c r="H97" s="201">
        <v>4</v>
      </c>
      <c r="I97" s="202"/>
      <c r="J97" s="203">
        <f>ROUND(I97*H97,2)</f>
        <v>0</v>
      </c>
      <c r="K97" s="204"/>
      <c r="L97" s="44"/>
      <c r="M97" s="249" t="s">
        <v>19</v>
      </c>
      <c r="N97" s="250" t="s">
        <v>43</v>
      </c>
      <c r="O97" s="251"/>
      <c r="P97" s="252">
        <f>O97*H97</f>
        <v>0</v>
      </c>
      <c r="Q97" s="252">
        <v>0</v>
      </c>
      <c r="R97" s="252">
        <f>Q97*H97</f>
        <v>0</v>
      </c>
      <c r="S97" s="252">
        <v>0</v>
      </c>
      <c r="T97" s="253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9" t="s">
        <v>160</v>
      </c>
      <c r="AT97" s="209" t="s">
        <v>156</v>
      </c>
      <c r="AU97" s="209" t="s">
        <v>80</v>
      </c>
      <c r="AY97" s="17" t="s">
        <v>153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7" t="s">
        <v>80</v>
      </c>
      <c r="BK97" s="210">
        <f>ROUND(I97*H97,2)</f>
        <v>0</v>
      </c>
      <c r="BL97" s="17" t="s">
        <v>160</v>
      </c>
      <c r="BM97" s="209" t="s">
        <v>2433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0:K9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270" t="s">
        <v>2434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2435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2436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2437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2438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2439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2440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2441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2442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2443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2444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79</v>
      </c>
      <c r="F18" s="276" t="s">
        <v>2445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2446</v>
      </c>
      <c r="F19" s="276" t="s">
        <v>2447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2448</v>
      </c>
      <c r="F20" s="276" t="s">
        <v>2449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2450</v>
      </c>
      <c r="F21" s="276" t="s">
        <v>2451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2452</v>
      </c>
      <c r="F22" s="276" t="s">
        <v>2453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2454</v>
      </c>
      <c r="F23" s="276" t="s">
        <v>2455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2456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2457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2458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2459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2460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2461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2462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2463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2464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139</v>
      </c>
      <c r="F36" s="276"/>
      <c r="G36" s="276" t="s">
        <v>2465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2466</v>
      </c>
      <c r="F37" s="276"/>
      <c r="G37" s="276" t="s">
        <v>2467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53</v>
      </c>
      <c r="F38" s="276"/>
      <c r="G38" s="276" t="s">
        <v>2468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54</v>
      </c>
      <c r="F39" s="276"/>
      <c r="G39" s="276" t="s">
        <v>2469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140</v>
      </c>
      <c r="F40" s="276"/>
      <c r="G40" s="276" t="s">
        <v>2470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141</v>
      </c>
      <c r="F41" s="276"/>
      <c r="G41" s="276" t="s">
        <v>2471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2472</v>
      </c>
      <c r="F42" s="276"/>
      <c r="G42" s="276" t="s">
        <v>2473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2474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2475</v>
      </c>
      <c r="F44" s="276"/>
      <c r="G44" s="276" t="s">
        <v>2476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143</v>
      </c>
      <c r="F45" s="276"/>
      <c r="G45" s="276" t="s">
        <v>2477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2478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2479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2480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2481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2482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2483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2484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2485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2486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2487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2488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2489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2490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2491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2492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2493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2494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2495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2496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2497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2498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2499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2500</v>
      </c>
      <c r="D76" s="294"/>
      <c r="E76" s="294"/>
      <c r="F76" s="294" t="s">
        <v>2501</v>
      </c>
      <c r="G76" s="295"/>
      <c r="H76" s="294" t="s">
        <v>54</v>
      </c>
      <c r="I76" s="294" t="s">
        <v>57</v>
      </c>
      <c r="J76" s="294" t="s">
        <v>2502</v>
      </c>
      <c r="K76" s="293"/>
    </row>
    <row r="77" spans="2:11" s="1" customFormat="1" ht="17.25" customHeight="1">
      <c r="B77" s="291"/>
      <c r="C77" s="296" t="s">
        <v>2503</v>
      </c>
      <c r="D77" s="296"/>
      <c r="E77" s="296"/>
      <c r="F77" s="297" t="s">
        <v>2504</v>
      </c>
      <c r="G77" s="298"/>
      <c r="H77" s="296"/>
      <c r="I77" s="296"/>
      <c r="J77" s="296" t="s">
        <v>2505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53</v>
      </c>
      <c r="D79" s="301"/>
      <c r="E79" s="301"/>
      <c r="F79" s="302" t="s">
        <v>2506</v>
      </c>
      <c r="G79" s="303"/>
      <c r="H79" s="279" t="s">
        <v>2507</v>
      </c>
      <c r="I79" s="279" t="s">
        <v>2508</v>
      </c>
      <c r="J79" s="279">
        <v>20</v>
      </c>
      <c r="K79" s="293"/>
    </row>
    <row r="80" spans="2:11" s="1" customFormat="1" ht="15" customHeight="1">
      <c r="B80" s="291"/>
      <c r="C80" s="279" t="s">
        <v>2509</v>
      </c>
      <c r="D80" s="279"/>
      <c r="E80" s="279"/>
      <c r="F80" s="302" t="s">
        <v>2506</v>
      </c>
      <c r="G80" s="303"/>
      <c r="H80" s="279" t="s">
        <v>2510</v>
      </c>
      <c r="I80" s="279" t="s">
        <v>2508</v>
      </c>
      <c r="J80" s="279">
        <v>120</v>
      </c>
      <c r="K80" s="293"/>
    </row>
    <row r="81" spans="2:11" s="1" customFormat="1" ht="15" customHeight="1">
      <c r="B81" s="304"/>
      <c r="C81" s="279" t="s">
        <v>2511</v>
      </c>
      <c r="D81" s="279"/>
      <c r="E81" s="279"/>
      <c r="F81" s="302" t="s">
        <v>2512</v>
      </c>
      <c r="G81" s="303"/>
      <c r="H81" s="279" t="s">
        <v>2513</v>
      </c>
      <c r="I81" s="279" t="s">
        <v>2508</v>
      </c>
      <c r="J81" s="279">
        <v>50</v>
      </c>
      <c r="K81" s="293"/>
    </row>
    <row r="82" spans="2:11" s="1" customFormat="1" ht="15" customHeight="1">
      <c r="B82" s="304"/>
      <c r="C82" s="279" t="s">
        <v>2514</v>
      </c>
      <c r="D82" s="279"/>
      <c r="E82" s="279"/>
      <c r="F82" s="302" t="s">
        <v>2506</v>
      </c>
      <c r="G82" s="303"/>
      <c r="H82" s="279" t="s">
        <v>2515</v>
      </c>
      <c r="I82" s="279" t="s">
        <v>2516</v>
      </c>
      <c r="J82" s="279"/>
      <c r="K82" s="293"/>
    </row>
    <row r="83" spans="2:11" s="1" customFormat="1" ht="15" customHeight="1">
      <c r="B83" s="304"/>
      <c r="C83" s="305" t="s">
        <v>2517</v>
      </c>
      <c r="D83" s="305"/>
      <c r="E83" s="305"/>
      <c r="F83" s="306" t="s">
        <v>2512</v>
      </c>
      <c r="G83" s="305"/>
      <c r="H83" s="305" t="s">
        <v>2518</v>
      </c>
      <c r="I83" s="305" t="s">
        <v>2508</v>
      </c>
      <c r="J83" s="305">
        <v>15</v>
      </c>
      <c r="K83" s="293"/>
    </row>
    <row r="84" spans="2:11" s="1" customFormat="1" ht="15" customHeight="1">
      <c r="B84" s="304"/>
      <c r="C84" s="305" t="s">
        <v>2519</v>
      </c>
      <c r="D84" s="305"/>
      <c r="E84" s="305"/>
      <c r="F84" s="306" t="s">
        <v>2512</v>
      </c>
      <c r="G84" s="305"/>
      <c r="H84" s="305" t="s">
        <v>2520</v>
      </c>
      <c r="I84" s="305" t="s">
        <v>2508</v>
      </c>
      <c r="J84" s="305">
        <v>15</v>
      </c>
      <c r="K84" s="293"/>
    </row>
    <row r="85" spans="2:11" s="1" customFormat="1" ht="15" customHeight="1">
      <c r="B85" s="304"/>
      <c r="C85" s="305" t="s">
        <v>2521</v>
      </c>
      <c r="D85" s="305"/>
      <c r="E85" s="305"/>
      <c r="F85" s="306" t="s">
        <v>2512</v>
      </c>
      <c r="G85" s="305"/>
      <c r="H85" s="305" t="s">
        <v>2522</v>
      </c>
      <c r="I85" s="305" t="s">
        <v>2508</v>
      </c>
      <c r="J85" s="305">
        <v>20</v>
      </c>
      <c r="K85" s="293"/>
    </row>
    <row r="86" spans="2:11" s="1" customFormat="1" ht="15" customHeight="1">
      <c r="B86" s="304"/>
      <c r="C86" s="305" t="s">
        <v>2523</v>
      </c>
      <c r="D86" s="305"/>
      <c r="E86" s="305"/>
      <c r="F86" s="306" t="s">
        <v>2512</v>
      </c>
      <c r="G86" s="305"/>
      <c r="H86" s="305" t="s">
        <v>2524</v>
      </c>
      <c r="I86" s="305" t="s">
        <v>2508</v>
      </c>
      <c r="J86" s="305">
        <v>20</v>
      </c>
      <c r="K86" s="293"/>
    </row>
    <row r="87" spans="2:11" s="1" customFormat="1" ht="15" customHeight="1">
      <c r="B87" s="304"/>
      <c r="C87" s="279" t="s">
        <v>2525</v>
      </c>
      <c r="D87" s="279"/>
      <c r="E87" s="279"/>
      <c r="F87" s="302" t="s">
        <v>2512</v>
      </c>
      <c r="G87" s="303"/>
      <c r="H87" s="279" t="s">
        <v>2526</v>
      </c>
      <c r="I87" s="279" t="s">
        <v>2508</v>
      </c>
      <c r="J87" s="279">
        <v>50</v>
      </c>
      <c r="K87" s="293"/>
    </row>
    <row r="88" spans="2:11" s="1" customFormat="1" ht="15" customHeight="1">
      <c r="B88" s="304"/>
      <c r="C88" s="279" t="s">
        <v>2527</v>
      </c>
      <c r="D88" s="279"/>
      <c r="E88" s="279"/>
      <c r="F88" s="302" t="s">
        <v>2512</v>
      </c>
      <c r="G88" s="303"/>
      <c r="H88" s="279" t="s">
        <v>2528</v>
      </c>
      <c r="I88" s="279" t="s">
        <v>2508</v>
      </c>
      <c r="J88" s="279">
        <v>20</v>
      </c>
      <c r="K88" s="293"/>
    </row>
    <row r="89" spans="2:11" s="1" customFormat="1" ht="15" customHeight="1">
      <c r="B89" s="304"/>
      <c r="C89" s="279" t="s">
        <v>2529</v>
      </c>
      <c r="D89" s="279"/>
      <c r="E89" s="279"/>
      <c r="F89" s="302" t="s">
        <v>2512</v>
      </c>
      <c r="G89" s="303"/>
      <c r="H89" s="279" t="s">
        <v>2530</v>
      </c>
      <c r="I89" s="279" t="s">
        <v>2508</v>
      </c>
      <c r="J89" s="279">
        <v>20</v>
      </c>
      <c r="K89" s="293"/>
    </row>
    <row r="90" spans="2:11" s="1" customFormat="1" ht="15" customHeight="1">
      <c r="B90" s="304"/>
      <c r="C90" s="279" t="s">
        <v>2531</v>
      </c>
      <c r="D90" s="279"/>
      <c r="E90" s="279"/>
      <c r="F90" s="302" t="s">
        <v>2512</v>
      </c>
      <c r="G90" s="303"/>
      <c r="H90" s="279" t="s">
        <v>2532</v>
      </c>
      <c r="I90" s="279" t="s">
        <v>2508</v>
      </c>
      <c r="J90" s="279">
        <v>50</v>
      </c>
      <c r="K90" s="293"/>
    </row>
    <row r="91" spans="2:11" s="1" customFormat="1" ht="15" customHeight="1">
      <c r="B91" s="304"/>
      <c r="C91" s="279" t="s">
        <v>2533</v>
      </c>
      <c r="D91" s="279"/>
      <c r="E91" s="279"/>
      <c r="F91" s="302" t="s">
        <v>2512</v>
      </c>
      <c r="G91" s="303"/>
      <c r="H91" s="279" t="s">
        <v>2533</v>
      </c>
      <c r="I91" s="279" t="s">
        <v>2508</v>
      </c>
      <c r="J91" s="279">
        <v>50</v>
      </c>
      <c r="K91" s="293"/>
    </row>
    <row r="92" spans="2:11" s="1" customFormat="1" ht="15" customHeight="1">
      <c r="B92" s="304"/>
      <c r="C92" s="279" t="s">
        <v>2534</v>
      </c>
      <c r="D92" s="279"/>
      <c r="E92" s="279"/>
      <c r="F92" s="302" t="s">
        <v>2512</v>
      </c>
      <c r="G92" s="303"/>
      <c r="H92" s="279" t="s">
        <v>2535</v>
      </c>
      <c r="I92" s="279" t="s">
        <v>2508</v>
      </c>
      <c r="J92" s="279">
        <v>255</v>
      </c>
      <c r="K92" s="293"/>
    </row>
    <row r="93" spans="2:11" s="1" customFormat="1" ht="15" customHeight="1">
      <c r="B93" s="304"/>
      <c r="C93" s="279" t="s">
        <v>2536</v>
      </c>
      <c r="D93" s="279"/>
      <c r="E93" s="279"/>
      <c r="F93" s="302" t="s">
        <v>2506</v>
      </c>
      <c r="G93" s="303"/>
      <c r="H93" s="279" t="s">
        <v>2537</v>
      </c>
      <c r="I93" s="279" t="s">
        <v>2538</v>
      </c>
      <c r="J93" s="279"/>
      <c r="K93" s="293"/>
    </row>
    <row r="94" spans="2:11" s="1" customFormat="1" ht="15" customHeight="1">
      <c r="B94" s="304"/>
      <c r="C94" s="279" t="s">
        <v>2539</v>
      </c>
      <c r="D94" s="279"/>
      <c r="E94" s="279"/>
      <c r="F94" s="302" t="s">
        <v>2506</v>
      </c>
      <c r="G94" s="303"/>
      <c r="H94" s="279" t="s">
        <v>2540</v>
      </c>
      <c r="I94" s="279" t="s">
        <v>2541</v>
      </c>
      <c r="J94" s="279"/>
      <c r="K94" s="293"/>
    </row>
    <row r="95" spans="2:11" s="1" customFormat="1" ht="15" customHeight="1">
      <c r="B95" s="304"/>
      <c r="C95" s="279" t="s">
        <v>2542</v>
      </c>
      <c r="D95" s="279"/>
      <c r="E95" s="279"/>
      <c r="F95" s="302" t="s">
        <v>2506</v>
      </c>
      <c r="G95" s="303"/>
      <c r="H95" s="279" t="s">
        <v>2542</v>
      </c>
      <c r="I95" s="279" t="s">
        <v>2541</v>
      </c>
      <c r="J95" s="279"/>
      <c r="K95" s="293"/>
    </row>
    <row r="96" spans="2:11" s="1" customFormat="1" ht="15" customHeight="1">
      <c r="B96" s="304"/>
      <c r="C96" s="279" t="s">
        <v>38</v>
      </c>
      <c r="D96" s="279"/>
      <c r="E96" s="279"/>
      <c r="F96" s="302" t="s">
        <v>2506</v>
      </c>
      <c r="G96" s="303"/>
      <c r="H96" s="279" t="s">
        <v>2543</v>
      </c>
      <c r="I96" s="279" t="s">
        <v>2541</v>
      </c>
      <c r="J96" s="279"/>
      <c r="K96" s="293"/>
    </row>
    <row r="97" spans="2:11" s="1" customFormat="1" ht="15" customHeight="1">
      <c r="B97" s="304"/>
      <c r="C97" s="279" t="s">
        <v>48</v>
      </c>
      <c r="D97" s="279"/>
      <c r="E97" s="279"/>
      <c r="F97" s="302" t="s">
        <v>2506</v>
      </c>
      <c r="G97" s="303"/>
      <c r="H97" s="279" t="s">
        <v>2544</v>
      </c>
      <c r="I97" s="279" t="s">
        <v>2541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2545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2500</v>
      </c>
      <c r="D103" s="294"/>
      <c r="E103" s="294"/>
      <c r="F103" s="294" t="s">
        <v>2501</v>
      </c>
      <c r="G103" s="295"/>
      <c r="H103" s="294" t="s">
        <v>54</v>
      </c>
      <c r="I103" s="294" t="s">
        <v>57</v>
      </c>
      <c r="J103" s="294" t="s">
        <v>2502</v>
      </c>
      <c r="K103" s="293"/>
    </row>
    <row r="104" spans="2:11" s="1" customFormat="1" ht="17.25" customHeight="1">
      <c r="B104" s="291"/>
      <c r="C104" s="296" t="s">
        <v>2503</v>
      </c>
      <c r="D104" s="296"/>
      <c r="E104" s="296"/>
      <c r="F104" s="297" t="s">
        <v>2504</v>
      </c>
      <c r="G104" s="298"/>
      <c r="H104" s="296"/>
      <c r="I104" s="296"/>
      <c r="J104" s="296" t="s">
        <v>2505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53</v>
      </c>
      <c r="D106" s="301"/>
      <c r="E106" s="301"/>
      <c r="F106" s="302" t="s">
        <v>2506</v>
      </c>
      <c r="G106" s="279"/>
      <c r="H106" s="279" t="s">
        <v>2546</v>
      </c>
      <c r="I106" s="279" t="s">
        <v>2508</v>
      </c>
      <c r="J106" s="279">
        <v>20</v>
      </c>
      <c r="K106" s="293"/>
    </row>
    <row r="107" spans="2:11" s="1" customFormat="1" ht="15" customHeight="1">
      <c r="B107" s="291"/>
      <c r="C107" s="279" t="s">
        <v>2509</v>
      </c>
      <c r="D107" s="279"/>
      <c r="E107" s="279"/>
      <c r="F107" s="302" t="s">
        <v>2506</v>
      </c>
      <c r="G107" s="279"/>
      <c r="H107" s="279" t="s">
        <v>2546</v>
      </c>
      <c r="I107" s="279" t="s">
        <v>2508</v>
      </c>
      <c r="J107" s="279">
        <v>120</v>
      </c>
      <c r="K107" s="293"/>
    </row>
    <row r="108" spans="2:11" s="1" customFormat="1" ht="15" customHeight="1">
      <c r="B108" s="304"/>
      <c r="C108" s="279" t="s">
        <v>2511</v>
      </c>
      <c r="D108" s="279"/>
      <c r="E108" s="279"/>
      <c r="F108" s="302" t="s">
        <v>2512</v>
      </c>
      <c r="G108" s="279"/>
      <c r="H108" s="279" t="s">
        <v>2546</v>
      </c>
      <c r="I108" s="279" t="s">
        <v>2508</v>
      </c>
      <c r="J108" s="279">
        <v>50</v>
      </c>
      <c r="K108" s="293"/>
    </row>
    <row r="109" spans="2:11" s="1" customFormat="1" ht="15" customHeight="1">
      <c r="B109" s="304"/>
      <c r="C109" s="279" t="s">
        <v>2514</v>
      </c>
      <c r="D109" s="279"/>
      <c r="E109" s="279"/>
      <c r="F109" s="302" t="s">
        <v>2506</v>
      </c>
      <c r="G109" s="279"/>
      <c r="H109" s="279" t="s">
        <v>2546</v>
      </c>
      <c r="I109" s="279" t="s">
        <v>2516</v>
      </c>
      <c r="J109" s="279"/>
      <c r="K109" s="293"/>
    </row>
    <row r="110" spans="2:11" s="1" customFormat="1" ht="15" customHeight="1">
      <c r="B110" s="304"/>
      <c r="C110" s="279" t="s">
        <v>2525</v>
      </c>
      <c r="D110" s="279"/>
      <c r="E110" s="279"/>
      <c r="F110" s="302" t="s">
        <v>2512</v>
      </c>
      <c r="G110" s="279"/>
      <c r="H110" s="279" t="s">
        <v>2546</v>
      </c>
      <c r="I110" s="279" t="s">
        <v>2508</v>
      </c>
      <c r="J110" s="279">
        <v>50</v>
      </c>
      <c r="K110" s="293"/>
    </row>
    <row r="111" spans="2:11" s="1" customFormat="1" ht="15" customHeight="1">
      <c r="B111" s="304"/>
      <c r="C111" s="279" t="s">
        <v>2533</v>
      </c>
      <c r="D111" s="279"/>
      <c r="E111" s="279"/>
      <c r="F111" s="302" t="s">
        <v>2512</v>
      </c>
      <c r="G111" s="279"/>
      <c r="H111" s="279" t="s">
        <v>2546</v>
      </c>
      <c r="I111" s="279" t="s">
        <v>2508</v>
      </c>
      <c r="J111" s="279">
        <v>50</v>
      </c>
      <c r="K111" s="293"/>
    </row>
    <row r="112" spans="2:11" s="1" customFormat="1" ht="15" customHeight="1">
      <c r="B112" s="304"/>
      <c r="C112" s="279" t="s">
        <v>2531</v>
      </c>
      <c r="D112" s="279"/>
      <c r="E112" s="279"/>
      <c r="F112" s="302" t="s">
        <v>2512</v>
      </c>
      <c r="G112" s="279"/>
      <c r="H112" s="279" t="s">
        <v>2546</v>
      </c>
      <c r="I112" s="279" t="s">
        <v>2508</v>
      </c>
      <c r="J112" s="279">
        <v>50</v>
      </c>
      <c r="K112" s="293"/>
    </row>
    <row r="113" spans="2:11" s="1" customFormat="1" ht="15" customHeight="1">
      <c r="B113" s="304"/>
      <c r="C113" s="279" t="s">
        <v>53</v>
      </c>
      <c r="D113" s="279"/>
      <c r="E113" s="279"/>
      <c r="F113" s="302" t="s">
        <v>2506</v>
      </c>
      <c r="G113" s="279"/>
      <c r="H113" s="279" t="s">
        <v>2547</v>
      </c>
      <c r="I113" s="279" t="s">
        <v>2508</v>
      </c>
      <c r="J113" s="279">
        <v>20</v>
      </c>
      <c r="K113" s="293"/>
    </row>
    <row r="114" spans="2:11" s="1" customFormat="1" ht="15" customHeight="1">
      <c r="B114" s="304"/>
      <c r="C114" s="279" t="s">
        <v>2548</v>
      </c>
      <c r="D114" s="279"/>
      <c r="E114" s="279"/>
      <c r="F114" s="302" t="s">
        <v>2506</v>
      </c>
      <c r="G114" s="279"/>
      <c r="H114" s="279" t="s">
        <v>2549</v>
      </c>
      <c r="I114" s="279" t="s">
        <v>2508</v>
      </c>
      <c r="J114" s="279">
        <v>120</v>
      </c>
      <c r="K114" s="293"/>
    </row>
    <row r="115" spans="2:11" s="1" customFormat="1" ht="15" customHeight="1">
      <c r="B115" s="304"/>
      <c r="C115" s="279" t="s">
        <v>38</v>
      </c>
      <c r="D115" s="279"/>
      <c r="E115" s="279"/>
      <c r="F115" s="302" t="s">
        <v>2506</v>
      </c>
      <c r="G115" s="279"/>
      <c r="H115" s="279" t="s">
        <v>2550</v>
      </c>
      <c r="I115" s="279" t="s">
        <v>2541</v>
      </c>
      <c r="J115" s="279"/>
      <c r="K115" s="293"/>
    </row>
    <row r="116" spans="2:11" s="1" customFormat="1" ht="15" customHeight="1">
      <c r="B116" s="304"/>
      <c r="C116" s="279" t="s">
        <v>48</v>
      </c>
      <c r="D116" s="279"/>
      <c r="E116" s="279"/>
      <c r="F116" s="302" t="s">
        <v>2506</v>
      </c>
      <c r="G116" s="279"/>
      <c r="H116" s="279" t="s">
        <v>2551</v>
      </c>
      <c r="I116" s="279" t="s">
        <v>2541</v>
      </c>
      <c r="J116" s="279"/>
      <c r="K116" s="293"/>
    </row>
    <row r="117" spans="2:11" s="1" customFormat="1" ht="15" customHeight="1">
      <c r="B117" s="304"/>
      <c r="C117" s="279" t="s">
        <v>57</v>
      </c>
      <c r="D117" s="279"/>
      <c r="E117" s="279"/>
      <c r="F117" s="302" t="s">
        <v>2506</v>
      </c>
      <c r="G117" s="279"/>
      <c r="H117" s="279" t="s">
        <v>2552</v>
      </c>
      <c r="I117" s="279" t="s">
        <v>2553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2554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2500</v>
      </c>
      <c r="D123" s="294"/>
      <c r="E123" s="294"/>
      <c r="F123" s="294" t="s">
        <v>2501</v>
      </c>
      <c r="G123" s="295"/>
      <c r="H123" s="294" t="s">
        <v>54</v>
      </c>
      <c r="I123" s="294" t="s">
        <v>57</v>
      </c>
      <c r="J123" s="294" t="s">
        <v>2502</v>
      </c>
      <c r="K123" s="323"/>
    </row>
    <row r="124" spans="2:11" s="1" customFormat="1" ht="17.25" customHeight="1">
      <c r="B124" s="322"/>
      <c r="C124" s="296" t="s">
        <v>2503</v>
      </c>
      <c r="D124" s="296"/>
      <c r="E124" s="296"/>
      <c r="F124" s="297" t="s">
        <v>2504</v>
      </c>
      <c r="G124" s="298"/>
      <c r="H124" s="296"/>
      <c r="I124" s="296"/>
      <c r="J124" s="296" t="s">
        <v>2505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2509</v>
      </c>
      <c r="D126" s="301"/>
      <c r="E126" s="301"/>
      <c r="F126" s="302" t="s">
        <v>2506</v>
      </c>
      <c r="G126" s="279"/>
      <c r="H126" s="279" t="s">
        <v>2546</v>
      </c>
      <c r="I126" s="279" t="s">
        <v>2508</v>
      </c>
      <c r="J126" s="279">
        <v>120</v>
      </c>
      <c r="K126" s="327"/>
    </row>
    <row r="127" spans="2:11" s="1" customFormat="1" ht="15" customHeight="1">
      <c r="B127" s="324"/>
      <c r="C127" s="279" t="s">
        <v>2555</v>
      </c>
      <c r="D127" s="279"/>
      <c r="E127" s="279"/>
      <c r="F127" s="302" t="s">
        <v>2506</v>
      </c>
      <c r="G127" s="279"/>
      <c r="H127" s="279" t="s">
        <v>2556</v>
      </c>
      <c r="I127" s="279" t="s">
        <v>2508</v>
      </c>
      <c r="J127" s="279" t="s">
        <v>2557</v>
      </c>
      <c r="K127" s="327"/>
    </row>
    <row r="128" spans="2:11" s="1" customFormat="1" ht="15" customHeight="1">
      <c r="B128" s="324"/>
      <c r="C128" s="279" t="s">
        <v>2454</v>
      </c>
      <c r="D128" s="279"/>
      <c r="E128" s="279"/>
      <c r="F128" s="302" t="s">
        <v>2506</v>
      </c>
      <c r="G128" s="279"/>
      <c r="H128" s="279" t="s">
        <v>2558</v>
      </c>
      <c r="I128" s="279" t="s">
        <v>2508</v>
      </c>
      <c r="J128" s="279" t="s">
        <v>2557</v>
      </c>
      <c r="K128" s="327"/>
    </row>
    <row r="129" spans="2:11" s="1" customFormat="1" ht="15" customHeight="1">
      <c r="B129" s="324"/>
      <c r="C129" s="279" t="s">
        <v>2517</v>
      </c>
      <c r="D129" s="279"/>
      <c r="E129" s="279"/>
      <c r="F129" s="302" t="s">
        <v>2512</v>
      </c>
      <c r="G129" s="279"/>
      <c r="H129" s="279" t="s">
        <v>2518</v>
      </c>
      <c r="I129" s="279" t="s">
        <v>2508</v>
      </c>
      <c r="J129" s="279">
        <v>15</v>
      </c>
      <c r="K129" s="327"/>
    </row>
    <row r="130" spans="2:11" s="1" customFormat="1" ht="15" customHeight="1">
      <c r="B130" s="324"/>
      <c r="C130" s="305" t="s">
        <v>2519</v>
      </c>
      <c r="D130" s="305"/>
      <c r="E130" s="305"/>
      <c r="F130" s="306" t="s">
        <v>2512</v>
      </c>
      <c r="G130" s="305"/>
      <c r="H130" s="305" t="s">
        <v>2520</v>
      </c>
      <c r="I130" s="305" t="s">
        <v>2508</v>
      </c>
      <c r="J130" s="305">
        <v>15</v>
      </c>
      <c r="K130" s="327"/>
    </row>
    <row r="131" spans="2:11" s="1" customFormat="1" ht="15" customHeight="1">
      <c r="B131" s="324"/>
      <c r="C131" s="305" t="s">
        <v>2521</v>
      </c>
      <c r="D131" s="305"/>
      <c r="E131" s="305"/>
      <c r="F131" s="306" t="s">
        <v>2512</v>
      </c>
      <c r="G131" s="305"/>
      <c r="H131" s="305" t="s">
        <v>2522</v>
      </c>
      <c r="I131" s="305" t="s">
        <v>2508</v>
      </c>
      <c r="J131" s="305">
        <v>20</v>
      </c>
      <c r="K131" s="327"/>
    </row>
    <row r="132" spans="2:11" s="1" customFormat="1" ht="15" customHeight="1">
      <c r="B132" s="324"/>
      <c r="C132" s="305" t="s">
        <v>2523</v>
      </c>
      <c r="D132" s="305"/>
      <c r="E132" s="305"/>
      <c r="F132" s="306" t="s">
        <v>2512</v>
      </c>
      <c r="G132" s="305"/>
      <c r="H132" s="305" t="s">
        <v>2524</v>
      </c>
      <c r="I132" s="305" t="s">
        <v>2508</v>
      </c>
      <c r="J132" s="305">
        <v>20</v>
      </c>
      <c r="K132" s="327"/>
    </row>
    <row r="133" spans="2:11" s="1" customFormat="1" ht="15" customHeight="1">
      <c r="B133" s="324"/>
      <c r="C133" s="279" t="s">
        <v>2511</v>
      </c>
      <c r="D133" s="279"/>
      <c r="E133" s="279"/>
      <c r="F133" s="302" t="s">
        <v>2512</v>
      </c>
      <c r="G133" s="279"/>
      <c r="H133" s="279" t="s">
        <v>2546</v>
      </c>
      <c r="I133" s="279" t="s">
        <v>2508</v>
      </c>
      <c r="J133" s="279">
        <v>50</v>
      </c>
      <c r="K133" s="327"/>
    </row>
    <row r="134" spans="2:11" s="1" customFormat="1" ht="15" customHeight="1">
      <c r="B134" s="324"/>
      <c r="C134" s="279" t="s">
        <v>2525</v>
      </c>
      <c r="D134" s="279"/>
      <c r="E134" s="279"/>
      <c r="F134" s="302" t="s">
        <v>2512</v>
      </c>
      <c r="G134" s="279"/>
      <c r="H134" s="279" t="s">
        <v>2546</v>
      </c>
      <c r="I134" s="279" t="s">
        <v>2508</v>
      </c>
      <c r="J134" s="279">
        <v>50</v>
      </c>
      <c r="K134" s="327"/>
    </row>
    <row r="135" spans="2:11" s="1" customFormat="1" ht="15" customHeight="1">
      <c r="B135" s="324"/>
      <c r="C135" s="279" t="s">
        <v>2531</v>
      </c>
      <c r="D135" s="279"/>
      <c r="E135" s="279"/>
      <c r="F135" s="302" t="s">
        <v>2512</v>
      </c>
      <c r="G135" s="279"/>
      <c r="H135" s="279" t="s">
        <v>2546</v>
      </c>
      <c r="I135" s="279" t="s">
        <v>2508</v>
      </c>
      <c r="J135" s="279">
        <v>50</v>
      </c>
      <c r="K135" s="327"/>
    </row>
    <row r="136" spans="2:11" s="1" customFormat="1" ht="15" customHeight="1">
      <c r="B136" s="324"/>
      <c r="C136" s="279" t="s">
        <v>2533</v>
      </c>
      <c r="D136" s="279"/>
      <c r="E136" s="279"/>
      <c r="F136" s="302" t="s">
        <v>2512</v>
      </c>
      <c r="G136" s="279"/>
      <c r="H136" s="279" t="s">
        <v>2546</v>
      </c>
      <c r="I136" s="279" t="s">
        <v>2508</v>
      </c>
      <c r="J136" s="279">
        <v>50</v>
      </c>
      <c r="K136" s="327"/>
    </row>
    <row r="137" spans="2:11" s="1" customFormat="1" ht="15" customHeight="1">
      <c r="B137" s="324"/>
      <c r="C137" s="279" t="s">
        <v>2534</v>
      </c>
      <c r="D137" s="279"/>
      <c r="E137" s="279"/>
      <c r="F137" s="302" t="s">
        <v>2512</v>
      </c>
      <c r="G137" s="279"/>
      <c r="H137" s="279" t="s">
        <v>2559</v>
      </c>
      <c r="I137" s="279" t="s">
        <v>2508</v>
      </c>
      <c r="J137" s="279">
        <v>255</v>
      </c>
      <c r="K137" s="327"/>
    </row>
    <row r="138" spans="2:11" s="1" customFormat="1" ht="15" customHeight="1">
      <c r="B138" s="324"/>
      <c r="C138" s="279" t="s">
        <v>2536</v>
      </c>
      <c r="D138" s="279"/>
      <c r="E138" s="279"/>
      <c r="F138" s="302" t="s">
        <v>2506</v>
      </c>
      <c r="G138" s="279"/>
      <c r="H138" s="279" t="s">
        <v>2560</v>
      </c>
      <c r="I138" s="279" t="s">
        <v>2538</v>
      </c>
      <c r="J138" s="279"/>
      <c r="K138" s="327"/>
    </row>
    <row r="139" spans="2:11" s="1" customFormat="1" ht="15" customHeight="1">
      <c r="B139" s="324"/>
      <c r="C139" s="279" t="s">
        <v>2539</v>
      </c>
      <c r="D139" s="279"/>
      <c r="E139" s="279"/>
      <c r="F139" s="302" t="s">
        <v>2506</v>
      </c>
      <c r="G139" s="279"/>
      <c r="H139" s="279" t="s">
        <v>2561</v>
      </c>
      <c r="I139" s="279" t="s">
        <v>2541</v>
      </c>
      <c r="J139" s="279"/>
      <c r="K139" s="327"/>
    </row>
    <row r="140" spans="2:11" s="1" customFormat="1" ht="15" customHeight="1">
      <c r="B140" s="324"/>
      <c r="C140" s="279" t="s">
        <v>2542</v>
      </c>
      <c r="D140" s="279"/>
      <c r="E140" s="279"/>
      <c r="F140" s="302" t="s">
        <v>2506</v>
      </c>
      <c r="G140" s="279"/>
      <c r="H140" s="279" t="s">
        <v>2542</v>
      </c>
      <c r="I140" s="279" t="s">
        <v>2541</v>
      </c>
      <c r="J140" s="279"/>
      <c r="K140" s="327"/>
    </row>
    <row r="141" spans="2:11" s="1" customFormat="1" ht="15" customHeight="1">
      <c r="B141" s="324"/>
      <c r="C141" s="279" t="s">
        <v>38</v>
      </c>
      <c r="D141" s="279"/>
      <c r="E141" s="279"/>
      <c r="F141" s="302" t="s">
        <v>2506</v>
      </c>
      <c r="G141" s="279"/>
      <c r="H141" s="279" t="s">
        <v>2562</v>
      </c>
      <c r="I141" s="279" t="s">
        <v>2541</v>
      </c>
      <c r="J141" s="279"/>
      <c r="K141" s="327"/>
    </row>
    <row r="142" spans="2:11" s="1" customFormat="1" ht="15" customHeight="1">
      <c r="B142" s="324"/>
      <c r="C142" s="279" t="s">
        <v>2563</v>
      </c>
      <c r="D142" s="279"/>
      <c r="E142" s="279"/>
      <c r="F142" s="302" t="s">
        <v>2506</v>
      </c>
      <c r="G142" s="279"/>
      <c r="H142" s="279" t="s">
        <v>2564</v>
      </c>
      <c r="I142" s="279" t="s">
        <v>2541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2565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2500</v>
      </c>
      <c r="D148" s="294"/>
      <c r="E148" s="294"/>
      <c r="F148" s="294" t="s">
        <v>2501</v>
      </c>
      <c r="G148" s="295"/>
      <c r="H148" s="294" t="s">
        <v>54</v>
      </c>
      <c r="I148" s="294" t="s">
        <v>57</v>
      </c>
      <c r="J148" s="294" t="s">
        <v>2502</v>
      </c>
      <c r="K148" s="293"/>
    </row>
    <row r="149" spans="2:11" s="1" customFormat="1" ht="17.25" customHeight="1">
      <c r="B149" s="291"/>
      <c r="C149" s="296" t="s">
        <v>2503</v>
      </c>
      <c r="D149" s="296"/>
      <c r="E149" s="296"/>
      <c r="F149" s="297" t="s">
        <v>2504</v>
      </c>
      <c r="G149" s="298"/>
      <c r="H149" s="296"/>
      <c r="I149" s="296"/>
      <c r="J149" s="296" t="s">
        <v>2505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2509</v>
      </c>
      <c r="D151" s="279"/>
      <c r="E151" s="279"/>
      <c r="F151" s="332" t="s">
        <v>2506</v>
      </c>
      <c r="G151" s="279"/>
      <c r="H151" s="331" t="s">
        <v>2546</v>
      </c>
      <c r="I151" s="331" t="s">
        <v>2508</v>
      </c>
      <c r="J151" s="331">
        <v>120</v>
      </c>
      <c r="K151" s="327"/>
    </row>
    <row r="152" spans="2:11" s="1" customFormat="1" ht="15" customHeight="1">
      <c r="B152" s="304"/>
      <c r="C152" s="331" t="s">
        <v>2555</v>
      </c>
      <c r="D152" s="279"/>
      <c r="E152" s="279"/>
      <c r="F152" s="332" t="s">
        <v>2506</v>
      </c>
      <c r="G152" s="279"/>
      <c r="H152" s="331" t="s">
        <v>2566</v>
      </c>
      <c r="I152" s="331" t="s">
        <v>2508</v>
      </c>
      <c r="J152" s="331" t="s">
        <v>2557</v>
      </c>
      <c r="K152" s="327"/>
    </row>
    <row r="153" spans="2:11" s="1" customFormat="1" ht="15" customHeight="1">
      <c r="B153" s="304"/>
      <c r="C153" s="331" t="s">
        <v>2454</v>
      </c>
      <c r="D153" s="279"/>
      <c r="E153" s="279"/>
      <c r="F153" s="332" t="s">
        <v>2506</v>
      </c>
      <c r="G153" s="279"/>
      <c r="H153" s="331" t="s">
        <v>2567</v>
      </c>
      <c r="I153" s="331" t="s">
        <v>2508</v>
      </c>
      <c r="J153" s="331" t="s">
        <v>2557</v>
      </c>
      <c r="K153" s="327"/>
    </row>
    <row r="154" spans="2:11" s="1" customFormat="1" ht="15" customHeight="1">
      <c r="B154" s="304"/>
      <c r="C154" s="331" t="s">
        <v>2511</v>
      </c>
      <c r="D154" s="279"/>
      <c r="E154" s="279"/>
      <c r="F154" s="332" t="s">
        <v>2512</v>
      </c>
      <c r="G154" s="279"/>
      <c r="H154" s="331" t="s">
        <v>2546</v>
      </c>
      <c r="I154" s="331" t="s">
        <v>2508</v>
      </c>
      <c r="J154" s="331">
        <v>50</v>
      </c>
      <c r="K154" s="327"/>
    </row>
    <row r="155" spans="2:11" s="1" customFormat="1" ht="15" customHeight="1">
      <c r="B155" s="304"/>
      <c r="C155" s="331" t="s">
        <v>2514</v>
      </c>
      <c r="D155" s="279"/>
      <c r="E155" s="279"/>
      <c r="F155" s="332" t="s">
        <v>2506</v>
      </c>
      <c r="G155" s="279"/>
      <c r="H155" s="331" t="s">
        <v>2546</v>
      </c>
      <c r="I155" s="331" t="s">
        <v>2516</v>
      </c>
      <c r="J155" s="331"/>
      <c r="K155" s="327"/>
    </row>
    <row r="156" spans="2:11" s="1" customFormat="1" ht="15" customHeight="1">
      <c r="B156" s="304"/>
      <c r="C156" s="331" t="s">
        <v>2525</v>
      </c>
      <c r="D156" s="279"/>
      <c r="E156" s="279"/>
      <c r="F156" s="332" t="s">
        <v>2512</v>
      </c>
      <c r="G156" s="279"/>
      <c r="H156" s="331" t="s">
        <v>2546</v>
      </c>
      <c r="I156" s="331" t="s">
        <v>2508</v>
      </c>
      <c r="J156" s="331">
        <v>50</v>
      </c>
      <c r="K156" s="327"/>
    </row>
    <row r="157" spans="2:11" s="1" customFormat="1" ht="15" customHeight="1">
      <c r="B157" s="304"/>
      <c r="C157" s="331" t="s">
        <v>2533</v>
      </c>
      <c r="D157" s="279"/>
      <c r="E157" s="279"/>
      <c r="F157" s="332" t="s">
        <v>2512</v>
      </c>
      <c r="G157" s="279"/>
      <c r="H157" s="331" t="s">
        <v>2546</v>
      </c>
      <c r="I157" s="331" t="s">
        <v>2508</v>
      </c>
      <c r="J157" s="331">
        <v>50</v>
      </c>
      <c r="K157" s="327"/>
    </row>
    <row r="158" spans="2:11" s="1" customFormat="1" ht="15" customHeight="1">
      <c r="B158" s="304"/>
      <c r="C158" s="331" t="s">
        <v>2531</v>
      </c>
      <c r="D158" s="279"/>
      <c r="E158" s="279"/>
      <c r="F158" s="332" t="s">
        <v>2512</v>
      </c>
      <c r="G158" s="279"/>
      <c r="H158" s="331" t="s">
        <v>2546</v>
      </c>
      <c r="I158" s="331" t="s">
        <v>2508</v>
      </c>
      <c r="J158" s="331">
        <v>50</v>
      </c>
      <c r="K158" s="327"/>
    </row>
    <row r="159" spans="2:11" s="1" customFormat="1" ht="15" customHeight="1">
      <c r="B159" s="304"/>
      <c r="C159" s="331" t="s">
        <v>107</v>
      </c>
      <c r="D159" s="279"/>
      <c r="E159" s="279"/>
      <c r="F159" s="332" t="s">
        <v>2506</v>
      </c>
      <c r="G159" s="279"/>
      <c r="H159" s="331" t="s">
        <v>2568</v>
      </c>
      <c r="I159" s="331" t="s">
        <v>2508</v>
      </c>
      <c r="J159" s="331" t="s">
        <v>2569</v>
      </c>
      <c r="K159" s="327"/>
    </row>
    <row r="160" spans="2:11" s="1" customFormat="1" ht="15" customHeight="1">
      <c r="B160" s="304"/>
      <c r="C160" s="331" t="s">
        <v>2570</v>
      </c>
      <c r="D160" s="279"/>
      <c r="E160" s="279"/>
      <c r="F160" s="332" t="s">
        <v>2506</v>
      </c>
      <c r="G160" s="279"/>
      <c r="H160" s="331" t="s">
        <v>2571</v>
      </c>
      <c r="I160" s="331" t="s">
        <v>2541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2572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2500</v>
      </c>
      <c r="D166" s="294"/>
      <c r="E166" s="294"/>
      <c r="F166" s="294" t="s">
        <v>2501</v>
      </c>
      <c r="G166" s="336"/>
      <c r="H166" s="337" t="s">
        <v>54</v>
      </c>
      <c r="I166" s="337" t="s">
        <v>57</v>
      </c>
      <c r="J166" s="294" t="s">
        <v>2502</v>
      </c>
      <c r="K166" s="271"/>
    </row>
    <row r="167" spans="2:11" s="1" customFormat="1" ht="17.25" customHeight="1">
      <c r="B167" s="272"/>
      <c r="C167" s="296" t="s">
        <v>2503</v>
      </c>
      <c r="D167" s="296"/>
      <c r="E167" s="296"/>
      <c r="F167" s="297" t="s">
        <v>2504</v>
      </c>
      <c r="G167" s="338"/>
      <c r="H167" s="339"/>
      <c r="I167" s="339"/>
      <c r="J167" s="296" t="s">
        <v>2505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2509</v>
      </c>
      <c r="D169" s="279"/>
      <c r="E169" s="279"/>
      <c r="F169" s="302" t="s">
        <v>2506</v>
      </c>
      <c r="G169" s="279"/>
      <c r="H169" s="279" t="s">
        <v>2546</v>
      </c>
      <c r="I169" s="279" t="s">
        <v>2508</v>
      </c>
      <c r="J169" s="279">
        <v>120</v>
      </c>
      <c r="K169" s="327"/>
    </row>
    <row r="170" spans="2:11" s="1" customFormat="1" ht="15" customHeight="1">
      <c r="B170" s="304"/>
      <c r="C170" s="279" t="s">
        <v>2555</v>
      </c>
      <c r="D170" s="279"/>
      <c r="E170" s="279"/>
      <c r="F170" s="302" t="s">
        <v>2506</v>
      </c>
      <c r="G170" s="279"/>
      <c r="H170" s="279" t="s">
        <v>2556</v>
      </c>
      <c r="I170" s="279" t="s">
        <v>2508</v>
      </c>
      <c r="J170" s="279" t="s">
        <v>2557</v>
      </c>
      <c r="K170" s="327"/>
    </row>
    <row r="171" spans="2:11" s="1" customFormat="1" ht="15" customHeight="1">
      <c r="B171" s="304"/>
      <c r="C171" s="279" t="s">
        <v>2454</v>
      </c>
      <c r="D171" s="279"/>
      <c r="E171" s="279"/>
      <c r="F171" s="302" t="s">
        <v>2506</v>
      </c>
      <c r="G171" s="279"/>
      <c r="H171" s="279" t="s">
        <v>2573</v>
      </c>
      <c r="I171" s="279" t="s">
        <v>2508</v>
      </c>
      <c r="J171" s="279" t="s">
        <v>2557</v>
      </c>
      <c r="K171" s="327"/>
    </row>
    <row r="172" spans="2:11" s="1" customFormat="1" ht="15" customHeight="1">
      <c r="B172" s="304"/>
      <c r="C172" s="279" t="s">
        <v>2511</v>
      </c>
      <c r="D172" s="279"/>
      <c r="E172" s="279"/>
      <c r="F172" s="302" t="s">
        <v>2512</v>
      </c>
      <c r="G172" s="279"/>
      <c r="H172" s="279" t="s">
        <v>2573</v>
      </c>
      <c r="I172" s="279" t="s">
        <v>2508</v>
      </c>
      <c r="J172" s="279">
        <v>50</v>
      </c>
      <c r="K172" s="327"/>
    </row>
    <row r="173" spans="2:11" s="1" customFormat="1" ht="15" customHeight="1">
      <c r="B173" s="304"/>
      <c r="C173" s="279" t="s">
        <v>2514</v>
      </c>
      <c r="D173" s="279"/>
      <c r="E173" s="279"/>
      <c r="F173" s="302" t="s">
        <v>2506</v>
      </c>
      <c r="G173" s="279"/>
      <c r="H173" s="279" t="s">
        <v>2573</v>
      </c>
      <c r="I173" s="279" t="s">
        <v>2516</v>
      </c>
      <c r="J173" s="279"/>
      <c r="K173" s="327"/>
    </row>
    <row r="174" spans="2:11" s="1" customFormat="1" ht="15" customHeight="1">
      <c r="B174" s="304"/>
      <c r="C174" s="279" t="s">
        <v>2525</v>
      </c>
      <c r="D174" s="279"/>
      <c r="E174" s="279"/>
      <c r="F174" s="302" t="s">
        <v>2512</v>
      </c>
      <c r="G174" s="279"/>
      <c r="H174" s="279" t="s">
        <v>2573</v>
      </c>
      <c r="I174" s="279" t="s">
        <v>2508</v>
      </c>
      <c r="J174" s="279">
        <v>50</v>
      </c>
      <c r="K174" s="327"/>
    </row>
    <row r="175" spans="2:11" s="1" customFormat="1" ht="15" customHeight="1">
      <c r="B175" s="304"/>
      <c r="C175" s="279" t="s">
        <v>2533</v>
      </c>
      <c r="D175" s="279"/>
      <c r="E175" s="279"/>
      <c r="F175" s="302" t="s">
        <v>2512</v>
      </c>
      <c r="G175" s="279"/>
      <c r="H175" s="279" t="s">
        <v>2573</v>
      </c>
      <c r="I175" s="279" t="s">
        <v>2508</v>
      </c>
      <c r="J175" s="279">
        <v>50</v>
      </c>
      <c r="K175" s="327"/>
    </row>
    <row r="176" spans="2:11" s="1" customFormat="1" ht="15" customHeight="1">
      <c r="B176" s="304"/>
      <c r="C176" s="279" t="s">
        <v>2531</v>
      </c>
      <c r="D176" s="279"/>
      <c r="E176" s="279"/>
      <c r="F176" s="302" t="s">
        <v>2512</v>
      </c>
      <c r="G176" s="279"/>
      <c r="H176" s="279" t="s">
        <v>2573</v>
      </c>
      <c r="I176" s="279" t="s">
        <v>2508</v>
      </c>
      <c r="J176" s="279">
        <v>50</v>
      </c>
      <c r="K176" s="327"/>
    </row>
    <row r="177" spans="2:11" s="1" customFormat="1" ht="15" customHeight="1">
      <c r="B177" s="304"/>
      <c r="C177" s="279" t="s">
        <v>139</v>
      </c>
      <c r="D177" s="279"/>
      <c r="E177" s="279"/>
      <c r="F177" s="302" t="s">
        <v>2506</v>
      </c>
      <c r="G177" s="279"/>
      <c r="H177" s="279" t="s">
        <v>2574</v>
      </c>
      <c r="I177" s="279" t="s">
        <v>2575</v>
      </c>
      <c r="J177" s="279"/>
      <c r="K177" s="327"/>
    </row>
    <row r="178" spans="2:11" s="1" customFormat="1" ht="15" customHeight="1">
      <c r="B178" s="304"/>
      <c r="C178" s="279" t="s">
        <v>57</v>
      </c>
      <c r="D178" s="279"/>
      <c r="E178" s="279"/>
      <c r="F178" s="302" t="s">
        <v>2506</v>
      </c>
      <c r="G178" s="279"/>
      <c r="H178" s="279" t="s">
        <v>2576</v>
      </c>
      <c r="I178" s="279" t="s">
        <v>2577</v>
      </c>
      <c r="J178" s="279">
        <v>1</v>
      </c>
      <c r="K178" s="327"/>
    </row>
    <row r="179" spans="2:11" s="1" customFormat="1" ht="15" customHeight="1">
      <c r="B179" s="304"/>
      <c r="C179" s="279" t="s">
        <v>53</v>
      </c>
      <c r="D179" s="279"/>
      <c r="E179" s="279"/>
      <c r="F179" s="302" t="s">
        <v>2506</v>
      </c>
      <c r="G179" s="279"/>
      <c r="H179" s="279" t="s">
        <v>2578</v>
      </c>
      <c r="I179" s="279" t="s">
        <v>2508</v>
      </c>
      <c r="J179" s="279">
        <v>20</v>
      </c>
      <c r="K179" s="327"/>
    </row>
    <row r="180" spans="2:11" s="1" customFormat="1" ht="15" customHeight="1">
      <c r="B180" s="304"/>
      <c r="C180" s="279" t="s">
        <v>54</v>
      </c>
      <c r="D180" s="279"/>
      <c r="E180" s="279"/>
      <c r="F180" s="302" t="s">
        <v>2506</v>
      </c>
      <c r="G180" s="279"/>
      <c r="H180" s="279" t="s">
        <v>2579</v>
      </c>
      <c r="I180" s="279" t="s">
        <v>2508</v>
      </c>
      <c r="J180" s="279">
        <v>255</v>
      </c>
      <c r="K180" s="327"/>
    </row>
    <row r="181" spans="2:11" s="1" customFormat="1" ht="15" customHeight="1">
      <c r="B181" s="304"/>
      <c r="C181" s="279" t="s">
        <v>140</v>
      </c>
      <c r="D181" s="279"/>
      <c r="E181" s="279"/>
      <c r="F181" s="302" t="s">
        <v>2506</v>
      </c>
      <c r="G181" s="279"/>
      <c r="H181" s="279" t="s">
        <v>2470</v>
      </c>
      <c r="I181" s="279" t="s">
        <v>2508</v>
      </c>
      <c r="J181" s="279">
        <v>10</v>
      </c>
      <c r="K181" s="327"/>
    </row>
    <row r="182" spans="2:11" s="1" customFormat="1" ht="15" customHeight="1">
      <c r="B182" s="304"/>
      <c r="C182" s="279" t="s">
        <v>141</v>
      </c>
      <c r="D182" s="279"/>
      <c r="E182" s="279"/>
      <c r="F182" s="302" t="s">
        <v>2506</v>
      </c>
      <c r="G182" s="279"/>
      <c r="H182" s="279" t="s">
        <v>2580</v>
      </c>
      <c r="I182" s="279" t="s">
        <v>2541</v>
      </c>
      <c r="J182" s="279"/>
      <c r="K182" s="327"/>
    </row>
    <row r="183" spans="2:11" s="1" customFormat="1" ht="15" customHeight="1">
      <c r="B183" s="304"/>
      <c r="C183" s="279" t="s">
        <v>2581</v>
      </c>
      <c r="D183" s="279"/>
      <c r="E183" s="279"/>
      <c r="F183" s="302" t="s">
        <v>2506</v>
      </c>
      <c r="G183" s="279"/>
      <c r="H183" s="279" t="s">
        <v>2582</v>
      </c>
      <c r="I183" s="279" t="s">
        <v>2541</v>
      </c>
      <c r="J183" s="279"/>
      <c r="K183" s="327"/>
    </row>
    <row r="184" spans="2:11" s="1" customFormat="1" ht="15" customHeight="1">
      <c r="B184" s="304"/>
      <c r="C184" s="279" t="s">
        <v>2570</v>
      </c>
      <c r="D184" s="279"/>
      <c r="E184" s="279"/>
      <c r="F184" s="302" t="s">
        <v>2506</v>
      </c>
      <c r="G184" s="279"/>
      <c r="H184" s="279" t="s">
        <v>2583</v>
      </c>
      <c r="I184" s="279" t="s">
        <v>2541</v>
      </c>
      <c r="J184" s="279"/>
      <c r="K184" s="327"/>
    </row>
    <row r="185" spans="2:11" s="1" customFormat="1" ht="15" customHeight="1">
      <c r="B185" s="304"/>
      <c r="C185" s="279" t="s">
        <v>143</v>
      </c>
      <c r="D185" s="279"/>
      <c r="E185" s="279"/>
      <c r="F185" s="302" t="s">
        <v>2512</v>
      </c>
      <c r="G185" s="279"/>
      <c r="H185" s="279" t="s">
        <v>2584</v>
      </c>
      <c r="I185" s="279" t="s">
        <v>2508</v>
      </c>
      <c r="J185" s="279">
        <v>50</v>
      </c>
      <c r="K185" s="327"/>
    </row>
    <row r="186" spans="2:11" s="1" customFormat="1" ht="15" customHeight="1">
      <c r="B186" s="304"/>
      <c r="C186" s="279" t="s">
        <v>2585</v>
      </c>
      <c r="D186" s="279"/>
      <c r="E186" s="279"/>
      <c r="F186" s="302" t="s">
        <v>2512</v>
      </c>
      <c r="G186" s="279"/>
      <c r="H186" s="279" t="s">
        <v>2586</v>
      </c>
      <c r="I186" s="279" t="s">
        <v>2587</v>
      </c>
      <c r="J186" s="279"/>
      <c r="K186" s="327"/>
    </row>
    <row r="187" spans="2:11" s="1" customFormat="1" ht="15" customHeight="1">
      <c r="B187" s="304"/>
      <c r="C187" s="279" t="s">
        <v>2588</v>
      </c>
      <c r="D187" s="279"/>
      <c r="E187" s="279"/>
      <c r="F187" s="302" t="s">
        <v>2512</v>
      </c>
      <c r="G187" s="279"/>
      <c r="H187" s="279" t="s">
        <v>2589</v>
      </c>
      <c r="I187" s="279" t="s">
        <v>2587</v>
      </c>
      <c r="J187" s="279"/>
      <c r="K187" s="327"/>
    </row>
    <row r="188" spans="2:11" s="1" customFormat="1" ht="15" customHeight="1">
      <c r="B188" s="304"/>
      <c r="C188" s="279" t="s">
        <v>2590</v>
      </c>
      <c r="D188" s="279"/>
      <c r="E188" s="279"/>
      <c r="F188" s="302" t="s">
        <v>2512</v>
      </c>
      <c r="G188" s="279"/>
      <c r="H188" s="279" t="s">
        <v>2591</v>
      </c>
      <c r="I188" s="279" t="s">
        <v>2587</v>
      </c>
      <c r="J188" s="279"/>
      <c r="K188" s="327"/>
    </row>
    <row r="189" spans="2:11" s="1" customFormat="1" ht="15" customHeight="1">
      <c r="B189" s="304"/>
      <c r="C189" s="340" t="s">
        <v>2592</v>
      </c>
      <c r="D189" s="279"/>
      <c r="E189" s="279"/>
      <c r="F189" s="302" t="s">
        <v>2512</v>
      </c>
      <c r="G189" s="279"/>
      <c r="H189" s="279" t="s">
        <v>2593</v>
      </c>
      <c r="I189" s="279" t="s">
        <v>2594</v>
      </c>
      <c r="J189" s="341" t="s">
        <v>2595</v>
      </c>
      <c r="K189" s="327"/>
    </row>
    <row r="190" spans="2:11" s="1" customFormat="1" ht="15" customHeight="1">
      <c r="B190" s="304"/>
      <c r="C190" s="340" t="s">
        <v>42</v>
      </c>
      <c r="D190" s="279"/>
      <c r="E190" s="279"/>
      <c r="F190" s="302" t="s">
        <v>2506</v>
      </c>
      <c r="G190" s="279"/>
      <c r="H190" s="276" t="s">
        <v>2596</v>
      </c>
      <c r="I190" s="279" t="s">
        <v>2597</v>
      </c>
      <c r="J190" s="279"/>
      <c r="K190" s="327"/>
    </row>
    <row r="191" spans="2:11" s="1" customFormat="1" ht="15" customHeight="1">
      <c r="B191" s="304"/>
      <c r="C191" s="340" t="s">
        <v>2598</v>
      </c>
      <c r="D191" s="279"/>
      <c r="E191" s="279"/>
      <c r="F191" s="302" t="s">
        <v>2506</v>
      </c>
      <c r="G191" s="279"/>
      <c r="H191" s="279" t="s">
        <v>2599</v>
      </c>
      <c r="I191" s="279" t="s">
        <v>2541</v>
      </c>
      <c r="J191" s="279"/>
      <c r="K191" s="327"/>
    </row>
    <row r="192" spans="2:11" s="1" customFormat="1" ht="15" customHeight="1">
      <c r="B192" s="304"/>
      <c r="C192" s="340" t="s">
        <v>2600</v>
      </c>
      <c r="D192" s="279"/>
      <c r="E192" s="279"/>
      <c r="F192" s="302" t="s">
        <v>2506</v>
      </c>
      <c r="G192" s="279"/>
      <c r="H192" s="279" t="s">
        <v>2601</v>
      </c>
      <c r="I192" s="279" t="s">
        <v>2541</v>
      </c>
      <c r="J192" s="279"/>
      <c r="K192" s="327"/>
    </row>
    <row r="193" spans="2:11" s="1" customFormat="1" ht="15" customHeight="1">
      <c r="B193" s="304"/>
      <c r="C193" s="340" t="s">
        <v>2602</v>
      </c>
      <c r="D193" s="279"/>
      <c r="E193" s="279"/>
      <c r="F193" s="302" t="s">
        <v>2512</v>
      </c>
      <c r="G193" s="279"/>
      <c r="H193" s="279" t="s">
        <v>2603</v>
      </c>
      <c r="I193" s="279" t="s">
        <v>2541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2604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2605</v>
      </c>
      <c r="D200" s="343"/>
      <c r="E200" s="343"/>
      <c r="F200" s="343" t="s">
        <v>2606</v>
      </c>
      <c r="G200" s="344"/>
      <c r="H200" s="343" t="s">
        <v>2607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2597</v>
      </c>
      <c r="D202" s="279"/>
      <c r="E202" s="279"/>
      <c r="F202" s="302" t="s">
        <v>43</v>
      </c>
      <c r="G202" s="279"/>
      <c r="H202" s="279" t="s">
        <v>2608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44</v>
      </c>
      <c r="G203" s="279"/>
      <c r="H203" s="279" t="s">
        <v>2609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47</v>
      </c>
      <c r="G204" s="279"/>
      <c r="H204" s="279" t="s">
        <v>2610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45</v>
      </c>
      <c r="G205" s="279"/>
      <c r="H205" s="279" t="s">
        <v>2611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46</v>
      </c>
      <c r="G206" s="279"/>
      <c r="H206" s="279" t="s">
        <v>2612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2553</v>
      </c>
      <c r="D208" s="279"/>
      <c r="E208" s="279"/>
      <c r="F208" s="302" t="s">
        <v>79</v>
      </c>
      <c r="G208" s="279"/>
      <c r="H208" s="279" t="s">
        <v>2613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2448</v>
      </c>
      <c r="G209" s="279"/>
      <c r="H209" s="279" t="s">
        <v>2449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2446</v>
      </c>
      <c r="G210" s="279"/>
      <c r="H210" s="279" t="s">
        <v>2614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2450</v>
      </c>
      <c r="G211" s="340"/>
      <c r="H211" s="331" t="s">
        <v>2451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2452</v>
      </c>
      <c r="G212" s="340"/>
      <c r="H212" s="331" t="s">
        <v>2285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2577</v>
      </c>
      <c r="D214" s="279"/>
      <c r="E214" s="279"/>
      <c r="F214" s="302">
        <v>1</v>
      </c>
      <c r="G214" s="340"/>
      <c r="H214" s="331" t="s">
        <v>2615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2616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2617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2618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FILA\Filip</dc:creator>
  <cp:keywords/>
  <dc:description/>
  <cp:lastModifiedBy>FILA\Filip</cp:lastModifiedBy>
  <dcterms:created xsi:type="dcterms:W3CDTF">2023-02-20T07:42:31Z</dcterms:created>
  <dcterms:modified xsi:type="dcterms:W3CDTF">2023-02-20T07:42:45Z</dcterms:modified>
  <cp:category/>
  <cp:version/>
  <cp:contentType/>
  <cp:contentStatus/>
</cp:coreProperties>
</file>