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Rozpočty\Pracný\Libice nad Doubravou\export\"/>
    </mc:Choice>
  </mc:AlternateContent>
  <bookViews>
    <workbookView xWindow="240" yWindow="120" windowWidth="14940" windowHeight="9225"/>
  </bookViews>
  <sheets>
    <sheet name="Rekapitulace" sheetId="1" r:id="rId1"/>
    <sheet name="000_1" sheetId="2" r:id="rId2"/>
    <sheet name="001_1" sheetId="3" r:id="rId3"/>
    <sheet name="151_1" sheetId="4" r:id="rId4"/>
    <sheet name="201_1" sheetId="5" r:id="rId5"/>
  </sheets>
  <definedNames>
    <definedName name="_xlnm.Print_Titles" localSheetId="1">'000_1'!$6:$8</definedName>
    <definedName name="_xlnm.Print_Titles" localSheetId="2">'001_1'!$6:$8</definedName>
    <definedName name="_xlnm.Print_Titles" localSheetId="3">'151_1'!$6:$8</definedName>
    <definedName name="_xlnm.Print_Titles" localSheetId="4">'201_1'!$6:$8</definedName>
  </definedNames>
  <calcPr calcId="162913"/>
  <webPublishing codePage="0"/>
</workbook>
</file>

<file path=xl/calcChain.xml><?xml version="1.0" encoding="utf-8"?>
<calcChain xmlns="http://schemas.openxmlformats.org/spreadsheetml/2006/main">
  <c r="I491" i="5" l="1"/>
  <c r="O491" i="5" s="1"/>
  <c r="I487" i="5"/>
  <c r="O487" i="5" s="1"/>
  <c r="I483" i="5"/>
  <c r="O483" i="5" s="1"/>
  <c r="I479" i="5"/>
  <c r="O479" i="5" s="1"/>
  <c r="I475" i="5"/>
  <c r="O475" i="5" s="1"/>
  <c r="I471" i="5"/>
  <c r="O471" i="5" s="1"/>
  <c r="I467" i="5"/>
  <c r="O467" i="5" s="1"/>
  <c r="I463" i="5"/>
  <c r="O463" i="5" s="1"/>
  <c r="I459" i="5"/>
  <c r="O459" i="5" s="1"/>
  <c r="I455" i="5"/>
  <c r="O455" i="5" s="1"/>
  <c r="I451" i="5"/>
  <c r="O451" i="5" s="1"/>
  <c r="I447" i="5"/>
  <c r="O447" i="5" s="1"/>
  <c r="I443" i="5"/>
  <c r="O443" i="5" s="1"/>
  <c r="I439" i="5"/>
  <c r="O439" i="5" s="1"/>
  <c r="I435" i="5"/>
  <c r="O435" i="5" s="1"/>
  <c r="I431" i="5"/>
  <c r="O431" i="5" s="1"/>
  <c r="I427" i="5"/>
  <c r="O427" i="5" s="1"/>
  <c r="I423" i="5"/>
  <c r="O423" i="5" s="1"/>
  <c r="I419" i="5"/>
  <c r="O419" i="5" s="1"/>
  <c r="I415" i="5"/>
  <c r="O415" i="5" s="1"/>
  <c r="I411" i="5"/>
  <c r="O411" i="5" s="1"/>
  <c r="I407" i="5"/>
  <c r="O407" i="5" s="1"/>
  <c r="I403" i="5"/>
  <c r="O403" i="5" s="1"/>
  <c r="I399" i="5"/>
  <c r="O399" i="5" s="1"/>
  <c r="I395" i="5"/>
  <c r="O395" i="5" s="1"/>
  <c r="I391" i="5"/>
  <c r="O391" i="5" s="1"/>
  <c r="I387" i="5"/>
  <c r="O387" i="5" s="1"/>
  <c r="I383" i="5"/>
  <c r="O383" i="5" s="1"/>
  <c r="I379" i="5"/>
  <c r="O379" i="5" s="1"/>
  <c r="I375" i="5"/>
  <c r="O375" i="5" s="1"/>
  <c r="I371" i="5"/>
  <c r="O371" i="5" s="1"/>
  <c r="I366" i="5"/>
  <c r="O366" i="5" s="1"/>
  <c r="R365" i="5" s="1"/>
  <c r="O365" i="5" s="1"/>
  <c r="I361" i="5"/>
  <c r="O361" i="5" s="1"/>
  <c r="I357" i="5"/>
  <c r="O357" i="5" s="1"/>
  <c r="I353" i="5"/>
  <c r="O353" i="5" s="1"/>
  <c r="I349" i="5"/>
  <c r="O349" i="5" s="1"/>
  <c r="I345" i="5"/>
  <c r="O345" i="5" s="1"/>
  <c r="I341" i="5"/>
  <c r="O341" i="5" s="1"/>
  <c r="I336" i="5"/>
  <c r="O336" i="5" s="1"/>
  <c r="I332" i="5"/>
  <c r="O332" i="5" s="1"/>
  <c r="I327" i="5"/>
  <c r="O327" i="5" s="1"/>
  <c r="I323" i="5"/>
  <c r="O323" i="5" s="1"/>
  <c r="I319" i="5"/>
  <c r="O319" i="5" s="1"/>
  <c r="I315" i="5"/>
  <c r="O315" i="5" s="1"/>
  <c r="I311" i="5"/>
  <c r="O311" i="5" s="1"/>
  <c r="I307" i="5"/>
  <c r="O307" i="5" s="1"/>
  <c r="I303" i="5"/>
  <c r="O303" i="5" s="1"/>
  <c r="I299" i="5"/>
  <c r="O299" i="5" s="1"/>
  <c r="I295" i="5"/>
  <c r="O295" i="5" s="1"/>
  <c r="I291" i="5"/>
  <c r="O291" i="5" s="1"/>
  <c r="I287" i="5"/>
  <c r="O287" i="5" s="1"/>
  <c r="I283" i="5"/>
  <c r="O283" i="5" s="1"/>
  <c r="I279" i="5"/>
  <c r="O279" i="5" s="1"/>
  <c r="I274" i="5"/>
  <c r="O274" i="5" s="1"/>
  <c r="I270" i="5"/>
  <c r="O270" i="5" s="1"/>
  <c r="I266" i="5"/>
  <c r="O266" i="5" s="1"/>
  <c r="I262" i="5"/>
  <c r="O262" i="5" s="1"/>
  <c r="I258" i="5"/>
  <c r="O258" i="5" s="1"/>
  <c r="I254" i="5"/>
  <c r="O254" i="5" s="1"/>
  <c r="I250" i="5"/>
  <c r="O250" i="5" s="1"/>
  <c r="I246" i="5"/>
  <c r="O246" i="5" s="1"/>
  <c r="I242" i="5"/>
  <c r="O242" i="5" s="1"/>
  <c r="I238" i="5"/>
  <c r="O238" i="5" s="1"/>
  <c r="I234" i="5"/>
  <c r="O234" i="5" s="1"/>
  <c r="I230" i="5"/>
  <c r="O230" i="5" s="1"/>
  <c r="I226" i="5"/>
  <c r="O226" i="5" s="1"/>
  <c r="I222" i="5"/>
  <c r="O222" i="5" s="1"/>
  <c r="I218" i="5"/>
  <c r="O218" i="5" s="1"/>
  <c r="I213" i="5"/>
  <c r="O213" i="5" s="1"/>
  <c r="I209" i="5"/>
  <c r="O209" i="5" s="1"/>
  <c r="I205" i="5"/>
  <c r="O205" i="5" s="1"/>
  <c r="I201" i="5"/>
  <c r="O201" i="5" s="1"/>
  <c r="I197" i="5"/>
  <c r="O197" i="5" s="1"/>
  <c r="I193" i="5"/>
  <c r="O193" i="5" s="1"/>
  <c r="I189" i="5"/>
  <c r="O189" i="5" s="1"/>
  <c r="I184" i="5"/>
  <c r="O184" i="5" s="1"/>
  <c r="I180" i="5"/>
  <c r="O180" i="5" s="1"/>
  <c r="I176" i="5"/>
  <c r="O176" i="5" s="1"/>
  <c r="I172" i="5"/>
  <c r="O172" i="5" s="1"/>
  <c r="I168" i="5"/>
  <c r="O168" i="5" s="1"/>
  <c r="I164" i="5"/>
  <c r="O164" i="5" s="1"/>
  <c r="I160" i="5"/>
  <c r="O160" i="5" s="1"/>
  <c r="I156" i="5"/>
  <c r="O156" i="5" s="1"/>
  <c r="I152" i="5"/>
  <c r="O152" i="5" s="1"/>
  <c r="I148" i="5"/>
  <c r="O148" i="5" s="1"/>
  <c r="I144" i="5"/>
  <c r="O144" i="5" s="1"/>
  <c r="I140" i="5"/>
  <c r="O140" i="5" s="1"/>
  <c r="I136" i="5"/>
  <c r="O136" i="5" s="1"/>
  <c r="I132" i="5"/>
  <c r="O132" i="5" s="1"/>
  <c r="I127" i="5"/>
  <c r="O127" i="5" s="1"/>
  <c r="I123" i="5"/>
  <c r="O123" i="5" s="1"/>
  <c r="I119" i="5"/>
  <c r="O119" i="5" s="1"/>
  <c r="I115" i="5"/>
  <c r="O115" i="5" s="1"/>
  <c r="I111" i="5"/>
  <c r="O111" i="5" s="1"/>
  <c r="I107" i="5"/>
  <c r="O107" i="5" s="1"/>
  <c r="I103" i="5"/>
  <c r="O103" i="5" s="1"/>
  <c r="I99" i="5"/>
  <c r="O99" i="5" s="1"/>
  <c r="I95" i="5"/>
  <c r="O95" i="5" s="1"/>
  <c r="I91" i="5"/>
  <c r="O91" i="5" s="1"/>
  <c r="I87" i="5"/>
  <c r="O87" i="5" s="1"/>
  <c r="I83" i="5"/>
  <c r="O83" i="5" s="1"/>
  <c r="I79" i="5"/>
  <c r="O79" i="5" s="1"/>
  <c r="I75" i="5"/>
  <c r="O75" i="5" s="1"/>
  <c r="I71" i="5"/>
  <c r="O71" i="5" s="1"/>
  <c r="I67" i="5"/>
  <c r="O67" i="5" s="1"/>
  <c r="I63" i="5"/>
  <c r="O63" i="5" s="1"/>
  <c r="I59" i="5"/>
  <c r="O59" i="5" s="1"/>
  <c r="I55" i="5"/>
  <c r="O55" i="5" s="1"/>
  <c r="I51" i="5"/>
  <c r="O51" i="5" s="1"/>
  <c r="I47" i="5"/>
  <c r="O47" i="5" s="1"/>
  <c r="I43" i="5"/>
  <c r="O43" i="5" s="1"/>
  <c r="I39" i="5"/>
  <c r="O39" i="5" s="1"/>
  <c r="I35" i="5"/>
  <c r="O35" i="5" s="1"/>
  <c r="I31" i="5"/>
  <c r="O31" i="5" s="1"/>
  <c r="I27" i="5"/>
  <c r="O27" i="5" s="1"/>
  <c r="I23" i="5"/>
  <c r="O23" i="5" s="1"/>
  <c r="I19" i="5"/>
  <c r="O19" i="5" s="1"/>
  <c r="I14" i="5"/>
  <c r="O14" i="5" s="1"/>
  <c r="I10" i="5"/>
  <c r="O10" i="5" s="1"/>
  <c r="I27" i="4"/>
  <c r="O27" i="4" s="1"/>
  <c r="I23" i="4"/>
  <c r="O23" i="4" s="1"/>
  <c r="R22" i="4" s="1"/>
  <c r="O22" i="4" s="1"/>
  <c r="I18" i="4"/>
  <c r="O18" i="4" s="1"/>
  <c r="I14" i="4"/>
  <c r="O14" i="4" s="1"/>
  <c r="I10" i="4"/>
  <c r="O10" i="4" s="1"/>
  <c r="I55" i="3"/>
  <c r="O55" i="3" s="1"/>
  <c r="I51" i="3"/>
  <c r="O51" i="3" s="1"/>
  <c r="I47" i="3"/>
  <c r="O47" i="3" s="1"/>
  <c r="I43" i="3"/>
  <c r="O43" i="3" s="1"/>
  <c r="I39" i="3"/>
  <c r="O39" i="3" s="1"/>
  <c r="I35" i="3"/>
  <c r="I31" i="3"/>
  <c r="O31" i="3" s="1"/>
  <c r="I27" i="3"/>
  <c r="O27" i="3" s="1"/>
  <c r="I23" i="3"/>
  <c r="O23" i="3" s="1"/>
  <c r="I18" i="3"/>
  <c r="O18" i="3" s="1"/>
  <c r="I14" i="3"/>
  <c r="O14" i="3" s="1"/>
  <c r="I10" i="3"/>
  <c r="Q9" i="3" s="1"/>
  <c r="I9" i="3" s="1"/>
  <c r="I71" i="2"/>
  <c r="O71" i="2" s="1"/>
  <c r="I67" i="2"/>
  <c r="O67" i="2" s="1"/>
  <c r="I63" i="2"/>
  <c r="O63" i="2" s="1"/>
  <c r="I59" i="2"/>
  <c r="O59" i="2" s="1"/>
  <c r="I55" i="2"/>
  <c r="O55" i="2" s="1"/>
  <c r="I51" i="2"/>
  <c r="O51" i="2" s="1"/>
  <c r="I47" i="2"/>
  <c r="O47" i="2" s="1"/>
  <c r="I43" i="2"/>
  <c r="O43" i="2" s="1"/>
  <c r="I39" i="2"/>
  <c r="O39" i="2" s="1"/>
  <c r="I35" i="2"/>
  <c r="O35" i="2" s="1"/>
  <c r="I31" i="2"/>
  <c r="O31" i="2" s="1"/>
  <c r="I27" i="2"/>
  <c r="O27" i="2" s="1"/>
  <c r="I23" i="2"/>
  <c r="O23" i="2" s="1"/>
  <c r="I19" i="2"/>
  <c r="O19" i="2" s="1"/>
  <c r="I15" i="2"/>
  <c r="O15" i="2" s="1"/>
  <c r="I10" i="2"/>
  <c r="O10" i="2" s="1"/>
  <c r="R9" i="2" s="1"/>
  <c r="O9" i="2" s="1"/>
  <c r="R18" i="5" l="1"/>
  <c r="O18" i="5" s="1"/>
  <c r="Q370" i="5"/>
  <c r="I370" i="5" s="1"/>
  <c r="Q188" i="5"/>
  <c r="I188" i="5" s="1"/>
  <c r="Q131" i="5"/>
  <c r="I131" i="5" s="1"/>
  <c r="Q9" i="4"/>
  <c r="I9" i="4" s="1"/>
  <c r="Q22" i="3"/>
  <c r="I22" i="3" s="1"/>
  <c r="I3" i="3" s="1"/>
  <c r="C11" i="1" s="1"/>
  <c r="R9" i="4"/>
  <c r="O9" i="4" s="1"/>
  <c r="O2" i="4" s="1"/>
  <c r="D12" i="1" s="1"/>
  <c r="R340" i="5"/>
  <c r="O340" i="5" s="1"/>
  <c r="R370" i="5"/>
  <c r="O370" i="5" s="1"/>
  <c r="R217" i="5"/>
  <c r="O217" i="5" s="1"/>
  <c r="R188" i="5"/>
  <c r="O188" i="5" s="1"/>
  <c r="R131" i="5"/>
  <c r="O131" i="5" s="1"/>
  <c r="R14" i="2"/>
  <c r="O14" i="2" s="1"/>
  <c r="O2" i="2" s="1"/>
  <c r="D10" i="1" s="1"/>
  <c r="R9" i="5"/>
  <c r="O9" i="5" s="1"/>
  <c r="R278" i="5"/>
  <c r="O278" i="5" s="1"/>
  <c r="R331" i="5"/>
  <c r="O331" i="5" s="1"/>
  <c r="O10" i="3"/>
  <c r="R9" i="3" s="1"/>
  <c r="O9" i="3" s="1"/>
  <c r="O35" i="3"/>
  <c r="R22" i="3" s="1"/>
  <c r="O22" i="3" s="1"/>
  <c r="Q217" i="5"/>
  <c r="I217" i="5" s="1"/>
  <c r="Q365" i="5"/>
  <c r="I365" i="5" s="1"/>
  <c r="Q14" i="2"/>
  <c r="I14" i="2" s="1"/>
  <c r="Q22" i="4"/>
  <c r="I22" i="4" s="1"/>
  <c r="Q331" i="5"/>
  <c r="I331" i="5" s="1"/>
  <c r="Q340" i="5"/>
  <c r="I340" i="5" s="1"/>
  <c r="Q9" i="2"/>
  <c r="I9" i="2" s="1"/>
  <c r="Q9" i="5"/>
  <c r="I9" i="5" s="1"/>
  <c r="I3" i="5" s="1"/>
  <c r="C13" i="1" s="1"/>
  <c r="Q18" i="5"/>
  <c r="I18" i="5" s="1"/>
  <c r="Q278" i="5"/>
  <c r="I278" i="5" s="1"/>
  <c r="I3" i="4" l="1"/>
  <c r="C12" i="1" s="1"/>
  <c r="E12" i="1" s="1"/>
  <c r="I3" i="2"/>
  <c r="C10" i="1" s="1"/>
  <c r="E10" i="1" s="1"/>
  <c r="O2" i="3"/>
  <c r="D11" i="1" s="1"/>
  <c r="E11" i="1" s="1"/>
  <c r="O2" i="5"/>
  <c r="D13" i="1" s="1"/>
  <c r="E13" i="1" s="1"/>
  <c r="C6" i="1" l="1"/>
  <c r="C7" i="1"/>
</calcChain>
</file>

<file path=xl/sharedStrings.xml><?xml version="1.0" encoding="utf-8"?>
<sst xmlns="http://schemas.openxmlformats.org/spreadsheetml/2006/main" count="2366" uniqueCount="816">
  <si>
    <t>Rekapitulace ceny</t>
  </si>
  <si>
    <t>Stavba: II/344 - Libice - most ev. č. 344-010</t>
  </si>
  <si>
    <t xml:space="preserve">Varianta: ZŘ - </t>
  </si>
  <si>
    <t>Celková cena bez DPH:</t>
  </si>
  <si>
    <t>Celková cena s DPH:</t>
  </si>
  <si>
    <t>Objekt</t>
  </si>
  <si>
    <t>Popis</t>
  </si>
  <si>
    <t>Cena bez DPH</t>
  </si>
  <si>
    <t>DPH</t>
  </si>
  <si>
    <t>Cena s DPH</t>
  </si>
  <si>
    <t>ASPE230</t>
  </si>
  <si>
    <t>S</t>
  </si>
  <si>
    <t>Soupis prací objektu</t>
  </si>
  <si>
    <t xml:space="preserve">Stavba: </t>
  </si>
  <si>
    <t>II/344</t>
  </si>
  <si>
    <t>Libice - most ev. č. 344-010</t>
  </si>
  <si>
    <t>O</t>
  </si>
  <si>
    <t>Objekt:</t>
  </si>
  <si>
    <t>000</t>
  </si>
  <si>
    <t>Soupis vedlejších a ostatních nákladů</t>
  </si>
  <si>
    <t>O1</t>
  </si>
  <si>
    <t>Rozpočet:</t>
  </si>
  <si>
    <t>0.00</t>
  </si>
  <si>
    <t>15.00</t>
  </si>
  <si>
    <t>21.00</t>
  </si>
  <si>
    <t>3</t>
  </si>
  <si>
    <t>2</t>
  </si>
  <si>
    <t>1</t>
  </si>
  <si>
    <t>Základní rozpočet CÚ 2022</t>
  </si>
  <si>
    <t>Typ</t>
  </si>
  <si>
    <t>0</t>
  </si>
  <si>
    <t>Poř. číslo</t>
  </si>
  <si>
    <t>Kód položky</t>
  </si>
  <si>
    <t>Varianta</t>
  </si>
  <si>
    <t>Název položky</t>
  </si>
  <si>
    <t>4</t>
  </si>
  <si>
    <t>MJ</t>
  </si>
  <si>
    <t>5</t>
  </si>
  <si>
    <t>Množství</t>
  </si>
  <si>
    <t>6</t>
  </si>
  <si>
    <t>Jednotková cena</t>
  </si>
  <si>
    <t>Jednotková</t>
  </si>
  <si>
    <t>9</t>
  </si>
  <si>
    <t>Celkem</t>
  </si>
  <si>
    <t>10</t>
  </si>
  <si>
    <t>Cenová soustava</t>
  </si>
  <si>
    <t>11</t>
  </si>
  <si>
    <t>SD</t>
  </si>
  <si>
    <t>01-ZS</t>
  </si>
  <si>
    <t>Zařízení staveniště</t>
  </si>
  <si>
    <t>P</t>
  </si>
  <si>
    <t>03110</t>
  </si>
  <si>
    <t/>
  </si>
  <si>
    <t>ZAŘÍZENÍ STAVENIŠTĚ</t>
  </si>
  <si>
    <t>KPL</t>
  </si>
  <si>
    <t>2022_OTSKP</t>
  </si>
  <si>
    <t>PP</t>
  </si>
  <si>
    <t>Náklady spojené s případným vypracováním projektové dokumentace, zřízením přípojek energií k objektům zařízení staveniště, vč.zřízení a odstranění mezideponií, vč.vytýčení ostatních IS, vč.nákladů na dodržení podmínek dle stanoviska Správy CHKO Železné Hory</t>
  </si>
  <si>
    <t>VV</t>
  </si>
  <si>
    <t>TS</t>
  </si>
  <si>
    <t>zahrnuje objednatelem povolené náklady na pořízení (event. pronájem), provozování, udržování a likvidaci zhotovitelova zařízení</t>
  </si>
  <si>
    <t>03-R</t>
  </si>
  <si>
    <t>Různé</t>
  </si>
  <si>
    <t>02520</t>
  </si>
  <si>
    <t>ZKOUŠENÍ MATERIÁLŮ NEZÁVISLOU ZKUŠEBNOU</t>
  </si>
  <si>
    <t>KČ</t>
  </si>
  <si>
    <t>zajištění zkoušek všech materiálů dle ČSN, ČSN EN, TP a TKP 
ČERPÁNÍ PODMÍNĚNO SOUHLASEM INVESTORA</t>
  </si>
  <si>
    <t>zahrnuje veškeré náklady spojené s objednatelem požadovanými zkouškami</t>
  </si>
  <si>
    <t>02620</t>
  </si>
  <si>
    <t>ZKOUŠENÍ KONSTRUKCÍ A PRACÍ NEZÁVISLOU ZKUŠEBNOU</t>
  </si>
  <si>
    <t>zajištění zkoušek všech konstrukcí a prací dle ČSN, ČSN EN, TP a TKP 
ČERPÁNÍ PODMÍNĚNO SOUHLASEM INVESTORA</t>
  </si>
  <si>
    <t>02851</t>
  </si>
  <si>
    <t>PRŮZKUMNÉ PRÁCE DIAGNOSTIKY KONSTRUKCÍ NA POVRCHU</t>
  </si>
  <si>
    <t>pasport objízdných tras před a po stavbě, pasport sousedních pozemků a sousedních staveb</t>
  </si>
  <si>
    <t>zahrnuje veškeré náklady spojené s objednatelem požadovanými pracemi</t>
  </si>
  <si>
    <t>029112</t>
  </si>
  <si>
    <t>A</t>
  </si>
  <si>
    <t>OSTATNÍ POŽADAVKY - GEODETICKÉ ZAMĚŘENÍ - PLOŠNÉ</t>
  </si>
  <si>
    <t>HA</t>
  </si>
  <si>
    <t>Vytýčení staveniště, potřebné geodetické doměření během výstavby v případě ZBV, zaměření povrchu odkrytých konstrukcí</t>
  </si>
  <si>
    <t>1257/10000=0,126 [A]</t>
  </si>
  <si>
    <t>B</t>
  </si>
  <si>
    <t>zaměření skutečného provedení stavby na podkladu katastrální mapy, vč. CD se soubory v otevřených formátech</t>
  </si>
  <si>
    <t>7</t>
  </si>
  <si>
    <t>029412</t>
  </si>
  <si>
    <t>OSTATNÍ POŽADAVKY - VYPRACOVÁNÍ MOSTNÍHO LISTU</t>
  </si>
  <si>
    <t>KUS</t>
  </si>
  <si>
    <t>Zajištění mostního listu (vyhotovení ve 3 kopiích), včetně zápisu do BMS</t>
  </si>
  <si>
    <t>8</t>
  </si>
  <si>
    <t>02943</t>
  </si>
  <si>
    <t>OSTATNÍ POŽADAVKY - VYPRACOVÁNÍ RDS</t>
  </si>
  <si>
    <t>Vypracování kompletní realizační dokumentace stavby (RDS) - v počtu 4 vytištěných paré + 1xCD, Vypracování TePř - Bourání stávající nosné konstrukce, vč. požadavků SOD</t>
  </si>
  <si>
    <t>02944</t>
  </si>
  <si>
    <t>OSTAT POŽADAVKY - DOKUMENTACE SKUTEČ PROVEDENÍ V DIGIT FORMĚ</t>
  </si>
  <si>
    <t>Vypracování dokumentace skutečného provedení stavby (DSPS) včetně tištěné formy v počtu  4 paré + 1xCD, vč. dalších požadavků SOD</t>
  </si>
  <si>
    <t>02945</t>
  </si>
  <si>
    <t>OSTAT POŽADAVKY - GEOMETRICKÝ PLÁN</t>
  </si>
  <si>
    <t>Geometrické plány stavby na oddělení pozemku a služebnost (5 vyhotovení plánů)</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</si>
  <si>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</si>
  <si>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029511</t>
  </si>
  <si>
    <t>OSTATNÍ POŽADAVKY - POVODŇOVÝ A HAVARIJNÍ PLÁN</t>
  </si>
  <si>
    <t>Povodňový a havarijní plán - aktualizace a odsouhlasení</t>
  </si>
  <si>
    <t>12</t>
  </si>
  <si>
    <t>02953</t>
  </si>
  <si>
    <t>OSTATNÍ POŽADAVKY - HLAVNÍ MOSTNÍ PROHLÍDKA</t>
  </si>
  <si>
    <t>Zajištění 1. hlavní prohlídky, v počtu 2 vytištěných paré + 1xCD, vč zápisu do BMS</t>
  </si>
  <si>
    <t>položka zahrnuje :  
- úkony dle ČSN 73 6221  
- provedení hlavní mostní prohlídky oprávněnou fyzickou nebo právnickou osobou  
- vyhotovení záznamu (protokolu), který jednoznačně definuje stav mostu</t>
  </si>
  <si>
    <t>13</t>
  </si>
  <si>
    <t>02960</t>
  </si>
  <si>
    <t>OSTATNÍ POŽADAVKY - BOZP</t>
  </si>
  <si>
    <t>veškerá opatření pro zajištění BOZP v průběhu výstavby v rozsahu požadavků Plánu BOZP</t>
  </si>
  <si>
    <t>zahrnuje veškeré náklady spojené s objednatelem požadovaným dozorem</t>
  </si>
  <si>
    <t>14</t>
  </si>
  <si>
    <t>02971</t>
  </si>
  <si>
    <t>OSTAT POŽADAVKY - GEOTECHNICKÝ MONITORING NA POVRCHU</t>
  </si>
  <si>
    <t>zajištění geotechnika - přetřídění zemin z výkopů (posouzení pro zpětné použití); zahrnuje veškeré náklady spojené s objednatelem požadovanými pracemi</t>
  </si>
  <si>
    <t>15</t>
  </si>
  <si>
    <t>029711</t>
  </si>
  <si>
    <t>OSTAT POŽADAVKY - GEOT MONIT NA POVRCHU - MĚŘ (GEODET) BODY</t>
  </si>
  <si>
    <t>manipulace se stávajícím bodem státní nivelace na římse, bude účtováno se souhlasem investora</t>
  </si>
  <si>
    <t>16</t>
  </si>
  <si>
    <t>02990</t>
  </si>
  <si>
    <t>OSTATNÍ POŽADAVKY - INFORMAČNÍ TABULE</t>
  </si>
  <si>
    <t>billboard, včetně odstranění, rozměr 2,50x1,75m dle metodiky kraje Vysočina (https://m.krvysocina.cz/assets/File.ashx?id_org=450008&amp;id_dokumenty=4105148)</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</si>
  <si>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</si>
  <si>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001</t>
  </si>
  <si>
    <t>Bourání</t>
  </si>
  <si>
    <t>Všeobecné konstrukce a práce</t>
  </si>
  <si>
    <t>014102</t>
  </si>
  <si>
    <t>POPLATKY ZA SKLÁDKU</t>
  </si>
  <si>
    <t>T</t>
  </si>
  <si>
    <t>stávající izolace, viz položka 97817</t>
  </si>
  <si>
    <t>101,90*0,005*2,0=1,019 [A]</t>
  </si>
  <si>
    <t>zahrnuje veškeré poplatky provozovateli skládky související s uložením odpadu na skládce.</t>
  </si>
  <si>
    <t>015111</t>
  </si>
  <si>
    <t>POPLATKY ZA LIKVIDACI ODPADŮ NEKONTAMINOVANÝCH - 17 05 04  VYTĚŽENÉ ZEMINY A HORNINY -  I. TŘÍDA TĚŽITELNOSTI</t>
  </si>
  <si>
    <t>kámen, zpevnění svahů</t>
  </si>
  <si>
    <t>materiál dle položek: 
96613B: 2,2*16,488=36,274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</si>
  <si>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</si>
  <si>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015140</t>
  </si>
  <si>
    <t>POPLATKY ZA LIKVIDACI ODPADŮ NEKONTAMINOVANÝCH - 17 01 01  BETON Z DEMOLIC OBJEKTŮ, ZÁKLADŮ TV</t>
  </si>
  <si>
    <t>železobeton</t>
  </si>
  <si>
    <t>materiál dle položek: 
96616A: 2,5*47,199=117,998 [A]</t>
  </si>
  <si>
    <t>Ostatní konstrukce a práce</t>
  </si>
  <si>
    <t>9112A3</t>
  </si>
  <si>
    <t>ZÁBRADLÍ MOSTNÍ S VODOR MADLY - DEMONTÁŽ S PŘESUNEM</t>
  </si>
  <si>
    <t>M</t>
  </si>
  <si>
    <t>stávající trojmadlové zábradlí na mostě, vč. uložení do výkupu s předáním finančního výzisku objednateli</t>
  </si>
  <si>
    <t>19,6+18,3=37,900 [A]</t>
  </si>
  <si>
    <t>položka zahrnuje: 
- demontáž a odstranění zařízení 
- jeho odvoz na předepsané místo</t>
  </si>
  <si>
    <t>9113B3</t>
  </si>
  <si>
    <t>SVODIDLO OCEL SILNIČ JEDNOSTR, ÚROVEŇ ZADRŽ H1 - DEMONTÁŽ S PŘESUNEM</t>
  </si>
  <si>
    <t>stávající ocelové svodidla,vč. odvozu a  uložení do výkupu s předáním finančního výzisku objednateli</t>
  </si>
  <si>
    <t>91914</t>
  </si>
  <si>
    <t>ŘEZÁNÍ ŽELEZOBETONOVÝCH KONSTRUKCÍ</t>
  </si>
  <si>
    <t>M2</t>
  </si>
  <si>
    <t>rozřezání NK na jednotlivé trámy (30t na jeden ks - celkem 4ks) , vč. přemístění na předpolí mostu, vč. použití jeřábu</t>
  </si>
  <si>
    <t>3,297*3=9,891 [A]</t>
  </si>
  <si>
    <t>položka zahrnuje řezání železobetonových konstrukcí bez ohledu na tloušťku, včetně spotřeby vody</t>
  </si>
  <si>
    <t>96613A</t>
  </si>
  <si>
    <t>BOURÁNÍ KONSTRUKCÍ Z KAMENE NA MC - BEZ DOPRAVY</t>
  </si>
  <si>
    <t>M3</t>
  </si>
  <si>
    <t>zpevnění svahů kolem  křídel</t>
  </si>
  <si>
    <t>(28,729+12,627+8,047+5,557)*0,3=16,488 [A]</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</si>
  <si>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</si>
  <si>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96613B</t>
  </si>
  <si>
    <t>BOURÁNÍ KONSTRUKCÍ Z KAMENE NA MC - DOPRAVA</t>
  </si>
  <si>
    <t>TKM</t>
  </si>
  <si>
    <t>odvoz na skládku/recyklační středisko předpoklad 25 km</t>
  </si>
  <si>
    <t>16,488*2,2*25=906,840 [A]</t>
  </si>
  <si>
    <t>Položka zahrnuje samostatnou dopravu suti a vybouraných hmot. Množství se určí jako součin hmotnosti [t] a požadované vzdálenosti [km].</t>
  </si>
  <si>
    <t>96616A</t>
  </si>
  <si>
    <t>BOURÁNÍ KONSTRUKCÍ ZE ŽELEZOBETONU - BEZ DOPRAVY</t>
  </si>
  <si>
    <t>římsy, konzoly na křídlech, nosná konstrukce stávajícího mostu, sloupky zábradlí, úložné prahy, vč. uložení na skládku/recyklační středisko</t>
  </si>
  <si>
    <t>2,988+3,679+39,456+0,660+0,416=47,199 [A]</t>
  </si>
  <si>
    <t>96616B</t>
  </si>
  <si>
    <t>BOURÁNÍ KONSTRUKCÍ ZE ŽELEZOBETONU - DOPRAVA</t>
  </si>
  <si>
    <t>odvoz na skládku/recyklační středisko předpoklad 25 km - čerpáno dle skutečnosti</t>
  </si>
  <si>
    <t>25*47,199*2,6=3 067,935 [A]</t>
  </si>
  <si>
    <t>96617</t>
  </si>
  <si>
    <t>BOURÁNÍ KONSTRUKCÍ ZE DŘEVA</t>
  </si>
  <si>
    <t>výdřeva pod stávající nosnou konstrukcí, trámy 180/160 
odvoz a uložení na cestmistrovství KSÚSV Chotěboř</t>
  </si>
  <si>
    <t>0,16*0,18*13,5*4=1,555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</si>
  <si>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</si>
  <si>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97817</t>
  </si>
  <si>
    <t>ODSTRANĚNÍ MOSTNÍ IZOLACE</t>
  </si>
  <si>
    <t>odstranění stávající izolace z NAIP, včetně odvozu do 25 km, uložení na skládku NO, účtováno podle skutečnosti se souhlasem TDI</t>
  </si>
  <si>
    <t>74,10+27,80=101,900 [A]</t>
  </si>
  <si>
    <t>Položka zahrnuje: 
- položka zahrnuje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</si>
  <si>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151</t>
  </si>
  <si>
    <t>DIO</t>
  </si>
  <si>
    <t>02742</t>
  </si>
  <si>
    <t>PROVIZORNÍ LÁVKY</t>
  </si>
  <si>
    <t>zřízení obslužné staveništní lávky (nosná konstrukce ocelová, dl. 12,0 m, volná šířka 1,5 m, zábradlí výšky 1,10 m), vč. podpěr (panelová rovnanina 6,3m3), vč. polštáře  (ŠD (1,2m3), vč. nástupních ramp dl.14,5m z řeziva (3,1 m3), vč. drátěného oplocení (42,9m2)  viz.schéma v příloze Souhrnné TZ (vč. dopravy, pronájmu, montáže a demontáže)</t>
  </si>
  <si>
    <t>zahrnuje veškeré náklady spojené s objednatelem požadovanými zařízeními</t>
  </si>
  <si>
    <t>03710</t>
  </si>
  <si>
    <t>POMOC PRÁCE ZAJIŠŤ NEBO ZŘÍZ OBJÍŽĎKY A PŘÍSTUP CESTY</t>
  </si>
  <si>
    <t>Přechodné DZ po dobu výstavby - objízdné trasy po sil.II a III třídy, dodávka, montáž, demontáž, pronájem vč.pravidelné údržby po dobu od převedení dopravy na objízdnou komunkaci do doby předčasného užívání, dle návrhu DZ</t>
  </si>
  <si>
    <t>zahrnuje objednatelem povolené náklady na požadovaná zařízení zhotovitele</t>
  </si>
  <si>
    <t>03720</t>
  </si>
  <si>
    <t>POMOC PRÁCE ZAJIŠŤ NEBO ZŘÍZ REGULACI A OCHRANU DOPRAVY</t>
  </si>
  <si>
    <t>Veškeré práce a činnosti spojené se zajištěním povolení a úhrada poplatků vzniklých na základě HMG zhotovitele v souladu s POV</t>
  </si>
  <si>
    <t>Zemní práce</t>
  </si>
  <si>
    <t>12273</t>
  </si>
  <si>
    <t>ODKOPÁVKY A PROKOPÁVKY OBECNÉ TŘ. I</t>
  </si>
  <si>
    <t>staveništní lávka, výkop pro uložení lávky, vč uložení na mezideponii</t>
  </si>
  <si>
    <t>0,621*4,0=2,484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</si>
  <si>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</si>
  <si>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</si>
  <si>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ZÁSYP JAM A RÝH ZEMINOU SE ZHUTNĚNÍM</t>
  </si>
  <si>
    <t>zpětný zásyp po staveništní lávce (100%)</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</si>
  <si>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</si>
  <si>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201</t>
  </si>
  <si>
    <t>Most</t>
  </si>
  <si>
    <t>zemina z výkopu, krajnice</t>
  </si>
  <si>
    <t>materiál dle položek: 
12273A A: 33,074 m3 
13173A:    26,195 m3 
2*(33,074+26,195)=118,538 [A]</t>
  </si>
  <si>
    <t>podkladní vozovkové vrstvy</t>
  </si>
  <si>
    <t>materiál dle položek: 
113332A: 61,346 m3 
2,0*61,346=122,692 [A]</t>
  </si>
  <si>
    <t>11120</t>
  </si>
  <si>
    <t>ODSTRANĚNÍ KŘOVIN</t>
  </si>
  <si>
    <t>vč. likvidace na místě drcením</t>
  </si>
  <si>
    <t>odstranění křovin a stromů do průměru 100 mm 
doprava dřevin bez ohledu na vzdálenost 
spálení na hromadách nebo štěpkování</t>
  </si>
  <si>
    <t>11221</t>
  </si>
  <si>
    <t>ODSTRANĚNÍ PAŘEZŮ D DO 0,5M</t>
  </si>
  <si>
    <t>pařezy kolem násypu, na pozemku kraje, včetně  odvozu vč. poplatku za uložení na skládku  (2x0,2+0,25+2x0,3)</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</si>
  <si>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</si>
  <si>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113322</t>
  </si>
  <si>
    <t>ODSTRAN PODKL ZPEVNĚNÝCH PLOCH Z KAMENIVA NESTMEL, ODVOZ DO 2KM</t>
  </si>
  <si>
    <t>podkladní vozovkové vrstvy v tl. 440 mm, (56 %) z celkového množství bude uloženo na mezideponii pro další použití pro vrstvy ŠD - 55,137 m3 a zásyp za opěr.zdí 22,667 m3, množství, vhodnost, podmínečná vhodnost a případná úprava pro další použití posouzena geotechnikem viz. SO 000 pol. 02971; ČERPÁNO SE SOUHLASEM INVESTORA</t>
  </si>
  <si>
    <t>55,137+22,667=77,804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</si>
  <si>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</si>
  <si>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11332A</t>
  </si>
  <si>
    <t>ODSTRANĚNÍ PODKLADŮ ZPEVNĚNÝCH PLOCH Z KAMENIVA NESTMELENÉHO - BEZ DOPRAVY</t>
  </si>
  <si>
    <t>podkladní vozovkové vrstvy v tl. 440 mm, (44 %) z celkového množství, nevhodné vrstvy, bude uloženo na skládku/recyklační centrum</t>
  </si>
  <si>
    <t>316,251*0,44-(55,137+22,667)=61,346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</si>
  <si>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</si>
  <si>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11332B</t>
  </si>
  <si>
    <t>ODSTRANĚNÍ PODKLADŮ ZPEVNĚNÝCH PLOCH Z KAMENIVA NESTMELENÉHO - DOPRAVA</t>
  </si>
  <si>
    <t>odvoz na skládku - 25 km; ČERPÁNO SE SOUHLASEM INVESTORA</t>
  </si>
  <si>
    <t>25*2,0*61,346=3 067,300 [A]</t>
  </si>
  <si>
    <t>113723</t>
  </si>
  <si>
    <t>FRÉZOVÁNÍ ZPEVNĚNÝCH PLOCH ASFALTOVÝCH, ODVOZ DO 3KM</t>
  </si>
  <si>
    <t>Frézování AB krytu tl.100mm v celé délce úpravy; vč, uložení na mezideponii, (29 %) z celkového množství bude použito do krajnic</t>
  </si>
  <si>
    <t>113726</t>
  </si>
  <si>
    <t>FRÉZOVÁNÍ ZPEVNĚNÝCH PLOCH ASFALTOVÝCH, ODVOZ DO 12KM</t>
  </si>
  <si>
    <t>Frézování AB krytu v tl.110mm v celé délce úpravy, (71 %) z celkového množství, vč. odvozu a uložení na skládku KSÚSV Chotěboř</t>
  </si>
  <si>
    <t>296,993*0,11-9,627=23,042 [A]</t>
  </si>
  <si>
    <t>11511</t>
  </si>
  <si>
    <t>ČERPÁNÍ VODY DO 500 L/MIN</t>
  </si>
  <si>
    <t>předpoklad 2 čerpadla po dobu trvání prací pod úrovní hladiny vody (zpevnění břehů)</t>
  </si>
  <si>
    <t>Položka čerpání vody na povrchu zahrnuje i potrubí, pohotovost záložní čerpací soupravy a zřízení čerpací jímky. Součástí položky je také následná demontáž a likvidace těchto zařízení</t>
  </si>
  <si>
    <t>121103</t>
  </si>
  <si>
    <t>SEJMUTÍ ORNICE NEBO LESNÍ PŮDY S ODVOZEM DO 3KM</t>
  </si>
  <si>
    <t>tl. 150 mm, dotčené zelené plochy, vč. odvozu a uložení na mezideponii</t>
  </si>
  <si>
    <t>356,568*0,15=53,485 [A]</t>
  </si>
  <si>
    <t>položka zahrnuje sejmutí ornice bez ohledu na tloušťku vrstvy a její vodorovnou dopravu nezahrnuje uložení na trvalou skládku</t>
  </si>
  <si>
    <t>122733</t>
  </si>
  <si>
    <t>ODKOPÁVKY A PROKOPÁVKY OBECNÉ TŘ. I, ODVOZ DO 3KM</t>
  </si>
  <si>
    <t>provedení zazubení svahů silničního tělesa bude použito pro dosypání sil.tělesa se zhutněním 95% PS</t>
  </si>
  <si>
    <t>12273A</t>
  </si>
  <si>
    <t>ODKOPÁVKY A PROKOPÁVKY OBECNÉ TŘ. I - BEZ DOPRAVY</t>
  </si>
  <si>
    <t>odkop stávajících krajnic, bude uloženo na skládku/recyklační centrum</t>
  </si>
  <si>
    <t>82,685*0,40=33,074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</si>
  <si>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</si>
  <si>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12273B</t>
  </si>
  <si>
    <t>ODKOPÁVKY A PROKOPÁVKY OBECNÉ TŘ. I - DOPRAVA</t>
  </si>
  <si>
    <t>M3KM</t>
  </si>
  <si>
    <t>stávající krajnice, odvoz na skládku/recyklační centrum - 25 km</t>
  </si>
  <si>
    <t>25*33,074=826,850 [A]</t>
  </si>
  <si>
    <t>Položka zahrnuje samostatnou dopravu zeminy. Množství se určí jako součin kubatutry [m3] a požadované vzdálenosti [km].</t>
  </si>
  <si>
    <t>131733</t>
  </si>
  <si>
    <t>HLOUBENÍ JAM ZAPAŽ I NEPAŽ TŘ. I, ODVOZ DO 3KM</t>
  </si>
  <si>
    <t>výkopová jáma, zemina pro hutněnou zemní krajnici (16,497m3), dosypání svahů (102,850 m3) bude uloženo na mezideponii pro další použití, (82 % z celkového množství), množství, vhodnost, podmínečná vhodnost a případná úprava pro další použití posouzena geotechnikem viz. SO 000 pol. 02971; ČERPÁNO SE SOUHLASEM INVESTORA</t>
  </si>
  <si>
    <t>16,497+102,850=119,347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</si>
  <si>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</si>
  <si>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13173A</t>
  </si>
  <si>
    <t>HLOUBENÍ JAM ZAPAŽ I NEPAŽ TŘ. I - BEZ DOPRAVY</t>
  </si>
  <si>
    <t>výkopová jáma, nevhodná, dále nevyužitelná zemina, bude uloženo na skládku, (18 %) z celkového množství) ; množství a nevhodnost pro následné použití do zásypu posouzena geotechnikem viz. SO 000 pol. 02971; ČERPÁNO SE SOUHLASEM INVESTORA</t>
  </si>
  <si>
    <t>145,542-119,347=26,195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</si>
  <si>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</si>
  <si>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t>
  </si>
  <si>
    <t>13173B</t>
  </si>
  <si>
    <t>HLOUBENÍ JAM ZAPAŽ I NEPAŽ TŘ. I - DOPRAVA</t>
  </si>
  <si>
    <t>25*26,195=654,875 [A]</t>
  </si>
  <si>
    <t>18</t>
  </si>
  <si>
    <t>17110</t>
  </si>
  <si>
    <t>ULOŽENÍ SYPANINY DO NÁSYPŮ SE ZHUTNĚNÍM</t>
  </si>
  <si>
    <t>dosypání zeminy ze svahových stupňů, včetně dovozu z meziskládky 3 km  (100%)</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</si>
  <si>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</si>
  <si>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19</t>
  </si>
  <si>
    <t>dosypání násypu svahů komunikace a kuželů u křídel, zemina z výkopu, včetně dovozu z meziskládky 3 km  (77%)</t>
  </si>
  <si>
    <t>20</t>
  </si>
  <si>
    <t>17120</t>
  </si>
  <si>
    <t>ULOŽENÍ SYPANINY DO NÁSYPŮ A NA SKLÁDKY BEZ ZHUTNĚNÍ</t>
  </si>
  <si>
    <t>uložení zeminy z odhumusování na mezideponii pro zpětné použití</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</si>
  <si>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</si>
  <si>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t>
  </si>
  <si>
    <t>17180</t>
  </si>
  <si>
    <t>ULOŽENÍ SYPANINY DO NÁSYPŮ Z NAKUPOVANÝCH MATERIÁLŮ</t>
  </si>
  <si>
    <t>dosypání svahů komunikace a kuželů u křídel, zemina vhodná pro stavbu zemního tělesa dle ČSN 73 6133, hutněná na  Id&gt;0,9, po vrstvách max. tl. 0,30 m, ČERPÁNO SE SOUHLASEM INVESTORA v případě nedostatku vhodné zeminy z vytěženého materiálu  (23%)</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</si>
  <si>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</si>
  <si>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t>
  </si>
  <si>
    <t>17310</t>
  </si>
  <si>
    <t>ZEMNÍ KRAJNICE A DOSYPÁVKY SE ZHUTNĚNÍM</t>
  </si>
  <si>
    <t>vytvoření hutněných zemních krajnic, vč. dovozu z meziskládky  (100%)</t>
  </si>
  <si>
    <t>0,29*(10,685+9,5+13,2+12,4+11,1)=16,497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</si>
  <si>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</si>
  <si>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23</t>
  </si>
  <si>
    <t>zásyp za opěrnou zdí, materiál vhodný do přechodových oblastí dle ČSN 73 6244, hutněný na  Id&gt;0.9, zpětný zásyp materiálem z mezideponie, vč. dopravy  (100%)</t>
  </si>
  <si>
    <t>2,313*9,80=22,667 [A]</t>
  </si>
  <si>
    <t>24</t>
  </si>
  <si>
    <t>17581</t>
  </si>
  <si>
    <t>OBSYP POTRUBÍ A OBJEKTŮ Z NAKUPOVANÝCH MATERIÁLŮ</t>
  </si>
  <si>
    <t>ochranný obsyp s drenážní funkcí za rubem opěrné zdi, ŠD A (0-32), dle ČSN EN 13285, vč. pořízení, dovozu  (100%)</t>
  </si>
  <si>
    <t>1,28*9,8=12,544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</si>
  <si>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</si>
  <si>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25</t>
  </si>
  <si>
    <t>17750</t>
  </si>
  <si>
    <t>ZEMNÍ HRÁZKY ZE ZEMIN NEPROPUSTNÝCH</t>
  </si>
  <si>
    <t>zřízení a následné odstranění hrázek provizorního zatrubnění u levého a pravého břehu; hrázky z pytlovaného materiálu pro sklon svahu 1:1, včetně těsnící fólie (90 m2)</t>
  </si>
  <si>
    <t>(22,0+24,0)*2,50=115,000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</si>
  <si>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</si>
  <si>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26</t>
  </si>
  <si>
    <t>18110</t>
  </si>
  <si>
    <t>ÚPRAVA PLÁNĚ SE ZHUTNĚNÍM V HORNINĚ TŘ. I</t>
  </si>
  <si>
    <t>zemní pláň pod vozovkou, hutnění základové spáry zdi</t>
  </si>
  <si>
    <t>164,502+2,668+16,342+2,668+99,546=285,726 [A]</t>
  </si>
  <si>
    <t>položka zahrnuje úpravu pláně včetně vyrovnání výškových rozdílů. Míru zhutnění určuje projekt.</t>
  </si>
  <si>
    <t>27</t>
  </si>
  <si>
    <t>18130</t>
  </si>
  <si>
    <t>ÚPRAVA PLÁNĚ BEZ ZHUTNĚNÍ</t>
  </si>
  <si>
    <t>svahování svahu násypu a pod odlážděním svahů</t>
  </si>
  <si>
    <t>308,8+80,4=389,200 [A]</t>
  </si>
  <si>
    <t>položka zahrnuje úpravu pláně včetně vyrovnání výškových rozdílů</t>
  </si>
  <si>
    <t>28</t>
  </si>
  <si>
    <t>18224</t>
  </si>
  <si>
    <t>ROZPROSTŘENÍ ORNICE VE SVAHU V TL DO 0,25M</t>
  </si>
  <si>
    <t>rozprostření humózní vrstvy v tl. 150 mm, vč. dovozu z meziskládky z 3 km</t>
  </si>
  <si>
    <t>položka zahrnuje: 
nutné přemístění ornice z dočasných skládek vzdálených do 50m 
rozprostření ornice v předepsané tloušťce ve svahu přes 1:5</t>
  </si>
  <si>
    <t>29</t>
  </si>
  <si>
    <t>18241</t>
  </si>
  <si>
    <t>ZALOŽENÍ TRÁVNÍKU RUČNÍM VÝSEVEM</t>
  </si>
  <si>
    <t>Zahrnuje dodání předepsané travní směsi, její výsev na ornici, zalévání, první pokosení, to vše bez ohledu na sklon terénu</t>
  </si>
  <si>
    <t>30</t>
  </si>
  <si>
    <t>18481</t>
  </si>
  <si>
    <t>OCHRANA STROMŮ BEDNĚNÍM</t>
  </si>
  <si>
    <t>prům. kmene 0,5 m 10 ks, prům. kmene 0,25 m 7 ks</t>
  </si>
  <si>
    <t>4*2,0*(10*0,5+7*0,25)=54,000 [A]</t>
  </si>
  <si>
    <t>položka zahrnuje veškerý materiál, výrobky a polotovary, včetně mimostaveništní a vnitrostaveništní dopravy (rovněž přesuny), včetně naložení a složení, případně s uložením</t>
  </si>
  <si>
    <t>Základy</t>
  </si>
  <si>
    <t>31</t>
  </si>
  <si>
    <t>21264</t>
  </si>
  <si>
    <t>TRATIVODY KOMPLET Z TRUB Z PLAST HMOT DN DO 200MM</t>
  </si>
  <si>
    <t>za rubem opěr, zdí a přech klíny, DN160, vč. obetonování mezerovitým betonem (3,1m3), včetně vyústění prostupy v opěrách</t>
  </si>
  <si>
    <t>15,5+5,5+2*5,5=32,000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</si>
  <si>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</si>
  <si>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32</t>
  </si>
  <si>
    <t>21341</t>
  </si>
  <si>
    <t>DRENÁŽNÍ VRSTVY Z PLASTBETONU (PLASTMALTY)</t>
  </si>
  <si>
    <t>odvodnění izolace, pásek na NK z polymerního betonu</t>
  </si>
  <si>
    <t>0,106+0,036+0,024=0,166 [A]</t>
  </si>
  <si>
    <t>Položka zahrnuje: 
- dodávku předepsaného materiálu pro drenážní vrstvu, včetně mimostaveništní a vnitrostaveništní dopravy 
- provedení drenážní vrstvy předepsaných rozměrů a předepsaného tvaru</t>
  </si>
  <si>
    <t>33</t>
  </si>
  <si>
    <t>21450</t>
  </si>
  <si>
    <t>SANAČNÍ VRSTVY Z KAMENIVA</t>
  </si>
  <si>
    <t>sanace zemní pláně (aktivní zóny) v případě zastižení neúnosného podloží: odstranění stávajícího materiálu v tloušťce 0,50 m (122,0 m3), výměna za vrstvu hutněného kameniva potřebné frakce dle ČSN 73 6133, (122,0 m3), včetně odvozu vytěžené neúnosné zeminy na skládku 25 km, uložení a poplatku za uložení - ČERPÁNÍ PODMÍNĚNO SOUHLASEM INVESTORA</t>
  </si>
  <si>
    <t>položka zahrnuje dodávku předepsaného kameniva, mimostaveništní a vnitrostaveništní dopravu a jeho uložení 
není-li v zadávací dokumentaci uvedeno jinak, jedná se o nakupovaný materiál</t>
  </si>
  <si>
    <t>34</t>
  </si>
  <si>
    <t>26144</t>
  </si>
  <si>
    <t>VRTY PRO KOTVENÍ, INJEKTÁŽ A MIKROPILOTY NA POVRCHU TŘ. IV D DO 200MM</t>
  </si>
  <si>
    <t>otvory prům. 200mm pro vyústění drenáže v kamenných  křídlech (2ks dl. 1,0m)</t>
  </si>
  <si>
    <t>2*1,0=2,000 [A]</t>
  </si>
  <si>
    <t>položka zahrnuje: 
přemístění, montáž a demontáž vrtných souprav 
svislou dopravu zeminy z vrtu 
vodorovnou dopravu zeminy bez uložení na skládku 
případně nutné pažení dočasné (včetně odpažení) i trvalé</t>
  </si>
  <si>
    <t>35</t>
  </si>
  <si>
    <t>272325</t>
  </si>
  <si>
    <t>ZÁKLADY ZE ŽELEZOBETONU DO C30/37</t>
  </si>
  <si>
    <t>základ úhlové zdi, zídky za křídly, C 30/37, XC2, XF1, XD2, XA1, vč. bednění</t>
  </si>
  <si>
    <t>7,125+3,540=10,665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</si>
  <si>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</si>
  <si>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36</t>
  </si>
  <si>
    <t>272365</t>
  </si>
  <si>
    <t>VÝZTUŽ ZÁKLADŮ Z OCELI 10505, B500B</t>
  </si>
  <si>
    <t>výztuž základů mostu a zdí 180 kg/m3, vč. ochrany PKO</t>
  </si>
  <si>
    <t>10,665*0,180=1,920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</si>
  <si>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</si>
  <si>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37</t>
  </si>
  <si>
    <t>285392</t>
  </si>
  <si>
    <t>DODATEČNÉ KOTVENÍ VLEPENÍM BETONÁŘSKÉ VÝZTUŽE D DO 16MM DO VRTŮ</t>
  </si>
  <si>
    <t>kotvení KARI sítí, samorozpěrné kotvy ze závitových tyčí M12 - vč. vlepení do vrtů prům. 16 mm, hloubka vrtu min. 100 mm, včetně tmelu</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</si>
  <si>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</si>
  <si>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38</t>
  </si>
  <si>
    <t>kotvení dobetonávek křídel, záv.zídek, úložných prahů - vlepení výztuže prům. 14 mm, tvar L, do vrtů prům. 20 mm, hloubka vrtu min. 300 mm, včetně tmelu</t>
  </si>
  <si>
    <t>(7+10+7+7+4*18)*2 + 4*8=238,000 [A]</t>
  </si>
  <si>
    <t>39</t>
  </si>
  <si>
    <t>C</t>
  </si>
  <si>
    <t>kotvení monolitické obruby podlél žlabovek - vlepení výztuže prům. 14 mm, tvar L, do vrtů prům. 20 mm, hloubka vrtu min. 200 mm, včetně tmelu</t>
  </si>
  <si>
    <t>40</t>
  </si>
  <si>
    <t>289325</t>
  </si>
  <si>
    <t>STŘÍKANÝ ŽELEZOBETON DO C30/37</t>
  </si>
  <si>
    <t>C 30/37 XF2, sanace rubu opěr a křídel stříkaným betonem v tl. 100mm, vč. uhlazení povrchu</t>
  </si>
  <si>
    <t>(5,433+5,174+6,456+4,887+12,148+12,148)*0,1=4,625 [A]</t>
  </si>
  <si>
    <t>41</t>
  </si>
  <si>
    <t>289366</t>
  </si>
  <si>
    <t>VÝZTUŽ STŘÍKANÉHO BETONU Z KARI SITÍ</t>
  </si>
  <si>
    <t>výztuž rubu opěr, KARI sítě 6/6-150/150 (18,2kg/KUS), vč. uchycení na samorozpěrné kotvy</t>
  </si>
  <si>
    <t>(9+9)*18,2/1000=0,328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</si>
  <si>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</si>
  <si>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t>
  </si>
  <si>
    <t>289971</t>
  </si>
  <si>
    <t>OPLÁŠTĚNÍ (ZPEVNĚNÍ) Z GEOTEXTILIE</t>
  </si>
  <si>
    <t>oboustranná ochrana těsnící PE fólie (viz položka 28999), geotextilie hm. min. 600 g/m2</t>
  </si>
  <si>
    <t>(0,7*10,0+1,1*4,5*2)*2=33,800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</si>
  <si>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</si>
  <si>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43</t>
  </si>
  <si>
    <t>289972</t>
  </si>
  <si>
    <t>OPLÁŠTĚNÍ (ZPEVNĚNÍ) Z GEOMŘÍŽOVIN</t>
  </si>
  <si>
    <t>geomřížovina ve vozovce nad spárou NK x klín</t>
  </si>
  <si>
    <t>2*6,0=12,000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</si>
  <si>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</si>
  <si>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44</t>
  </si>
  <si>
    <t>28999</t>
  </si>
  <si>
    <t>OPLÁŠTĚNÍ (ZPEVNĚNÍ) Z FÓLIE</t>
  </si>
  <si>
    <t>PE těsnící fólie (těsnící geomembrána tl.min 1mm) s pevností min. 20 kN/m a s protažením min. 20% (v obou směrech)</t>
  </si>
  <si>
    <t>0,7*10,0+1,1*4,5*2=16,900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</si>
  <si>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</si>
  <si>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Svislé konstrukce</t>
  </si>
  <si>
    <t>45</t>
  </si>
  <si>
    <t>31717</t>
  </si>
  <si>
    <t>KOVOVÉ KONSTRUKCE PRO KOTVENÍ ŘÍMSY</t>
  </si>
  <si>
    <t>kotvení říms na mostě do vývrtů na chemické kotvy</t>
  </si>
  <si>
    <t>22+28=50,000 [A]</t>
  </si>
  <si>
    <t>Položka zahrnuje dodávku (výrobu) kotevního prvku předepsaného tvaru a jeho osazení do předepsané polohy včetně nezbytných prací (vrty, zálivky apod.)</t>
  </si>
  <si>
    <t>46</t>
  </si>
  <si>
    <t>317325</t>
  </si>
  <si>
    <t>ŘÍMSY ZE ŽELEZOBETONU DO C30/37</t>
  </si>
  <si>
    <t>C 30/37 XC4, XF4, XD3, vč.bednění, úpravy prac. spar</t>
  </si>
  <si>
    <t>0,58*21,0+0,29*27,35=20,112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</si>
  <si>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</si>
  <si>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47</t>
  </si>
  <si>
    <t>317365</t>
  </si>
  <si>
    <t>VÝZTUŽ ŘÍMS Z OCELI 10505, B500B</t>
  </si>
  <si>
    <t>200 kg/m3, vč. opatření PKO a kotvení říms na křídlech</t>
  </si>
  <si>
    <t>20,112*0,2=4,022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</si>
  <si>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</si>
  <si>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48</t>
  </si>
  <si>
    <t>333325</t>
  </si>
  <si>
    <t>MOSTNÍ OPĚRY A KŘÍDLA ZE ŽELEZOVÉHO BETONU DO C30/37</t>
  </si>
  <si>
    <t>stěna zdi,  C 30/37 XF2,  vč. bednění</t>
  </si>
  <si>
    <t>11,554*0,5=5,777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</si>
  <si>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</si>
  <si>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49</t>
  </si>
  <si>
    <t>úložné bloky na opěrách, nabetonování úložných prahů, vč. bednění</t>
  </si>
  <si>
    <t>0,75*5,4*0,11+0,45*0,5*0,3*8=0,986 [A]</t>
  </si>
  <si>
    <t>50</t>
  </si>
  <si>
    <t>333365</t>
  </si>
  <si>
    <t>VÝZTUŽ MOSTNÍCH OPĚR A KŘÍDEL Z OCELI 10505, B500B</t>
  </si>
  <si>
    <t>výztuž stěny zdi, odhad 180 kg/m3, vč. opatření PKO</t>
  </si>
  <si>
    <t>5,777*0,180=1,040 [A]</t>
  </si>
  <si>
    <t>51</t>
  </si>
  <si>
    <t>úložné bloky na opěrách, nabetonování úložných prahů</t>
  </si>
  <si>
    <t>0,986*0,18=0,177 [A]</t>
  </si>
  <si>
    <t>Vodorovné konstrukce</t>
  </si>
  <si>
    <t>52</t>
  </si>
  <si>
    <t>421325</t>
  </si>
  <si>
    <t>MOSTNÍ NOSNÉ DESKOVÉ KONSTRUKCE ZE ŽELEZOBETONU C30/37</t>
  </si>
  <si>
    <t>C 30/37 XF4, spřažená deska NK, deska nad přechodovou oblastí, vč podepření pod konzolami (310 m3)</t>
  </si>
  <si>
    <t>20,091+33,509+1,589=55,189 [A]</t>
  </si>
  <si>
    <t>53</t>
  </si>
  <si>
    <t>421365</t>
  </si>
  <si>
    <t>VÝZTUŽ MOSTNÍ DESKOVÉ KONSTRUKCE Z OCELI 10505, B500B</t>
  </si>
  <si>
    <t>výztuž desky NK a desky nad přechodovou oblastí 180 kg/m3</t>
  </si>
  <si>
    <t>55,189*0,18=9,934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</si>
  <si>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</si>
  <si>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54</t>
  </si>
  <si>
    <t>42194A</t>
  </si>
  <si>
    <t>MOSTNÍ NOSNÉ DESKOVÉ KONSTR Z OCELI S 235</t>
  </si>
  <si>
    <t>hlavní nosníky, mezilehlé a koncové příčníky, spřažující trny, vč. nadvýšení NK, vč. VTD, vč. dodržení TP výroba a montáž ocelových konstrukcí</t>
  </si>
  <si>
    <t>(6688,049+1910,376+1620,240+657,45)/1000=10,876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</si>
  <si>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</si>
  <si>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55</t>
  </si>
  <si>
    <t>42862</t>
  </si>
  <si>
    <t>MOSTNÍ LOŽISKA ELASTOMEROVÁ PRO ZATÍŽ DO 2,5MN</t>
  </si>
  <si>
    <t>ložiska na opěrách mostu 
OP 1, 1 pevné, 3 jednosměrné 
OP 2, 2 jednosměrné, 2 všesměrné</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</si>
  <si>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</si>
  <si>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56</t>
  </si>
  <si>
    <t>431212</t>
  </si>
  <si>
    <t>SCHODIŠŤ KONSTR Z LOM KAMENE NA MC</t>
  </si>
  <si>
    <t>vč. bet. lože C25/30 XC2, XF2, vč. podkladního betonu</t>
  </si>
  <si>
    <t>2,758*1,4=3,861 [A]</t>
  </si>
  <si>
    <t>Položka zahrnuje veškerý materiál, výrobky a polotovary, včetně mimostaveništní a vnitrostaveništní dopravy (rovněž přesuny), včetně naložení a složení, případně s uložením.</t>
  </si>
  <si>
    <t>57</t>
  </si>
  <si>
    <t>451312</t>
  </si>
  <si>
    <t>PODKLADNÍ A VÝPLŇOVÉ VRSTVY Z PROSTÉHO BETONU C12/15</t>
  </si>
  <si>
    <t>spádovaný podklad pod drenáž za opěrami, zdí a za přechodovími deskami</t>
  </si>
  <si>
    <t>0,320+2,844+0,767=3,931 [A]</t>
  </si>
  <si>
    <t>58</t>
  </si>
  <si>
    <t>podkladní beton C12/15</t>
  </si>
  <si>
    <t>14,658*0,1=1,466 [A]</t>
  </si>
  <si>
    <t>59</t>
  </si>
  <si>
    <t>45831</t>
  </si>
  <si>
    <t>VÝPLŇ ZA OPĚRAMI A ZDMI Z PROSTÉHO BETONU</t>
  </si>
  <si>
    <t>beton C 25/30 XF2, přechodový klín</t>
  </si>
  <si>
    <t>5,118*2=10,236 [A]</t>
  </si>
  <si>
    <t>60</t>
  </si>
  <si>
    <t>45860</t>
  </si>
  <si>
    <t>VÝPLŇ ZA OPĚRAMI A ZDMI Z MEZEROVITÉHO BETONU</t>
  </si>
  <si>
    <t>stejnozrnný mezerovitý beton (MCB), podle ČSN 736124-2</t>
  </si>
  <si>
    <t>22,499+22,788=45,287 [A]</t>
  </si>
  <si>
    <t>položka zahrnuje: 
- dodávku mezerovitého betonu předepsané kvality a zásyp se zhutněním včetně mimostaveništní a vnitrostaveništní dopravy</t>
  </si>
  <si>
    <t>61</t>
  </si>
  <si>
    <t>461385</t>
  </si>
  <si>
    <t>PATKY ZE ŽELEZOBETONU DO C30/37 VČET VÝZTUŽE</t>
  </si>
  <si>
    <t>monolitická obruba podél betonových žlabovek, vč.výztuže 120kg</t>
  </si>
  <si>
    <t>0,2*0,3*10,0=0,600 [A]</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</si>
  <si>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</si>
  <si>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62</t>
  </si>
  <si>
    <t>46321</t>
  </si>
  <si>
    <t>ROVNANINA Z LOMOVÉHO KAMENE</t>
  </si>
  <si>
    <t>vytvoření přechodového úseku a opevnění svahů - stabilizační pás z kamene o hmotnosti 200-500 kg/ks</t>
  </si>
  <si>
    <t>0,75*(20,4+54,6)=56,250 [A]</t>
  </si>
  <si>
    <t>položka zahrnuje: 
- dodávku a vyrovnání lomového kamene předepsané frakce do předepsaného tvaru včetně mimostaveništní a vnitrostaveništní dopravy 
není-li v zadávací dokumentaci uvedeno jinak, jedná se o nakupovaný materiál</t>
  </si>
  <si>
    <t>63</t>
  </si>
  <si>
    <t>46452</t>
  </si>
  <si>
    <t>POHOZ DNA A SVAHŮ Z KAMENIVA DRCENÉHO</t>
  </si>
  <si>
    <t>zpevnění sjezdu na účelovou komunikaci, válcovaná ŠD tl. 200mm,  vč dovozu z mezideponie - původní podkladní vrstvy 3,542 m3</t>
  </si>
  <si>
    <t>14,35*0,25=3,588 [A]</t>
  </si>
  <si>
    <t>64</t>
  </si>
  <si>
    <t>465512</t>
  </si>
  <si>
    <t>DLAŽBY Z LOMOVÉHO KAMENE NA MC</t>
  </si>
  <si>
    <t>pod mostem, kolem křídel, kolem vtoku do DN600, celková tloušťka minimálně  300 mm</t>
  </si>
  <si>
    <t>(143,443+76,233+4,200)*0,3=67,163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</si>
  <si>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</si>
  <si>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65</t>
  </si>
  <si>
    <t>vývařiště</t>
  </si>
  <si>
    <t>0,560+0,588=1,148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</si>
  <si>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</si>
  <si>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66</t>
  </si>
  <si>
    <t>46731</t>
  </si>
  <si>
    <t>STUPNĚ A PRAHY VODNÍCH KORYT Z PROSTÉHO BETONU</t>
  </si>
  <si>
    <t>ukončovací prahy a prahy podél zpevnění, beton prokládaný kamenem</t>
  </si>
  <si>
    <t>0,5*0,6*(5,6+1,3+2,4+3,8+10,1+10,0)=9,960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</si>
  <si>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</si>
  <si>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Komunikace</t>
  </si>
  <si>
    <t>67</t>
  </si>
  <si>
    <t>56334</t>
  </si>
  <si>
    <t>VOZOVKOVÉ VRSTVY ZE ŠTĚRKODRTI TL. DO 200MM</t>
  </si>
  <si>
    <t>horní  vrstva ŠD A na celou plochu úpravy komunikace, tl. 200 mm</t>
  </si>
  <si>
    <t>- dodání kameniva předepsané kvality a zrnitosti 
- rozprostření a zhutnění vrstvy v předepsané tloušťce 
- zřízení vrstvy bez rozlišení šířky, pokládání vrstvy po etapách 
- nezahrnuje postřiky, nátěry</t>
  </si>
  <si>
    <t>68</t>
  </si>
  <si>
    <t>dolní vrstva ŠD na celou plochu úpravy komunikace, tl. 200 mm, vč dovozu z mezideponie - původní podkladní vrstvy 55,137 m3  (100%)</t>
  </si>
  <si>
    <t>69</t>
  </si>
  <si>
    <t>56960</t>
  </si>
  <si>
    <t>ZPEVNĚNÍ KRAJNIC Z RECYKLOVANÉHO MATERIÁLU</t>
  </si>
  <si>
    <t>nové krajnice (tl. 15 cm),  obrusná vrstva vozovky, vč. dovozu z mezideponie  (100%)</t>
  </si>
  <si>
    <t>(16,322+13,135+19,375+15,350)*0,15=9,627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</si>
  <si>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</si>
  <si>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70</t>
  </si>
  <si>
    <t>572121</t>
  </si>
  <si>
    <t>INFILTRAČNÍ POSTŘIK ASFALTOVÝ DO 1,0KG/M2</t>
  </si>
  <si>
    <t>na ŠDA, vč. podrcení drobným kamenivem</t>
  </si>
  <si>
    <t>- dodání všech předepsaných materiálů pro postřiky v předepsaném množství  
- provedení dle předepsaného technologického předpisu  
- zřízení vrstvy bez rozlišení šířky, pokládání vrstvy po etapách  
- úpravu napojení, ukončení</t>
  </si>
  <si>
    <t>71</t>
  </si>
  <si>
    <t>572211</t>
  </si>
  <si>
    <t>SPOJOVACÍ POSTŘIK Z ASFALTU DO 0,5KG/M2</t>
  </si>
  <si>
    <t>2 vrstvy, na ACL 16+, na ACP 16+</t>
  </si>
  <si>
    <t>129,671+357,702+236,089=723,462 [A]</t>
  </si>
  <si>
    <t>72</t>
  </si>
  <si>
    <t>572741</t>
  </si>
  <si>
    <t>ASFALTOVÝ NÁTĚR VOZOVKY</t>
  </si>
  <si>
    <t>vodonepropustný nátěr vozovky š. 500 mm podél obrubníků (asfaltová suspenze)</t>
  </si>
  <si>
    <t>(15,0+7,7)*0,5=11,350 [A]</t>
  </si>
  <si>
    <t>- dodání všech předepsaných materiálů pro nátěry v předepsaném množství 
- provedení dle předepsaného technologického předpisu 
- zřízení vrstvy bez rozlišení šířky, pokládání vrstvy po etapách 
- úpravu napojení, ukončení</t>
  </si>
  <si>
    <t>73</t>
  </si>
  <si>
    <t>574A34</t>
  </si>
  <si>
    <t>ASFALTOVÝ BETON PRO OBRUSNÉ VRSTVY ACO 11+, 11S TL. 40MM</t>
  </si>
  <si>
    <t>asf. beton ACO 11+, tl. 40 mm, v celém úseku</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</si>
  <si>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</si>
  <si>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74</t>
  </si>
  <si>
    <t>574C46</t>
  </si>
  <si>
    <t>ASFALTOVÝ BETON PRO LOŽNÍ VRSTVY ACL 16+, 16S TL. 50MM</t>
  </si>
  <si>
    <t>v celém úseku, asf. beton ACL 16+, tl. 50 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</si>
  <si>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</si>
  <si>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75</t>
  </si>
  <si>
    <t>574E56</t>
  </si>
  <si>
    <t>ASFALTOVÝ BETON PRO PODKLADNÍ VRSTVY ACP 16+, 16S TL. 60MM</t>
  </si>
  <si>
    <t>podkladní vrstva, asf. beton ACP 16+, tl. 60 mm</t>
  </si>
  <si>
    <t>163,132+72,957=236,089 [A]</t>
  </si>
  <si>
    <t>76</t>
  </si>
  <si>
    <t>575A03</t>
  </si>
  <si>
    <t>LITÝ ASFALT MA I (SILNICE, DÁLNICE) 11</t>
  </si>
  <si>
    <t>odvodňovací proužek z litého asfaltu pro zajištění odtoku vody podél obruby k odvoďnovači, navazuje na ložnou vrstvu tl. 50 mm</t>
  </si>
  <si>
    <t>8,7*0,5*0,05=0,218 [A]</t>
  </si>
  <si>
    <t>77</t>
  </si>
  <si>
    <t>575A53</t>
  </si>
  <si>
    <t>LITÝ ASFALT MA I (SILNICE, DÁLNICE) 11 TL. 40MM</t>
  </si>
  <si>
    <t>odvodňovací proužek z litého asfaltu pro zajištění odtoku vody podél obruby k odvoďnovači, navazuje na obrusnou vrstvu</t>
  </si>
  <si>
    <t>8,7*0,5=4,350 [A]</t>
  </si>
  <si>
    <t>78</t>
  </si>
  <si>
    <t>575C43</t>
  </si>
  <si>
    <t>LITÝ ASFALT MA IV (OCHRANA MOSTNÍ IZOLACE) 11 TL. 35MM</t>
  </si>
  <si>
    <t>litý asfalt na mostě s přesahem na přech. klíny, litý asfalt MA 11 IV tl. 35 mm</t>
  </si>
  <si>
    <t>79</t>
  </si>
  <si>
    <t>576412</t>
  </si>
  <si>
    <t>POSYP KAMENIVEM OBALOVANÝM 3KG/M2</t>
  </si>
  <si>
    <t>posyp ochrany izolace z MA 11 IV předobalenou drtí frakce 4/8, 2-4 kg/m2</t>
  </si>
  <si>
    <t>- dodání obalovaného kameniva předepsané kvality a zrnitosti 
- posyp předepsaným množstvím</t>
  </si>
  <si>
    <t>Úpravy povrchů, podlahy, výplně otvorů</t>
  </si>
  <si>
    <t>80</t>
  </si>
  <si>
    <t>626112</t>
  </si>
  <si>
    <t>REPROFILACE PODHLEDŮ, SVISLÝCH PLOCH SANAČNÍ MALTOU JEDNOVRST TL 20MM</t>
  </si>
  <si>
    <t>sanace a reprofilace spodní stavby OP1 OP2 (nezasypané části opěr, úložných prahů, křídel) sanační maltou tl.do 20mm, vč. pasivace odhalené výztuže</t>
  </si>
  <si>
    <t>25,568*2=51,136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</si>
  <si>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</si>
  <si>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81</t>
  </si>
  <si>
    <t>62745</t>
  </si>
  <si>
    <t>SPÁROVÁNÍ STARÉHO ZDIVA CEMENTOVOU MALTOU</t>
  </si>
  <si>
    <t>spárování kamené opěry a křídel</t>
  </si>
  <si>
    <t>(2,608+2,608+8,904)*2=28,240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</si>
  <si>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</si>
  <si>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Přidružená stavební výroba</t>
  </si>
  <si>
    <t>82</t>
  </si>
  <si>
    <t>711111</t>
  </si>
  <si>
    <t>IZOLACE BĚŽNÝCH KONSTRUKCÍ PROTI ZEMNÍ VLHKOSTI ASFALTOVÝMI NÁTĚRY</t>
  </si>
  <si>
    <t>obsypané povrchy rovnoběžných křídel  a zdi (1xNp+2xNa)</t>
  </si>
  <si>
    <t>24,633+29,428=54,061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</si>
  <si>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</si>
  <si>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83</t>
  </si>
  <si>
    <t>711432</t>
  </si>
  <si>
    <t>IZOLACE MOSTOVEK POD ŘÍMSOU ASFALTOVÝMI PÁSY</t>
  </si>
  <si>
    <t>ochrana izolace pod římsami, asf. pás s hliníkovou vložkou</t>
  </si>
  <si>
    <t>31,575+10,044=41,619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</si>
  <si>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</si>
  <si>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84</t>
  </si>
  <si>
    <t>711442</t>
  </si>
  <si>
    <t>IZOLACE MOSTOVEK CELOPLOŠNÁ ASFALTOVÝMI PÁSY S PEČETÍCÍ VRSTVOU</t>
  </si>
  <si>
    <t>izolace NK, rubu opěr a křídel, vč. pečetící vrstvy (127,9 m2) nebo kotevního nátěru (24,3 m2)</t>
  </si>
  <si>
    <t>127,9+24,3=152,200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</si>
  <si>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</si>
  <si>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85</t>
  </si>
  <si>
    <t>711509</t>
  </si>
  <si>
    <t>OCHRANA IZOLACE NA POVRCHU TEXTILIÍ</t>
  </si>
  <si>
    <t>vrstva geotextilie jako ochrana proti poškození izolace a nátěrů; hmotnost min. 600 g/m2</t>
  </si>
  <si>
    <t>24,296+54,061=78,357 [A]</t>
  </si>
  <si>
    <t>položka zahrnuje: 
- dodání  předepsaného ochranného materiálu 
- zřízení ochrany izolace</t>
  </si>
  <si>
    <t>86</t>
  </si>
  <si>
    <t>78382</t>
  </si>
  <si>
    <t>NÁTĚRY BETON KONSTR TYP S2 (OS-B)</t>
  </si>
  <si>
    <t>úložné prahy a křídla, sjednocující ochranný nátěr</t>
  </si>
  <si>
    <t>7,368+5,484+4,862+6,163+4,453=28,330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</si>
  <si>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</si>
  <si>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87</t>
  </si>
  <si>
    <t>78383</t>
  </si>
  <si>
    <t>NÁTĚRY BETON KONSTR TYP S4 (OS-C)</t>
  </si>
  <si>
    <t>římsy, sekundární ochrana proti CH.R.P.</t>
  </si>
  <si>
    <t>58,380+48,321=106,701 [A]</t>
  </si>
  <si>
    <t>Potrubí</t>
  </si>
  <si>
    <t>88</t>
  </si>
  <si>
    <t>87627</t>
  </si>
  <si>
    <t>CHRÁNIČKY Z TRUB PLASTOVÝCH DN DO 100MM</t>
  </si>
  <si>
    <t>chránička 100/120, vč. přesahu před a za mostem, dl. 2,5 + 21,0 + 2,5 = 26,0m - 4ks, vč.montáže</t>
  </si>
  <si>
    <t>(2,5+21,0+2,5)*4=104,000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</si>
  <si>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</si>
  <si>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t>
  </si>
  <si>
    <t>9112B1</t>
  </si>
  <si>
    <t>ZÁBRADLÍ MOSTNÍ SE SVISLOU VÝPLNÍ - DODÁVKA A MONTÁŽ</t>
  </si>
  <si>
    <t>z trubkových profilů, vč. vč. kotvení z nerezové oceli kvality min. A3, zinování ponorem a PKO (nátěrový systém), 35kg/mb</t>
  </si>
  <si>
    <t>položka zahrnuje: 
dodání zábradlí včetně předepsané povrchové úpravy 
kotvení sloupků, t.j. kotevní desky, šrouby z nerez oceli, vrty a zálivku, pokud zadávací dokumentace nestanoví jinak 
případné nivelační hmoty pod kotevní desky</t>
  </si>
  <si>
    <t>90</t>
  </si>
  <si>
    <t>9113B1</t>
  </si>
  <si>
    <t>SVODIDLO OCEL SILNIČ JEDNOSTR, ÚROVEŇ ZADRŽ H1 -DODÁVKA A MONTÁŽ</t>
  </si>
  <si>
    <t>silniční svodidlo s beraněnými sloupky pro úroveň zadržení H1, vč. zatažení do země a obloukové svodnice, tl.svodnice 4mm</t>
  </si>
  <si>
    <t>20,0+4,0+9,170=33,170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</si>
  <si>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</si>
  <si>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t>
  </si>
  <si>
    <t>9117C1</t>
  </si>
  <si>
    <t>SVOD OCEL ZÁBRADEL ÚROVEŇ ZADRŽ H2 - DODÁVKA A MONTÁŽ</t>
  </si>
  <si>
    <t>zábradelní svodidlo pro úroveň zadržení H2 se svislou výplní na mostě, vč. kotvení do říms, vč. protikorozního nátěru, tl.svodnice 4mm</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</si>
  <si>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</si>
  <si>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92</t>
  </si>
  <si>
    <t>přechodový úsek zábradelního svodidla na silniční, vč. zatažení madla na sloupky silničního svodidla, vč. protikorozního nátěru, tl.svodnice 4mm</t>
  </si>
  <si>
    <t>2*2,0=4,000 [A]</t>
  </si>
  <si>
    <t>93</t>
  </si>
  <si>
    <t>91267</t>
  </si>
  <si>
    <t>ODRAZKY NA SVODIDLA</t>
  </si>
  <si>
    <t>odrazky uvnitř svodnice, dodávka a osazení, 3 ks oranžové, 4 ks modré</t>
  </si>
  <si>
    <t>- kompletní dodávka se všemi pomocnými a doplňujícími pracemi a součástmi</t>
  </si>
  <si>
    <t>94</t>
  </si>
  <si>
    <t>91345</t>
  </si>
  <si>
    <t>NIVELAČNÍ ZNAČKY KOVOVÉ</t>
  </si>
  <si>
    <t>vč. 0-tého měření</t>
  </si>
  <si>
    <t>položka zahrnuje: 
- dodání a osazení nivelační značky včetně nutných zemních prací 
- vnitrostaveništní a mimostaveništní dopravu</t>
  </si>
  <si>
    <t>95</t>
  </si>
  <si>
    <t>91355</t>
  </si>
  <si>
    <t>EVIDENČNÍ ČÍSLO MOSTU</t>
  </si>
  <si>
    <t>ev. č. mostu "341-010", vč. sloupku a patky</t>
  </si>
  <si>
    <t>2+2=4,000 [A]</t>
  </si>
  <si>
    <t>položka zahrnuje štítek s evidenčním číslem mostu, sloupek dopravní značky včetně osazení a nutných zemních prací a zabetonování</t>
  </si>
  <si>
    <t>96</t>
  </si>
  <si>
    <t>914113</t>
  </si>
  <si>
    <t>DOPRAVNÍ ZNAČKY ZÁKLADNÍ VELIKOSTI OCELOVÉ NEREFLEXNÍ - DEMONTÁŽ</t>
  </si>
  <si>
    <t>stávající značky s číslem mostu, zatižitelnost normální, výhradní, vč. sloupků, vč. uložení pro zpětnou montáž</t>
  </si>
  <si>
    <t>Položka zahrnuje odstranění, demontáž a odklizení materiálu s odvozem na předepsané místo</t>
  </si>
  <si>
    <t>97</t>
  </si>
  <si>
    <t>915111</t>
  </si>
  <si>
    <t>VODOROVNÉ DOPRAVNÍ ZNAČENÍ BARVOU HLADKÉ - DODÁVKA A POKLÁDKA</t>
  </si>
  <si>
    <t>VDZ barvou (podélné čáry V4)</t>
  </si>
  <si>
    <t>(56,9+55,2)*0,125=14,013 [A]</t>
  </si>
  <si>
    <t>položka zahrnuje: 
- dodání a pokládku nátěrového materiálu (měří se pouze natíraná plocha) 
- předznačení a reflexní úpravu</t>
  </si>
  <si>
    <t>98</t>
  </si>
  <si>
    <t>917223</t>
  </si>
  <si>
    <t>SILNIČNÍ A CHODNÍKOVÉ OBRUBY Z BETONOVÝCH OBRUBNÍKŮ ŠÍŘ 100MM</t>
  </si>
  <si>
    <t>chodníkový obrubník, kolem schodiště, včetně lože z betonu (0,90m3)</t>
  </si>
  <si>
    <t>Položka zahrnuje: 
dodání a pokládku betonových obrubníků o rozměrech předepsaných zadávací dokumentací 
betonové lože i boční betonovou opěrku.</t>
  </si>
  <si>
    <t>99</t>
  </si>
  <si>
    <t>917224</t>
  </si>
  <si>
    <t>SILNIČNÍ A CHODNÍKOVÉ OBRUBY Z BETONOVÝCH OBRUBNÍKŮ ŠÍŘ 150MM</t>
  </si>
  <si>
    <t>silniční obrubníky přechodové, vč. betonového lože (0,70 m3)</t>
  </si>
  <si>
    <t>100</t>
  </si>
  <si>
    <t>918358</t>
  </si>
  <si>
    <t>PROPUSTY Z TRUB DN 600MM</t>
  </si>
  <si>
    <t>propustek DN600, trouby HDPE, vč. uložení, vč. seříznutí šikmých čel a spojkování, vč. polštáře ŠP fr.0-16 (4,7m3), vč.zásypu  ŠP fr.0-32 (9,8m3)</t>
  </si>
  <si>
    <t>Položka zahrnuje: 
- dodání a položení potrubí z trub z dokumentací předepsaného materiálu a předepsaného průměru 
- případné úpravy trub (zkrácení, šikmé seříznutí) 
Nezahrnuje podkladní vrstvy a obetonování.</t>
  </si>
  <si>
    <t>101</t>
  </si>
  <si>
    <t>919111</t>
  </si>
  <si>
    <t>ŘEZÁNÍ ASFALTOVÉHO KRYTU VOZOVEK TL DO 50MM</t>
  </si>
  <si>
    <t>nad rubem opěr, nad přech klínem, hl. řezu 40 mm</t>
  </si>
  <si>
    <t>6,000+5,900+6,000+6,050=23,950 [A]</t>
  </si>
  <si>
    <t>položka zahrnuje řezání vozovkové vrstvy v předepsané tloušťce, včetně spotřeby vody</t>
  </si>
  <si>
    <t>102</t>
  </si>
  <si>
    <t>919112</t>
  </si>
  <si>
    <t>ŘEZÁNÍ ASFALTOVÉHO KRYTU VOZOVEK TL DO 100MM</t>
  </si>
  <si>
    <t>příčně na začátku a konci úseku, hl. řezu 100 mm</t>
  </si>
  <si>
    <t>5,5+5,7=11,200 [A]</t>
  </si>
  <si>
    <t>103</t>
  </si>
  <si>
    <t>931182</t>
  </si>
  <si>
    <t>VÝPLŇ DILATAČNÍCH SPAR Z POLYSTYRENU TL 20MM</t>
  </si>
  <si>
    <t>dilatační spáry říms, spára mezi NK a přechodovým klínem</t>
  </si>
  <si>
    <t>6,000+1,766+1,740=9,506 [A]</t>
  </si>
  <si>
    <t>položka zahrnuje dodávku a osazení předepsaného materiálu, očištění ploch spáry před úpravou, očištění okolí spáry po úpravě</t>
  </si>
  <si>
    <t>104</t>
  </si>
  <si>
    <t>931314</t>
  </si>
  <si>
    <t>TĚSNĚNÍ DILATAČ SPAR ASF ZÁLIVKOU PRŮŘ DO 400MM2</t>
  </si>
  <si>
    <t>příčně na začátku a konci úseku</t>
  </si>
  <si>
    <t>5,50+5,7=11,200 [A]</t>
  </si>
  <si>
    <t>položka zahrnuje dodávku a osazení předepsaného materiálu, očištění ploch spáry před úpravou, očištění okolí spáry po úpravě  
nezahrnuje těsnící profil</t>
  </si>
  <si>
    <t>105</t>
  </si>
  <si>
    <t>nad rubem opěr, nad přech. klínem, hl. řezu 40 mm</t>
  </si>
  <si>
    <t>položka zahrnuje dodávku a osazení předepsaného materiálu, očištění ploch spáry před úpravou, očištění okolí spáry po úpravě 
nezahrnuje těsnící profil</t>
  </si>
  <si>
    <t>106</t>
  </si>
  <si>
    <t>pod obrubou, vč. předtěsnění a penetračního nátěru</t>
  </si>
  <si>
    <t>21,0+6,0+20,1+6,05=53,150 [A]</t>
  </si>
  <si>
    <t>107</t>
  </si>
  <si>
    <t>931333</t>
  </si>
  <si>
    <t>TĚSNĚNÍ DILATAČNÍCH SPAR POLYURETANOVÝM TMELEM PRŮŘEZU DO 300MM2</t>
  </si>
  <si>
    <t>těsnění pracovních spár říms, s předtěsněním</t>
  </si>
  <si>
    <t>5,800+3,800=9,600 [A]</t>
  </si>
  <si>
    <t>108</t>
  </si>
  <si>
    <t>těsnění pracovní spáry křídlo-stěna opěrné zdi</t>
  </si>
  <si>
    <t>109</t>
  </si>
  <si>
    <t>93134</t>
  </si>
  <si>
    <t>TĚSNĚNÍ DILATAČNÍCH SPAR ASFALTOVOU PÁSKOU</t>
  </si>
  <si>
    <t>utěsnění pracovní spáry stojina - křídlo, základ- dřík zdi</t>
  </si>
  <si>
    <t>110</t>
  </si>
  <si>
    <t>93136</t>
  </si>
  <si>
    <t>PŘEKRYTÍ DILATAČNÍCH SPAR ASFALTOVOU LEPENKOU</t>
  </si>
  <si>
    <t>přelep spáry NK x přech. klín, š. pásu 1,0 m;  pás s vysokou průtažností</t>
  </si>
  <si>
    <t>položka zahrnuje dodávku a připevnění předepsané lepenky, včetně nutných přesahů</t>
  </si>
  <si>
    <t>111</t>
  </si>
  <si>
    <t>93140</t>
  </si>
  <si>
    <t>MOSTNÍ ZÁVĚRY PODPOVRCHOVÉ</t>
  </si>
  <si>
    <t>podpovrchový závěr</t>
  </si>
  <si>
    <t>2*8,0=16,000 [A]</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</si>
  <si>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</si>
  <si>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112</t>
  </si>
  <si>
    <t>935212</t>
  </si>
  <si>
    <t>PŘÍKOPOVÉ ŽLABY Z BETON TVÁRNIC ŠÍŘ DO 600MM DO BETONU TL 100MM</t>
  </si>
  <si>
    <t>bet. žlabovky na  vč.lože z betonu 0,8 m3</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</si>
  <si>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</si>
  <si>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113</t>
  </si>
  <si>
    <t>93631</t>
  </si>
  <si>
    <t>DROBNÉ DOPLŇK KONSTR BETON MONOLIT</t>
  </si>
  <si>
    <t>letopočet výstavby vlisem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</si>
  <si>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</si>
  <si>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114</t>
  </si>
  <si>
    <t>93650</t>
  </si>
  <si>
    <t>DROBNÉ DOPLŇK KONSTR KOVOVÉ</t>
  </si>
  <si>
    <t>drenážní hliníkový profil 30/20 - odvodnění izolace podélné</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</si>
  <si>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</si>
  <si>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115</t>
  </si>
  <si>
    <t>936531</t>
  </si>
  <si>
    <t>MOSTNÍ ODVODŇOVACÍ SOUPRAVA 300/300</t>
  </si>
  <si>
    <t>vč.kompletace</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</si>
  <si>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</si>
  <si>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116</t>
  </si>
  <si>
    <t>936541</t>
  </si>
  <si>
    <t>MOSTNÍ ODVODŇOVACÍ TRUBKA (POVRCHŮ IZOLACE) Z NEREZ OCELI</t>
  </si>
  <si>
    <t>odvodňovací trubička izolace z nerezové oceli (1.4404 nebo 1.4571), komplet, vč. průchodek</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</si>
  <si>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</si>
  <si>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117</t>
  </si>
  <si>
    <t>938544</t>
  </si>
  <si>
    <t>OČIŠTĚNÍ BETON KONSTR OTRYSKÁNÍM TLAK VODOU PŘES 1000 BARŮ</t>
  </si>
  <si>
    <t>otrýskání povrchu spodní stavby - rub a líc (nezasypané části opěr, úložných prahů, křídel)</t>
  </si>
  <si>
    <t>(20,411+34,472)*2=109,766 [A]</t>
  </si>
  <si>
    <t>položka zahrnuje očištění předepsaným způsobem včetně odklizení vzniklého odpadu</t>
  </si>
  <si>
    <t>118</t>
  </si>
  <si>
    <t>94190</t>
  </si>
  <si>
    <t>LEHKÉ PRACOVNÍ LEŠENÍ DO 1,5 KPA</t>
  </si>
  <si>
    <t>M3OP</t>
  </si>
  <si>
    <t>montáž a demontáž lešení pro přístup pro sanaci prahů a křídel, vč. dopravy, ztížené podmínky pod mostem v korytě vodního toku</t>
  </si>
  <si>
    <t>(37,575+28,038)*2=131,226 [A]</t>
  </si>
  <si>
    <t>Položka zahrnuje dovoz, montáž, údržbu, opotřebení (nájemné), demontáž, konzervaci, odvoz.</t>
  </si>
  <si>
    <t>119</t>
  </si>
  <si>
    <t>94817</t>
  </si>
  <si>
    <t>DOČASNÉ KONSTRUKCE Z OCEL NOSNÍKŮ VČET ODSTRAN</t>
  </si>
  <si>
    <t>montážní podepření ocel. nosníků před betonáží - ocel. stojky v polovině a čtvrtině rozpětí (h=3,5m, celkem 12 stojek), po dobu 4 týdnů, vč.roznášecí patky, vč.panelové rovnaniny (5,4m3), vč.podsypu ze ŠP tl.0,2m (3,5m3), kamenného záhozu proti podemílání stojek, vč.montáže, demontáže, pronájmu</t>
  </si>
  <si>
    <t>0,05*3,5*12=2,100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</si>
</sst>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s>
  <fonts count="8" x14ac:knownFonts="1">
    <font>
      <sz val="10"/>
      <name val="Arial"/>
    </font>
    <font>
      <b/>
      <sz val="16"/>
      <color rgb="FF000000"/>
      <name val="Arial"/>
    </font>
    <font>
      <b/>
      <sz val="16"/>
      <name val="Arial"/>
    </font>
    <font>
      <b/>
      <sz val="10"/>
      <name val="Arial"/>
    </font>
    <font>
      <sz val="10"/>
      <color rgb="FFFFFFFF"/>
      <name val="Arial"/>
    </font>
    <font>
      <b/>
      <sz val="11"/>
      <name val="Arial"/>
    </font>
    <font>
      <i/>
      <sz val="10"/>
      <name val="Arial"/>
    </font>
    <font>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diagonal/>
    </border>
    <border>
      <left style="thin">
        <color auto="1"/>
      </left>
      <right/>
      <top/>
      <bottom/>
      <diagonal/>
    </border>
    <border>
      <left/>
      <right/>
      <top style="thin">
        <color auto="1"/>
      </top>
      <bottom/>
      <diagonal/>
    </border>
    <border>
      <left/>
      <right/>
      <top style="thin">
        <color auto="1"/>
      </top>
      <bottom style="thin">
        <color auto="1"/>
      </bottom>
      <diagonal/>
    </border>
  </borders>
  <cellStyleXfs count="7">
    <xf numFmtId="0" fontId="0" fillId="0" borderId="0"/>
    <xf numFmtId="9"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43" fontId="7" fillId="0" borderId="0" applyFont="0" applyFill="0" applyBorder="0" applyAlignment="0" applyProtection="0"/>
    <xf numFmtId="41" fontId="7" fillId="0" borderId="0" applyFont="0" applyFill="0" applyBorder="0" applyAlignment="0" applyProtection="0"/>
    <xf numFmtId="0" fontId="7" fillId="0" borderId="0"/>
  </cellStyleXfs>
  <cellXfs count="43">
    <xf numFmtId="0" fontId="0" fillId="0" borderId="0" xfId="0"/>
    <xf numFmtId="0" fontId="4" fillId="3" borderId="1" xfId="6" applyFont="1" applyFill="1" applyBorder="1" applyAlignment="1">
      <alignment horizontal="center" vertical="center" wrapText="1"/>
    </xf>
    <xf numFmtId="0" fontId="0" fillId="2" borderId="2" xfId="6" applyFont="1" applyFill="1" applyBorder="1"/>
    <xf numFmtId="0" fontId="5" fillId="2" borderId="2" xfId="6" applyFont="1" applyFill="1" applyBorder="1" applyAlignment="1">
      <alignment horizontal="right"/>
    </xf>
    <xf numFmtId="0" fontId="5" fillId="2" borderId="0" xfId="6" applyFont="1" applyFill="1" applyAlignment="1">
      <alignment horizontal="right"/>
    </xf>
    <xf numFmtId="0" fontId="2" fillId="2" borderId="0" xfId="6" applyFont="1" applyFill="1"/>
    <xf numFmtId="0" fontId="1" fillId="2" borderId="0" xfId="6" applyFont="1" applyFill="1" applyAlignment="1">
      <alignment horizontal="center" vertical="center"/>
    </xf>
    <xf numFmtId="0" fontId="0" fillId="2" borderId="0" xfId="6" applyFont="1" applyFill="1"/>
    <xf numFmtId="0" fontId="0" fillId="2" borderId="0" xfId="6" applyFont="1" applyFill="1"/>
    <xf numFmtId="0" fontId="1" fillId="2" borderId="0" xfId="6" applyFont="1" applyFill="1" applyAlignment="1">
      <alignment horizontal="center" vertical="center"/>
    </xf>
    <xf numFmtId="0" fontId="3" fillId="2" borderId="0" xfId="6" applyFont="1" applyFill="1" applyAlignment="1">
      <alignment horizontal="right"/>
    </xf>
    <xf numFmtId="0" fontId="4" fillId="3" borderId="1" xfId="6" applyFont="1" applyFill="1" applyBorder="1" applyAlignment="1">
      <alignment horizontal="center"/>
    </xf>
    <xf numFmtId="0" fontId="0" fillId="2" borderId="2" xfId="6" applyFont="1" applyFill="1" applyBorder="1"/>
    <xf numFmtId="4" fontId="3" fillId="2" borderId="0" xfId="6" applyNumberFormat="1" applyFont="1" applyFill="1" applyAlignment="1">
      <alignment horizontal="right"/>
    </xf>
    <xf numFmtId="0" fontId="0" fillId="2" borderId="1" xfId="6" applyFont="1" applyFill="1" applyBorder="1" applyAlignment="1">
      <alignment horizontal="center"/>
    </xf>
    <xf numFmtId="0" fontId="0" fillId="2" borderId="3" xfId="6" applyFont="1" applyFill="1" applyBorder="1"/>
    <xf numFmtId="0" fontId="0" fillId="2" borderId="4" xfId="6" applyFont="1" applyFill="1" applyBorder="1"/>
    <xf numFmtId="0" fontId="0" fillId="2" borderId="5" xfId="6" applyFont="1" applyFill="1" applyBorder="1"/>
    <xf numFmtId="0" fontId="5" fillId="2" borderId="0" xfId="6" applyFont="1" applyFill="1"/>
    <xf numFmtId="0" fontId="5" fillId="2" borderId="0" xfId="6" applyFont="1" applyFill="1" applyAlignment="1">
      <alignment horizontal="left"/>
    </xf>
    <xf numFmtId="0" fontId="4" fillId="3" borderId="1" xfId="6" applyFont="1" applyFill="1" applyBorder="1" applyAlignment="1">
      <alignment horizontal="center" vertical="center" wrapText="1"/>
    </xf>
    <xf numFmtId="0" fontId="5" fillId="2" borderId="2" xfId="6" applyFont="1" applyFill="1" applyBorder="1"/>
    <xf numFmtId="0" fontId="5" fillId="2" borderId="2" xfId="6" applyFont="1" applyFill="1" applyBorder="1" applyAlignment="1">
      <alignment horizontal="left"/>
    </xf>
    <xf numFmtId="0" fontId="0" fillId="0" borderId="1" xfId="6" applyFont="1" applyBorder="1" applyAlignment="1">
      <alignment horizontal="left"/>
    </xf>
    <xf numFmtId="4" fontId="0" fillId="0" borderId="1" xfId="6" applyNumberFormat="1" applyFont="1" applyBorder="1" applyAlignment="1">
      <alignment horizontal="right"/>
    </xf>
    <xf numFmtId="0" fontId="0" fillId="0" borderId="1" xfId="6" applyFont="1" applyBorder="1"/>
    <xf numFmtId="0" fontId="0" fillId="2" borderId="6" xfId="6" applyFont="1" applyFill="1" applyBorder="1"/>
    <xf numFmtId="0" fontId="3" fillId="2" borderId="6" xfId="6" applyFont="1" applyFill="1" applyBorder="1" applyAlignment="1">
      <alignment horizontal="right"/>
    </xf>
    <xf numFmtId="0" fontId="3" fillId="2" borderId="6" xfId="6" applyFont="1" applyFill="1" applyBorder="1" applyAlignment="1">
      <alignment wrapText="1"/>
    </xf>
    <xf numFmtId="4" fontId="3" fillId="2" borderId="6" xfId="6" applyNumberFormat="1" applyFont="1" applyFill="1" applyBorder="1" applyAlignment="1">
      <alignment horizontal="center"/>
    </xf>
    <xf numFmtId="0" fontId="0" fillId="0" borderId="1" xfId="6" applyFont="1" applyBorder="1" applyAlignment="1">
      <alignment horizontal="right"/>
    </xf>
    <xf numFmtId="0" fontId="0" fillId="0" borderId="1" xfId="6" applyFont="1" applyBorder="1" applyAlignment="1">
      <alignment wrapText="1"/>
    </xf>
    <xf numFmtId="0" fontId="0" fillId="0" borderId="1" xfId="6" applyFont="1" applyBorder="1" applyAlignment="1">
      <alignment horizontal="center"/>
    </xf>
    <xf numFmtId="164" fontId="0" fillId="0" borderId="1" xfId="6" applyNumberFormat="1" applyFont="1" applyBorder="1" applyAlignment="1">
      <alignment horizontal="center"/>
    </xf>
    <xf numFmtId="4" fontId="0" fillId="0" borderId="1" xfId="6" applyNumberFormat="1" applyFont="1" applyBorder="1" applyAlignment="1">
      <alignment horizontal="center"/>
    </xf>
    <xf numFmtId="0" fontId="0" fillId="0" borderId="5" xfId="6" applyFont="1" applyBorder="1" applyAlignment="1">
      <alignment vertical="top"/>
    </xf>
    <xf numFmtId="0" fontId="0" fillId="0" borderId="1" xfId="6" applyFont="1" applyBorder="1" applyAlignment="1">
      <alignment horizontal="left" vertical="center" wrapText="1"/>
    </xf>
    <xf numFmtId="0" fontId="0" fillId="0" borderId="0" xfId="6" applyFont="1" applyAlignment="1">
      <alignment vertical="top"/>
    </xf>
    <xf numFmtId="0" fontId="6" fillId="0" borderId="1" xfId="6" applyFont="1" applyBorder="1" applyAlignment="1">
      <alignment horizontal="left" vertical="center" wrapText="1"/>
    </xf>
    <xf numFmtId="0" fontId="3" fillId="2" borderId="2" xfId="6" applyFont="1" applyFill="1" applyBorder="1" applyAlignment="1">
      <alignment horizontal="right"/>
    </xf>
    <xf numFmtId="4" fontId="3" fillId="2" borderId="2" xfId="6" applyNumberFormat="1" applyFont="1" applyFill="1" applyBorder="1" applyAlignment="1">
      <alignment horizontal="center"/>
    </xf>
    <xf numFmtId="4" fontId="0" fillId="2" borderId="1" xfId="6" applyNumberFormat="1" applyFont="1" applyFill="1" applyBorder="1" applyAlignment="1">
      <alignment horizontal="center"/>
    </xf>
    <xf numFmtId="0" fontId="0" fillId="0" borderId="1" xfId="6" quotePrefix="1" applyFont="1" applyBorder="1" applyAlignment="1">
      <alignment horizontal="left"/>
    </xf>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2" name="Picture 1"/>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3"/>
  <sheetViews>
    <sheetView tabSelected="1" workbookViewId="0">
      <selection activeCell="B8" sqref="B8"/>
    </sheetView>
  </sheetViews>
  <sheetFormatPr defaultColWidth="9.140625" defaultRowHeight="12.75" customHeight="1" x14ac:dyDescent="0.2"/>
  <cols>
    <col min="1" max="1" width="22.5703125" customWidth="1"/>
    <col min="2" max="2" width="63.5703125" customWidth="1"/>
    <col min="3" max="5" width="20.7109375" customWidth="1"/>
  </cols>
  <sheetData>
    <row r="1" spans="1:5" ht="12.75" customHeight="1" x14ac:dyDescent="0.2">
      <c r="A1" s="7"/>
      <c r="B1" s="8"/>
      <c r="C1" s="8"/>
      <c r="D1" s="8"/>
      <c r="E1" s="8"/>
    </row>
    <row r="2" spans="1:5" ht="12.75" customHeight="1" x14ac:dyDescent="0.2">
      <c r="A2" s="7"/>
      <c r="B2" s="6" t="s">
        <v>0</v>
      </c>
      <c r="C2" s="8"/>
      <c r="D2" s="8"/>
      <c r="E2" s="8"/>
    </row>
    <row r="3" spans="1:5" ht="20.100000000000001" customHeight="1" x14ac:dyDescent="0.2">
      <c r="A3" s="7"/>
      <c r="B3" s="7"/>
      <c r="C3" s="8"/>
      <c r="D3" s="8"/>
      <c r="E3" s="8"/>
    </row>
    <row r="4" spans="1:5" ht="20.100000000000001" customHeight="1" x14ac:dyDescent="0.3">
      <c r="A4" s="8"/>
      <c r="B4" s="5" t="s">
        <v>1</v>
      </c>
      <c r="C4" s="7"/>
      <c r="D4" s="7"/>
      <c r="E4" s="8"/>
    </row>
    <row r="5" spans="1:5" ht="12.75" customHeight="1" x14ac:dyDescent="0.2">
      <c r="A5" s="8"/>
      <c r="B5" s="7" t="s">
        <v>2</v>
      </c>
      <c r="C5" s="7"/>
      <c r="D5" s="7"/>
      <c r="E5" s="8"/>
    </row>
    <row r="6" spans="1:5" ht="12.75" customHeight="1" x14ac:dyDescent="0.2">
      <c r="A6" s="8"/>
      <c r="B6" s="10" t="s">
        <v>3</v>
      </c>
      <c r="C6" s="13">
        <f>SUM(C10:C13)</f>
        <v>0</v>
      </c>
      <c r="D6" s="8"/>
      <c r="E6" s="8"/>
    </row>
    <row r="7" spans="1:5" ht="12.75" customHeight="1" x14ac:dyDescent="0.2">
      <c r="A7" s="8"/>
      <c r="B7" s="10" t="s">
        <v>4</v>
      </c>
      <c r="C7" s="13">
        <f>SUM(E10:E13)</f>
        <v>0</v>
      </c>
      <c r="D7" s="8"/>
      <c r="E7" s="8"/>
    </row>
    <row r="8" spans="1:5" ht="12.75" customHeight="1" x14ac:dyDescent="0.2">
      <c r="A8" s="12"/>
      <c r="B8" s="12"/>
      <c r="C8" s="12"/>
      <c r="D8" s="12"/>
      <c r="E8" s="12"/>
    </row>
    <row r="9" spans="1:5" ht="12.75" customHeight="1" x14ac:dyDescent="0.2">
      <c r="A9" s="11" t="s">
        <v>5</v>
      </c>
      <c r="B9" s="11" t="s">
        <v>6</v>
      </c>
      <c r="C9" s="11" t="s">
        <v>7</v>
      </c>
      <c r="D9" s="11" t="s">
        <v>8</v>
      </c>
      <c r="E9" s="11" t="s">
        <v>9</v>
      </c>
    </row>
    <row r="10" spans="1:5" ht="12.75" customHeight="1" x14ac:dyDescent="0.2">
      <c r="A10" s="42" t="s">
        <v>18</v>
      </c>
      <c r="B10" s="23" t="s">
        <v>19</v>
      </c>
      <c r="C10" s="24">
        <f>'000_1'!I3</f>
        <v>0</v>
      </c>
      <c r="D10" s="24">
        <f>'000_1'!O2</f>
        <v>0</v>
      </c>
      <c r="E10" s="24">
        <f>C10+D10</f>
        <v>0</v>
      </c>
    </row>
    <row r="11" spans="1:5" ht="12.75" customHeight="1" x14ac:dyDescent="0.2">
      <c r="A11" s="42" t="s">
        <v>125</v>
      </c>
      <c r="B11" s="23" t="s">
        <v>126</v>
      </c>
      <c r="C11" s="24">
        <f>'001_1'!I3</f>
        <v>0</v>
      </c>
      <c r="D11" s="24">
        <f>'001_1'!O2</f>
        <v>0</v>
      </c>
      <c r="E11" s="24">
        <f>C11+D11</f>
        <v>0</v>
      </c>
    </row>
    <row r="12" spans="1:5" ht="12.75" customHeight="1" x14ac:dyDescent="0.2">
      <c r="A12" s="42" t="s">
        <v>189</v>
      </c>
      <c r="B12" s="23" t="s">
        <v>190</v>
      </c>
      <c r="C12" s="24">
        <f>'151_1'!I3</f>
        <v>0</v>
      </c>
      <c r="D12" s="24">
        <f>'151_1'!O2</f>
        <v>0</v>
      </c>
      <c r="E12" s="24">
        <f>C12+D12</f>
        <v>0</v>
      </c>
    </row>
    <row r="13" spans="1:5" ht="12.75" customHeight="1" x14ac:dyDescent="0.2">
      <c r="A13" s="42" t="s">
        <v>212</v>
      </c>
      <c r="B13" s="23" t="s">
        <v>213</v>
      </c>
      <c r="C13" s="24">
        <f>'201_1'!I3</f>
        <v>0</v>
      </c>
      <c r="D13" s="24">
        <f>'201_1'!O2</f>
        <v>0</v>
      </c>
      <c r="E13" s="24">
        <f>C13+D13</f>
        <v>0</v>
      </c>
    </row>
  </sheetData>
  <mergeCells count="4">
    <mergeCell ref="A1:A3"/>
    <mergeCell ref="B2:B3"/>
    <mergeCell ref="B4:D4"/>
    <mergeCell ref="B5:D5"/>
  </mergeCells>
  <pageMargins left="0.74803149606299213" right="0.74803149606299213" top="0.98425196850393704" bottom="0.98425196850393704" header="0.51181102362204722" footer="0.51181102362204722"/>
  <pageSetup paperSize="9" scale="88" fitToHeight="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4"/>
  <sheetViews>
    <sheetView topLeftCell="B1" workbookViewId="0">
      <pane ySplit="8" topLeftCell="A9" activePane="bottomLeft" state="frozen"/>
      <selection pane="bottomLeft" activeCell="H9" sqref="H9"/>
    </sheetView>
  </sheetViews>
  <sheetFormatPr defaultColWidth="9.140625" defaultRowHeight="12.75" customHeight="1" x14ac:dyDescent="0.2"/>
  <cols>
    <col min="1" max="1" width="9.140625" hidden="1" customWidth="1"/>
    <col min="2" max="2" width="9.85546875" customWidth="1"/>
    <col min="3" max="3" width="10.5703125" customWidth="1"/>
    <col min="4" max="4" width="7.85546875" bestFit="1" customWidth="1"/>
    <col min="5" max="5" width="70.7109375" customWidth="1"/>
    <col min="6" max="6" width="5.7109375" customWidth="1"/>
    <col min="7" max="8" width="11.7109375" customWidth="1"/>
    <col min="9" max="9" width="13.7109375" customWidth="1"/>
    <col min="10" max="10" width="15" bestFit="1" customWidth="1"/>
    <col min="15" max="18" width="9.140625" hidden="1" customWidth="1"/>
  </cols>
  <sheetData>
    <row r="1" spans="1:18" ht="12.75" customHeight="1" x14ac:dyDescent="0.2">
      <c r="A1" t="s">
        <v>10</v>
      </c>
      <c r="B1" s="8"/>
      <c r="C1" s="8"/>
      <c r="D1" s="8"/>
      <c r="E1" s="8"/>
      <c r="F1" s="8"/>
      <c r="G1" s="8"/>
      <c r="H1" s="8"/>
      <c r="I1" s="8"/>
      <c r="J1" s="8"/>
      <c r="P1" t="s">
        <v>25</v>
      </c>
    </row>
    <row r="2" spans="1:18" ht="24.95" customHeight="1" x14ac:dyDescent="0.2">
      <c r="B2" s="8"/>
      <c r="C2" s="8"/>
      <c r="D2" s="8"/>
      <c r="E2" s="9" t="s">
        <v>12</v>
      </c>
      <c r="F2" s="8"/>
      <c r="G2" s="8"/>
      <c r="H2" s="12"/>
      <c r="I2" s="12"/>
      <c r="J2" s="8"/>
      <c r="O2">
        <f>0+O9+O14</f>
        <v>0</v>
      </c>
      <c r="P2" t="s">
        <v>25</v>
      </c>
    </row>
    <row r="3" spans="1:18" ht="15" customHeight="1" x14ac:dyDescent="0.25">
      <c r="A3" t="s">
        <v>11</v>
      </c>
      <c r="B3" s="18" t="s">
        <v>13</v>
      </c>
      <c r="C3" s="4" t="s">
        <v>14</v>
      </c>
      <c r="D3" s="7"/>
      <c r="E3" s="19" t="s">
        <v>15</v>
      </c>
      <c r="F3" s="8"/>
      <c r="G3" s="15"/>
      <c r="H3" s="14" t="s">
        <v>27</v>
      </c>
      <c r="I3" s="41">
        <f>0+I9+I14</f>
        <v>0</v>
      </c>
      <c r="J3" s="16"/>
      <c r="O3" t="s">
        <v>22</v>
      </c>
      <c r="P3" t="s">
        <v>26</v>
      </c>
    </row>
    <row r="4" spans="1:18" ht="15" customHeight="1" x14ac:dyDescent="0.25">
      <c r="A4" t="s">
        <v>16</v>
      </c>
      <c r="B4" s="18" t="s">
        <v>17</v>
      </c>
      <c r="C4" s="4" t="s">
        <v>18</v>
      </c>
      <c r="D4" s="7"/>
      <c r="E4" s="19" t="s">
        <v>19</v>
      </c>
      <c r="F4" s="8"/>
      <c r="G4" s="8"/>
      <c r="H4" s="17"/>
      <c r="I4" s="17"/>
      <c r="J4" s="8"/>
      <c r="O4" t="s">
        <v>23</v>
      </c>
      <c r="P4" t="s">
        <v>26</v>
      </c>
    </row>
    <row r="5" spans="1:18" ht="12.75" customHeight="1" x14ac:dyDescent="0.25">
      <c r="A5" t="s">
        <v>20</v>
      </c>
      <c r="B5" s="21" t="s">
        <v>21</v>
      </c>
      <c r="C5" s="3" t="s">
        <v>27</v>
      </c>
      <c r="D5" s="2"/>
      <c r="E5" s="22" t="s">
        <v>28</v>
      </c>
      <c r="F5" s="12"/>
      <c r="G5" s="12"/>
      <c r="H5" s="12"/>
      <c r="I5" s="12"/>
      <c r="J5" s="12"/>
      <c r="O5" t="s">
        <v>24</v>
      </c>
      <c r="P5" t="s">
        <v>26</v>
      </c>
    </row>
    <row r="6" spans="1:18" ht="12.75" customHeight="1" x14ac:dyDescent="0.2">
      <c r="A6" s="1" t="s">
        <v>29</v>
      </c>
      <c r="B6" s="1" t="s">
        <v>31</v>
      </c>
      <c r="C6" s="1" t="s">
        <v>32</v>
      </c>
      <c r="D6" s="1" t="s">
        <v>33</v>
      </c>
      <c r="E6" s="1" t="s">
        <v>34</v>
      </c>
      <c r="F6" s="1" t="s">
        <v>36</v>
      </c>
      <c r="G6" s="1" t="s">
        <v>38</v>
      </c>
      <c r="H6" s="1" t="s">
        <v>40</v>
      </c>
      <c r="I6" s="1"/>
      <c r="J6" s="1" t="s">
        <v>45</v>
      </c>
    </row>
    <row r="7" spans="1:18" ht="12.75" customHeight="1" x14ac:dyDescent="0.2">
      <c r="A7" s="1"/>
      <c r="B7" s="1"/>
      <c r="C7" s="1"/>
      <c r="D7" s="1"/>
      <c r="E7" s="1"/>
      <c r="F7" s="1"/>
      <c r="G7" s="1"/>
      <c r="H7" s="20" t="s">
        <v>41</v>
      </c>
      <c r="I7" s="20" t="s">
        <v>43</v>
      </c>
      <c r="J7" s="1"/>
    </row>
    <row r="8" spans="1:18" ht="12.75" customHeight="1" x14ac:dyDescent="0.2">
      <c r="A8" s="20" t="s">
        <v>30</v>
      </c>
      <c r="B8" s="20" t="s">
        <v>27</v>
      </c>
      <c r="C8" s="20" t="s">
        <v>26</v>
      </c>
      <c r="D8" s="20" t="s">
        <v>25</v>
      </c>
      <c r="E8" s="20" t="s">
        <v>35</v>
      </c>
      <c r="F8" s="20" t="s">
        <v>37</v>
      </c>
      <c r="G8" s="20" t="s">
        <v>39</v>
      </c>
      <c r="H8" s="20">
        <v>9</v>
      </c>
      <c r="I8" s="20" t="s">
        <v>44</v>
      </c>
      <c r="J8" s="20" t="s">
        <v>46</v>
      </c>
    </row>
    <row r="9" spans="1:18" ht="12.75" customHeight="1" x14ac:dyDescent="0.2">
      <c r="A9" s="26" t="s">
        <v>47</v>
      </c>
      <c r="B9" s="26"/>
      <c r="C9" s="27" t="s">
        <v>48</v>
      </c>
      <c r="D9" s="26"/>
      <c r="E9" s="28" t="s">
        <v>49</v>
      </c>
      <c r="F9" s="26"/>
      <c r="G9" s="26"/>
      <c r="H9" s="26"/>
      <c r="I9" s="29">
        <f>0+Q9</f>
        <v>0</v>
      </c>
      <c r="J9" s="26"/>
      <c r="O9">
        <f>0+R9</f>
        <v>0</v>
      </c>
      <c r="Q9">
        <f>0+I10</f>
        <v>0</v>
      </c>
      <c r="R9">
        <f>0+O10</f>
        <v>0</v>
      </c>
    </row>
    <row r="10" spans="1:18" x14ac:dyDescent="0.2">
      <c r="A10" s="25" t="s">
        <v>50</v>
      </c>
      <c r="B10" s="30" t="s">
        <v>27</v>
      </c>
      <c r="C10" s="30" t="s">
        <v>51</v>
      </c>
      <c r="D10" s="25" t="s">
        <v>52</v>
      </c>
      <c r="E10" s="31" t="s">
        <v>53</v>
      </c>
      <c r="F10" s="32" t="s">
        <v>54</v>
      </c>
      <c r="G10" s="33">
        <v>1</v>
      </c>
      <c r="H10" s="34"/>
      <c r="I10" s="34">
        <f>ROUND(ROUND(H10,2)*ROUND(G10,3),2)</f>
        <v>0</v>
      </c>
      <c r="J10" s="32" t="s">
        <v>55</v>
      </c>
      <c r="O10">
        <f>(I10*21)/100</f>
        <v>0</v>
      </c>
      <c r="P10" t="s">
        <v>26</v>
      </c>
    </row>
    <row r="11" spans="1:18" ht="51" x14ac:dyDescent="0.2">
      <c r="A11" s="35" t="s">
        <v>56</v>
      </c>
      <c r="E11" s="36" t="s">
        <v>57</v>
      </c>
    </row>
    <row r="12" spans="1:18" x14ac:dyDescent="0.2">
      <c r="A12" s="37" t="s">
        <v>58</v>
      </c>
      <c r="E12" s="38" t="s">
        <v>52</v>
      </c>
    </row>
    <row r="13" spans="1:18" ht="25.5" x14ac:dyDescent="0.2">
      <c r="A13" t="s">
        <v>59</v>
      </c>
      <c r="E13" s="36" t="s">
        <v>60</v>
      </c>
    </row>
    <row r="14" spans="1:18" ht="12.75" customHeight="1" x14ac:dyDescent="0.2">
      <c r="A14" s="12" t="s">
        <v>47</v>
      </c>
      <c r="B14" s="12"/>
      <c r="C14" s="39" t="s">
        <v>61</v>
      </c>
      <c r="D14" s="12"/>
      <c r="E14" s="28" t="s">
        <v>62</v>
      </c>
      <c r="F14" s="12"/>
      <c r="G14" s="12"/>
      <c r="H14" s="12"/>
      <c r="I14" s="40">
        <f>0+Q14</f>
        <v>0</v>
      </c>
      <c r="J14" s="12"/>
      <c r="O14">
        <f>0+R14</f>
        <v>0</v>
      </c>
      <c r="Q14">
        <f>0+I15+I19+I23+I27+I31+I35+I39+I43+I47+I51+I55+I59+I63+I67+I71</f>
        <v>0</v>
      </c>
      <c r="R14">
        <f>0+O15+O19+O23+O27+O31+O35+O39+O43+O47+O51+O55+O59+O63+O67+O71</f>
        <v>0</v>
      </c>
    </row>
    <row r="15" spans="1:18" x14ac:dyDescent="0.2">
      <c r="A15" s="25" t="s">
        <v>50</v>
      </c>
      <c r="B15" s="30" t="s">
        <v>26</v>
      </c>
      <c r="C15" s="30" t="s">
        <v>63</v>
      </c>
      <c r="D15" s="25" t="s">
        <v>52</v>
      </c>
      <c r="E15" s="31" t="s">
        <v>64</v>
      </c>
      <c r="F15" s="32" t="s">
        <v>65</v>
      </c>
      <c r="G15" s="33">
        <v>1</v>
      </c>
      <c r="H15" s="34"/>
      <c r="I15" s="34">
        <f>ROUND(ROUND(H15,2)*ROUND(G15,3),2)</f>
        <v>0</v>
      </c>
      <c r="J15" s="32" t="s">
        <v>55</v>
      </c>
      <c r="O15">
        <f>(I15*21)/100</f>
        <v>0</v>
      </c>
      <c r="P15" t="s">
        <v>26</v>
      </c>
    </row>
    <row r="16" spans="1:18" ht="25.5" x14ac:dyDescent="0.2">
      <c r="A16" s="35" t="s">
        <v>56</v>
      </c>
      <c r="E16" s="36" t="s">
        <v>66</v>
      </c>
    </row>
    <row r="17" spans="1:16" x14ac:dyDescent="0.2">
      <c r="A17" s="37" t="s">
        <v>58</v>
      </c>
      <c r="E17" s="38" t="s">
        <v>52</v>
      </c>
    </row>
    <row r="18" spans="1:16" x14ac:dyDescent="0.2">
      <c r="A18" t="s">
        <v>59</v>
      </c>
      <c r="E18" s="36" t="s">
        <v>67</v>
      </c>
    </row>
    <row r="19" spans="1:16" x14ac:dyDescent="0.2">
      <c r="A19" s="25" t="s">
        <v>50</v>
      </c>
      <c r="B19" s="30" t="s">
        <v>25</v>
      </c>
      <c r="C19" s="30" t="s">
        <v>68</v>
      </c>
      <c r="D19" s="25" t="s">
        <v>52</v>
      </c>
      <c r="E19" s="31" t="s">
        <v>69</v>
      </c>
      <c r="F19" s="32" t="s">
        <v>65</v>
      </c>
      <c r="G19" s="33">
        <v>1</v>
      </c>
      <c r="H19" s="34"/>
      <c r="I19" s="34">
        <f>ROUND(ROUND(H19,2)*ROUND(G19,3),2)</f>
        <v>0</v>
      </c>
      <c r="J19" s="32" t="s">
        <v>55</v>
      </c>
      <c r="O19">
        <f>(I19*21)/100</f>
        <v>0</v>
      </c>
      <c r="P19" t="s">
        <v>26</v>
      </c>
    </row>
    <row r="20" spans="1:16" ht="25.5" x14ac:dyDescent="0.2">
      <c r="A20" s="35" t="s">
        <v>56</v>
      </c>
      <c r="E20" s="36" t="s">
        <v>70</v>
      </c>
    </row>
    <row r="21" spans="1:16" x14ac:dyDescent="0.2">
      <c r="A21" s="37" t="s">
        <v>58</v>
      </c>
      <c r="E21" s="38" t="s">
        <v>52</v>
      </c>
    </row>
    <row r="22" spans="1:16" x14ac:dyDescent="0.2">
      <c r="A22" t="s">
        <v>59</v>
      </c>
      <c r="E22" s="36" t="s">
        <v>67</v>
      </c>
    </row>
    <row r="23" spans="1:16" x14ac:dyDescent="0.2">
      <c r="A23" s="25" t="s">
        <v>50</v>
      </c>
      <c r="B23" s="30" t="s">
        <v>35</v>
      </c>
      <c r="C23" s="30" t="s">
        <v>71</v>
      </c>
      <c r="D23" s="25" t="s">
        <v>52</v>
      </c>
      <c r="E23" s="31" t="s">
        <v>72</v>
      </c>
      <c r="F23" s="32" t="s">
        <v>54</v>
      </c>
      <c r="G23" s="33">
        <v>1</v>
      </c>
      <c r="H23" s="34"/>
      <c r="I23" s="34">
        <f>ROUND(ROUND(H23,2)*ROUND(G23,3),2)</f>
        <v>0</v>
      </c>
      <c r="J23" s="32" t="s">
        <v>55</v>
      </c>
      <c r="O23">
        <f>(I23*21)/100</f>
        <v>0</v>
      </c>
      <c r="P23" t="s">
        <v>26</v>
      </c>
    </row>
    <row r="24" spans="1:16" ht="25.5" x14ac:dyDescent="0.2">
      <c r="A24" s="35" t="s">
        <v>56</v>
      </c>
      <c r="E24" s="36" t="s">
        <v>73</v>
      </c>
    </row>
    <row r="25" spans="1:16" x14ac:dyDescent="0.2">
      <c r="A25" s="37" t="s">
        <v>58</v>
      </c>
      <c r="E25" s="38" t="s">
        <v>52</v>
      </c>
    </row>
    <row r="26" spans="1:16" x14ac:dyDescent="0.2">
      <c r="A26" t="s">
        <v>59</v>
      </c>
      <c r="E26" s="36" t="s">
        <v>74</v>
      </c>
    </row>
    <row r="27" spans="1:16" x14ac:dyDescent="0.2">
      <c r="A27" s="25" t="s">
        <v>50</v>
      </c>
      <c r="B27" s="30" t="s">
        <v>37</v>
      </c>
      <c r="C27" s="30" t="s">
        <v>75</v>
      </c>
      <c r="D27" s="25" t="s">
        <v>76</v>
      </c>
      <c r="E27" s="31" t="s">
        <v>77</v>
      </c>
      <c r="F27" s="32" t="s">
        <v>78</v>
      </c>
      <c r="G27" s="33">
        <v>0.126</v>
      </c>
      <c r="H27" s="34"/>
      <c r="I27" s="34">
        <f>ROUND(ROUND(H27,2)*ROUND(G27,3),2)</f>
        <v>0</v>
      </c>
      <c r="J27" s="32" t="s">
        <v>55</v>
      </c>
      <c r="O27">
        <f>(I27*21)/100</f>
        <v>0</v>
      </c>
      <c r="P27" t="s">
        <v>26</v>
      </c>
    </row>
    <row r="28" spans="1:16" ht="25.5" x14ac:dyDescent="0.2">
      <c r="A28" s="35" t="s">
        <v>56</v>
      </c>
      <c r="E28" s="36" t="s">
        <v>79</v>
      </c>
    </row>
    <row r="29" spans="1:16" x14ac:dyDescent="0.2">
      <c r="A29" s="37" t="s">
        <v>58</v>
      </c>
      <c r="E29" s="38" t="s">
        <v>80</v>
      </c>
    </row>
    <row r="30" spans="1:16" x14ac:dyDescent="0.2">
      <c r="A30" t="s">
        <v>59</v>
      </c>
      <c r="E30" s="36" t="s">
        <v>74</v>
      </c>
    </row>
    <row r="31" spans="1:16" x14ac:dyDescent="0.2">
      <c r="A31" s="25" t="s">
        <v>50</v>
      </c>
      <c r="B31" s="30" t="s">
        <v>39</v>
      </c>
      <c r="C31" s="30" t="s">
        <v>75</v>
      </c>
      <c r="D31" s="25" t="s">
        <v>81</v>
      </c>
      <c r="E31" s="31" t="s">
        <v>77</v>
      </c>
      <c r="F31" s="32" t="s">
        <v>78</v>
      </c>
      <c r="G31" s="33">
        <v>0.126</v>
      </c>
      <c r="H31" s="34"/>
      <c r="I31" s="34">
        <f>ROUND(ROUND(H31,2)*ROUND(G31,3),2)</f>
        <v>0</v>
      </c>
      <c r="J31" s="32" t="s">
        <v>55</v>
      </c>
      <c r="O31">
        <f>(I31*21)/100</f>
        <v>0</v>
      </c>
      <c r="P31" t="s">
        <v>26</v>
      </c>
    </row>
    <row r="32" spans="1:16" ht="25.5" x14ac:dyDescent="0.2">
      <c r="A32" s="35" t="s">
        <v>56</v>
      </c>
      <c r="E32" s="36" t="s">
        <v>82</v>
      </c>
    </row>
    <row r="33" spans="1:16" x14ac:dyDescent="0.2">
      <c r="A33" s="37" t="s">
        <v>58</v>
      </c>
      <c r="E33" s="38" t="s">
        <v>52</v>
      </c>
    </row>
    <row r="34" spans="1:16" x14ac:dyDescent="0.2">
      <c r="A34" t="s">
        <v>59</v>
      </c>
      <c r="E34" s="36" t="s">
        <v>74</v>
      </c>
    </row>
    <row r="35" spans="1:16" x14ac:dyDescent="0.2">
      <c r="A35" s="25" t="s">
        <v>50</v>
      </c>
      <c r="B35" s="30" t="s">
        <v>83</v>
      </c>
      <c r="C35" s="30" t="s">
        <v>84</v>
      </c>
      <c r="D35" s="25" t="s">
        <v>52</v>
      </c>
      <c r="E35" s="31" t="s">
        <v>85</v>
      </c>
      <c r="F35" s="32" t="s">
        <v>86</v>
      </c>
      <c r="G35" s="33">
        <v>1</v>
      </c>
      <c r="H35" s="34"/>
      <c r="I35" s="34">
        <f>ROUND(ROUND(H35,2)*ROUND(G35,3),2)</f>
        <v>0</v>
      </c>
      <c r="J35" s="32" t="s">
        <v>55</v>
      </c>
      <c r="O35">
        <f>(I35*21)/100</f>
        <v>0</v>
      </c>
      <c r="P35" t="s">
        <v>26</v>
      </c>
    </row>
    <row r="36" spans="1:16" x14ac:dyDescent="0.2">
      <c r="A36" s="35" t="s">
        <v>56</v>
      </c>
      <c r="E36" s="36" t="s">
        <v>87</v>
      </c>
    </row>
    <row r="37" spans="1:16" x14ac:dyDescent="0.2">
      <c r="A37" s="37" t="s">
        <v>58</v>
      </c>
      <c r="E37" s="38" t="s">
        <v>52</v>
      </c>
    </row>
    <row r="38" spans="1:16" x14ac:dyDescent="0.2">
      <c r="A38" t="s">
        <v>59</v>
      </c>
      <c r="E38" s="36" t="s">
        <v>74</v>
      </c>
    </row>
    <row r="39" spans="1:16" x14ac:dyDescent="0.2">
      <c r="A39" s="25" t="s">
        <v>50</v>
      </c>
      <c r="B39" s="30" t="s">
        <v>88</v>
      </c>
      <c r="C39" s="30" t="s">
        <v>89</v>
      </c>
      <c r="D39" s="25" t="s">
        <v>52</v>
      </c>
      <c r="E39" s="31" t="s">
        <v>90</v>
      </c>
      <c r="F39" s="32" t="s">
        <v>54</v>
      </c>
      <c r="G39" s="33">
        <v>1</v>
      </c>
      <c r="H39" s="34"/>
      <c r="I39" s="34">
        <f>ROUND(ROUND(H39,2)*ROUND(G39,3),2)</f>
        <v>0</v>
      </c>
      <c r="J39" s="32" t="s">
        <v>55</v>
      </c>
      <c r="O39">
        <f>(I39*21)/100</f>
        <v>0</v>
      </c>
      <c r="P39" t="s">
        <v>26</v>
      </c>
    </row>
    <row r="40" spans="1:16" ht="38.25" x14ac:dyDescent="0.2">
      <c r="A40" s="35" t="s">
        <v>56</v>
      </c>
      <c r="E40" s="36" t="s">
        <v>91</v>
      </c>
    </row>
    <row r="41" spans="1:16" x14ac:dyDescent="0.2">
      <c r="A41" s="37" t="s">
        <v>58</v>
      </c>
      <c r="E41" s="38" t="s">
        <v>52</v>
      </c>
    </row>
    <row r="42" spans="1:16" x14ac:dyDescent="0.2">
      <c r="A42" t="s">
        <v>59</v>
      </c>
      <c r="E42" s="36" t="s">
        <v>74</v>
      </c>
    </row>
    <row r="43" spans="1:16" x14ac:dyDescent="0.2">
      <c r="A43" s="25" t="s">
        <v>50</v>
      </c>
      <c r="B43" s="30" t="s">
        <v>42</v>
      </c>
      <c r="C43" s="30" t="s">
        <v>92</v>
      </c>
      <c r="D43" s="25" t="s">
        <v>52</v>
      </c>
      <c r="E43" s="31" t="s">
        <v>93</v>
      </c>
      <c r="F43" s="32" t="s">
        <v>54</v>
      </c>
      <c r="G43" s="33">
        <v>1</v>
      </c>
      <c r="H43" s="34"/>
      <c r="I43" s="34">
        <f>ROUND(ROUND(H43,2)*ROUND(G43,3),2)</f>
        <v>0</v>
      </c>
      <c r="J43" s="32" t="s">
        <v>55</v>
      </c>
      <c r="O43">
        <f>(I43*21)/100</f>
        <v>0</v>
      </c>
      <c r="P43" t="s">
        <v>26</v>
      </c>
    </row>
    <row r="44" spans="1:16" ht="25.5" x14ac:dyDescent="0.2">
      <c r="A44" s="35" t="s">
        <v>56</v>
      </c>
      <c r="E44" s="36" t="s">
        <v>94</v>
      </c>
    </row>
    <row r="45" spans="1:16" x14ac:dyDescent="0.2">
      <c r="A45" s="37" t="s">
        <v>58</v>
      </c>
      <c r="E45" s="38" t="s">
        <v>52</v>
      </c>
    </row>
    <row r="46" spans="1:16" x14ac:dyDescent="0.2">
      <c r="A46" t="s">
        <v>59</v>
      </c>
      <c r="E46" s="36" t="s">
        <v>74</v>
      </c>
    </row>
    <row r="47" spans="1:16" x14ac:dyDescent="0.2">
      <c r="A47" s="25" t="s">
        <v>50</v>
      </c>
      <c r="B47" s="30" t="s">
        <v>44</v>
      </c>
      <c r="C47" s="30" t="s">
        <v>95</v>
      </c>
      <c r="D47" s="25" t="s">
        <v>52</v>
      </c>
      <c r="E47" s="31" t="s">
        <v>96</v>
      </c>
      <c r="F47" s="32" t="s">
        <v>54</v>
      </c>
      <c r="G47" s="33">
        <v>1</v>
      </c>
      <c r="H47" s="34"/>
      <c r="I47" s="34">
        <f>ROUND(ROUND(H47,2)*ROUND(G47,3),2)</f>
        <v>0</v>
      </c>
      <c r="J47" s="32" t="s">
        <v>55</v>
      </c>
      <c r="O47">
        <f>(I47*21)/100</f>
        <v>0</v>
      </c>
      <c r="P47" t="s">
        <v>26</v>
      </c>
    </row>
    <row r="48" spans="1:16" x14ac:dyDescent="0.2">
      <c r="A48" s="35" t="s">
        <v>56</v>
      </c>
      <c r="E48" s="36" t="s">
        <v>97</v>
      </c>
    </row>
    <row r="49" spans="1:16" x14ac:dyDescent="0.2">
      <c r="A49" s="37" t="s">
        <v>58</v>
      </c>
      <c r="E49" s="38" t="s">
        <v>52</v>
      </c>
    </row>
    <row r="50" spans="1:16" ht="76.5" x14ac:dyDescent="0.2">
      <c r="A50" t="s">
        <v>59</v>
      </c>
      <c r="E50" s="36" t="s">
        <v>98</v>
      </c>
    </row>
    <row r="51" spans="1:16" x14ac:dyDescent="0.2">
      <c r="A51" s="25" t="s">
        <v>50</v>
      </c>
      <c r="B51" s="30" t="s">
        <v>46</v>
      </c>
      <c r="C51" s="30" t="s">
        <v>99</v>
      </c>
      <c r="D51" s="25" t="s">
        <v>52</v>
      </c>
      <c r="E51" s="31" t="s">
        <v>100</v>
      </c>
      <c r="F51" s="32" t="s">
        <v>86</v>
      </c>
      <c r="G51" s="33">
        <v>1</v>
      </c>
      <c r="H51" s="34"/>
      <c r="I51" s="34">
        <f>ROUND(ROUND(H51,2)*ROUND(G51,3),2)</f>
        <v>0</v>
      </c>
      <c r="J51" s="32" t="s">
        <v>55</v>
      </c>
      <c r="O51">
        <f>(I51*21)/100</f>
        <v>0</v>
      </c>
      <c r="P51" t="s">
        <v>26</v>
      </c>
    </row>
    <row r="52" spans="1:16" x14ac:dyDescent="0.2">
      <c r="A52" s="35" t="s">
        <v>56</v>
      </c>
      <c r="E52" s="36" t="s">
        <v>101</v>
      </c>
    </row>
    <row r="53" spans="1:16" x14ac:dyDescent="0.2">
      <c r="A53" s="37" t="s">
        <v>58</v>
      </c>
      <c r="E53" s="38" t="s">
        <v>52</v>
      </c>
    </row>
    <row r="54" spans="1:16" x14ac:dyDescent="0.2">
      <c r="A54" t="s">
        <v>59</v>
      </c>
      <c r="E54" s="36" t="s">
        <v>74</v>
      </c>
    </row>
    <row r="55" spans="1:16" x14ac:dyDescent="0.2">
      <c r="A55" s="25" t="s">
        <v>50</v>
      </c>
      <c r="B55" s="30" t="s">
        <v>102</v>
      </c>
      <c r="C55" s="30" t="s">
        <v>103</v>
      </c>
      <c r="D55" s="25" t="s">
        <v>52</v>
      </c>
      <c r="E55" s="31" t="s">
        <v>104</v>
      </c>
      <c r="F55" s="32" t="s">
        <v>86</v>
      </c>
      <c r="G55" s="33">
        <v>1</v>
      </c>
      <c r="H55" s="34"/>
      <c r="I55" s="34">
        <f>ROUND(ROUND(H55,2)*ROUND(G55,3),2)</f>
        <v>0</v>
      </c>
      <c r="J55" s="32" t="s">
        <v>55</v>
      </c>
      <c r="O55">
        <f>(I55*21)/100</f>
        <v>0</v>
      </c>
      <c r="P55" t="s">
        <v>26</v>
      </c>
    </row>
    <row r="56" spans="1:16" x14ac:dyDescent="0.2">
      <c r="A56" s="35" t="s">
        <v>56</v>
      </c>
      <c r="E56" s="36" t="s">
        <v>105</v>
      </c>
    </row>
    <row r="57" spans="1:16" x14ac:dyDescent="0.2">
      <c r="A57" s="37" t="s">
        <v>58</v>
      </c>
      <c r="E57" s="38" t="s">
        <v>52</v>
      </c>
    </row>
    <row r="58" spans="1:16" ht="51" x14ac:dyDescent="0.2">
      <c r="A58" t="s">
        <v>59</v>
      </c>
      <c r="E58" s="36" t="s">
        <v>106</v>
      </c>
    </row>
    <row r="59" spans="1:16" x14ac:dyDescent="0.2">
      <c r="A59" s="25" t="s">
        <v>50</v>
      </c>
      <c r="B59" s="30" t="s">
        <v>107</v>
      </c>
      <c r="C59" s="30" t="s">
        <v>108</v>
      </c>
      <c r="D59" s="25" t="s">
        <v>52</v>
      </c>
      <c r="E59" s="31" t="s">
        <v>109</v>
      </c>
      <c r="F59" s="32" t="s">
        <v>54</v>
      </c>
      <c r="G59" s="33">
        <v>1</v>
      </c>
      <c r="H59" s="34"/>
      <c r="I59" s="34">
        <f>ROUND(ROUND(H59,2)*ROUND(G59,3),2)</f>
        <v>0</v>
      </c>
      <c r="J59" s="32" t="s">
        <v>55</v>
      </c>
      <c r="O59">
        <f>(I59*21)/100</f>
        <v>0</v>
      </c>
      <c r="P59" t="s">
        <v>26</v>
      </c>
    </row>
    <row r="60" spans="1:16" ht="25.5" x14ac:dyDescent="0.2">
      <c r="A60" s="35" t="s">
        <v>56</v>
      </c>
      <c r="E60" s="36" t="s">
        <v>110</v>
      </c>
    </row>
    <row r="61" spans="1:16" x14ac:dyDescent="0.2">
      <c r="A61" s="37" t="s">
        <v>58</v>
      </c>
      <c r="E61" s="38" t="s">
        <v>52</v>
      </c>
    </row>
    <row r="62" spans="1:16" x14ac:dyDescent="0.2">
      <c r="A62" t="s">
        <v>59</v>
      </c>
      <c r="E62" s="36" t="s">
        <v>111</v>
      </c>
    </row>
    <row r="63" spans="1:16" x14ac:dyDescent="0.2">
      <c r="A63" s="25" t="s">
        <v>50</v>
      </c>
      <c r="B63" s="30" t="s">
        <v>112</v>
      </c>
      <c r="C63" s="30" t="s">
        <v>113</v>
      </c>
      <c r="D63" s="25" t="s">
        <v>52</v>
      </c>
      <c r="E63" s="31" t="s">
        <v>114</v>
      </c>
      <c r="F63" s="32" t="s">
        <v>54</v>
      </c>
      <c r="G63" s="33">
        <v>1</v>
      </c>
      <c r="H63" s="34"/>
      <c r="I63" s="34">
        <f>ROUND(ROUND(H63,2)*ROUND(G63,3),2)</f>
        <v>0</v>
      </c>
      <c r="J63" s="32" t="s">
        <v>55</v>
      </c>
      <c r="O63">
        <f>(I63*21)/100</f>
        <v>0</v>
      </c>
      <c r="P63" t="s">
        <v>26</v>
      </c>
    </row>
    <row r="64" spans="1:16" ht="25.5" x14ac:dyDescent="0.2">
      <c r="A64" s="35" t="s">
        <v>56</v>
      </c>
      <c r="E64" s="36" t="s">
        <v>115</v>
      </c>
    </row>
    <row r="65" spans="1:16" x14ac:dyDescent="0.2">
      <c r="A65" s="37" t="s">
        <v>58</v>
      </c>
      <c r="E65" s="38" t="s">
        <v>52</v>
      </c>
    </row>
    <row r="66" spans="1:16" x14ac:dyDescent="0.2">
      <c r="A66" t="s">
        <v>59</v>
      </c>
      <c r="E66" s="36" t="s">
        <v>74</v>
      </c>
    </row>
    <row r="67" spans="1:16" x14ac:dyDescent="0.2">
      <c r="A67" s="25" t="s">
        <v>50</v>
      </c>
      <c r="B67" s="30" t="s">
        <v>116</v>
      </c>
      <c r="C67" s="30" t="s">
        <v>117</v>
      </c>
      <c r="D67" s="25" t="s">
        <v>52</v>
      </c>
      <c r="E67" s="31" t="s">
        <v>118</v>
      </c>
      <c r="F67" s="32" t="s">
        <v>86</v>
      </c>
      <c r="G67" s="33">
        <v>1</v>
      </c>
      <c r="H67" s="34"/>
      <c r="I67" s="34">
        <f>ROUND(ROUND(H67,2)*ROUND(G67,3),2)</f>
        <v>0</v>
      </c>
      <c r="J67" s="32" t="s">
        <v>55</v>
      </c>
      <c r="O67">
        <f>(I67*21)/100</f>
        <v>0</v>
      </c>
      <c r="P67" t="s">
        <v>26</v>
      </c>
    </row>
    <row r="68" spans="1:16" ht="25.5" x14ac:dyDescent="0.2">
      <c r="A68" s="35" t="s">
        <v>56</v>
      </c>
      <c r="E68" s="36" t="s">
        <v>119</v>
      </c>
    </row>
    <row r="69" spans="1:16" x14ac:dyDescent="0.2">
      <c r="A69" s="37" t="s">
        <v>58</v>
      </c>
      <c r="E69" s="38" t="s">
        <v>52</v>
      </c>
    </row>
    <row r="70" spans="1:16" x14ac:dyDescent="0.2">
      <c r="A70" t="s">
        <v>59</v>
      </c>
      <c r="E70" s="36" t="s">
        <v>74</v>
      </c>
    </row>
    <row r="71" spans="1:16" x14ac:dyDescent="0.2">
      <c r="A71" s="25" t="s">
        <v>50</v>
      </c>
      <c r="B71" s="30" t="s">
        <v>120</v>
      </c>
      <c r="C71" s="30" t="s">
        <v>121</v>
      </c>
      <c r="D71" s="25" t="s">
        <v>52</v>
      </c>
      <c r="E71" s="31" t="s">
        <v>122</v>
      </c>
      <c r="F71" s="32" t="s">
        <v>54</v>
      </c>
      <c r="G71" s="33">
        <v>1</v>
      </c>
      <c r="H71" s="34"/>
      <c r="I71" s="34">
        <f>ROUND(ROUND(H71,2)*ROUND(G71,3),2)</f>
        <v>0</v>
      </c>
      <c r="J71" s="32" t="s">
        <v>55</v>
      </c>
      <c r="O71">
        <f>(I71*21)/100</f>
        <v>0</v>
      </c>
      <c r="P71" t="s">
        <v>26</v>
      </c>
    </row>
    <row r="72" spans="1:16" ht="38.25" x14ac:dyDescent="0.2">
      <c r="A72" s="35" t="s">
        <v>56</v>
      </c>
      <c r="E72" s="36" t="s">
        <v>123</v>
      </c>
    </row>
    <row r="73" spans="1:16" x14ac:dyDescent="0.2">
      <c r="A73" s="37" t="s">
        <v>58</v>
      </c>
      <c r="E73" s="38" t="s">
        <v>52</v>
      </c>
    </row>
    <row r="74" spans="1:16" ht="89.25" x14ac:dyDescent="0.2">
      <c r="A74" t="s">
        <v>59</v>
      </c>
      <c r="E74" s="36" t="s">
        <v>124</v>
      </c>
    </row>
  </sheetData>
  <mergeCells count="12">
    <mergeCell ref="E6:E7"/>
    <mergeCell ref="F6:F7"/>
    <mergeCell ref="G6:G7"/>
    <mergeCell ref="H6:I6"/>
    <mergeCell ref="J6:J7"/>
    <mergeCell ref="C3:D3"/>
    <mergeCell ref="C4:D4"/>
    <mergeCell ref="C5:D5"/>
    <mergeCell ref="A6:A7"/>
    <mergeCell ref="B6:B7"/>
    <mergeCell ref="C6:C7"/>
    <mergeCell ref="D6:D7"/>
  </mergeCells>
  <pageMargins left="0.39370078740157499" right="0.39370078740157499" top="0.59055118110236204" bottom="0.59055118110236204" header="0.39370078740157499" footer="0.39370078740157499"/>
  <pageSetup paperSize="9" scale="61" fitToHeight="0" orientation="portrait" cellComments="atEnd"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8"/>
  <sheetViews>
    <sheetView topLeftCell="B1" workbookViewId="0">
      <pane ySplit="8" topLeftCell="A9" activePane="bottomLeft" state="frozen"/>
      <selection pane="bottomLeft" activeCell="H9" sqref="H9"/>
    </sheetView>
  </sheetViews>
  <sheetFormatPr defaultColWidth="9.140625" defaultRowHeight="12.75" customHeight="1" x14ac:dyDescent="0.2"/>
  <cols>
    <col min="1" max="1" width="9.140625" hidden="1" customWidth="1"/>
    <col min="2" max="2" width="9.85546875" customWidth="1"/>
    <col min="3" max="3" width="10.5703125" customWidth="1"/>
    <col min="4" max="4" width="7.85546875" bestFit="1" customWidth="1"/>
    <col min="5" max="5" width="70.7109375" customWidth="1"/>
    <col min="6" max="6" width="5.7109375" customWidth="1"/>
    <col min="7" max="8" width="11.7109375" customWidth="1"/>
    <col min="9" max="9" width="13.7109375" customWidth="1"/>
    <col min="10" max="10" width="15" bestFit="1" customWidth="1"/>
    <col min="15" max="18" width="9.140625" hidden="1" customWidth="1"/>
  </cols>
  <sheetData>
    <row r="1" spans="1:18" ht="12.75" customHeight="1" x14ac:dyDescent="0.2">
      <c r="A1" t="s">
        <v>10</v>
      </c>
      <c r="B1" s="8"/>
      <c r="C1" s="8"/>
      <c r="D1" s="8"/>
      <c r="E1" s="8"/>
      <c r="F1" s="8"/>
      <c r="G1" s="8"/>
      <c r="H1" s="8"/>
      <c r="I1" s="8"/>
      <c r="J1" s="8"/>
      <c r="P1" t="s">
        <v>25</v>
      </c>
    </row>
    <row r="2" spans="1:18" ht="24.95" customHeight="1" x14ac:dyDescent="0.2">
      <c r="B2" s="8"/>
      <c r="C2" s="8"/>
      <c r="D2" s="8"/>
      <c r="E2" s="9" t="s">
        <v>12</v>
      </c>
      <c r="F2" s="8"/>
      <c r="G2" s="8"/>
      <c r="H2" s="12"/>
      <c r="I2" s="12"/>
      <c r="J2" s="8"/>
      <c r="O2">
        <f>0+O9+O22</f>
        <v>0</v>
      </c>
      <c r="P2" t="s">
        <v>25</v>
      </c>
    </row>
    <row r="3" spans="1:18" ht="15" customHeight="1" x14ac:dyDescent="0.25">
      <c r="A3" t="s">
        <v>11</v>
      </c>
      <c r="B3" s="18" t="s">
        <v>13</v>
      </c>
      <c r="C3" s="4" t="s">
        <v>14</v>
      </c>
      <c r="D3" s="7"/>
      <c r="E3" s="19" t="s">
        <v>15</v>
      </c>
      <c r="F3" s="8"/>
      <c r="G3" s="15"/>
      <c r="H3" s="14" t="s">
        <v>27</v>
      </c>
      <c r="I3" s="41">
        <f>0+I9+I22</f>
        <v>0</v>
      </c>
      <c r="J3" s="16"/>
      <c r="O3" t="s">
        <v>22</v>
      </c>
      <c r="P3" t="s">
        <v>26</v>
      </c>
    </row>
    <row r="4" spans="1:18" ht="15" customHeight="1" x14ac:dyDescent="0.25">
      <c r="A4" t="s">
        <v>16</v>
      </c>
      <c r="B4" s="18" t="s">
        <v>17</v>
      </c>
      <c r="C4" s="4" t="s">
        <v>125</v>
      </c>
      <c r="D4" s="7"/>
      <c r="E4" s="19" t="s">
        <v>126</v>
      </c>
      <c r="F4" s="8"/>
      <c r="G4" s="8"/>
      <c r="H4" s="17"/>
      <c r="I4" s="17"/>
      <c r="J4" s="8"/>
      <c r="O4" t="s">
        <v>23</v>
      </c>
      <c r="P4" t="s">
        <v>26</v>
      </c>
    </row>
    <row r="5" spans="1:18" ht="12.75" customHeight="1" x14ac:dyDescent="0.25">
      <c r="A5" t="s">
        <v>20</v>
      </c>
      <c r="B5" s="21" t="s">
        <v>21</v>
      </c>
      <c r="C5" s="3" t="s">
        <v>27</v>
      </c>
      <c r="D5" s="2"/>
      <c r="E5" s="22" t="s">
        <v>28</v>
      </c>
      <c r="F5" s="12"/>
      <c r="G5" s="12"/>
      <c r="H5" s="12"/>
      <c r="I5" s="12"/>
      <c r="J5" s="12"/>
      <c r="O5" t="s">
        <v>24</v>
      </c>
      <c r="P5" t="s">
        <v>26</v>
      </c>
    </row>
    <row r="6" spans="1:18" ht="12.75" customHeight="1" x14ac:dyDescent="0.2">
      <c r="A6" s="1" t="s">
        <v>29</v>
      </c>
      <c r="B6" s="1" t="s">
        <v>31</v>
      </c>
      <c r="C6" s="1" t="s">
        <v>32</v>
      </c>
      <c r="D6" s="1" t="s">
        <v>33</v>
      </c>
      <c r="E6" s="1" t="s">
        <v>34</v>
      </c>
      <c r="F6" s="1" t="s">
        <v>36</v>
      </c>
      <c r="G6" s="1" t="s">
        <v>38</v>
      </c>
      <c r="H6" s="1" t="s">
        <v>40</v>
      </c>
      <c r="I6" s="1"/>
      <c r="J6" s="1" t="s">
        <v>45</v>
      </c>
    </row>
    <row r="7" spans="1:18" ht="12.75" customHeight="1" x14ac:dyDescent="0.2">
      <c r="A7" s="1"/>
      <c r="B7" s="1"/>
      <c r="C7" s="1"/>
      <c r="D7" s="1"/>
      <c r="E7" s="1"/>
      <c r="F7" s="1"/>
      <c r="G7" s="1"/>
      <c r="H7" s="20" t="s">
        <v>41</v>
      </c>
      <c r="I7" s="20" t="s">
        <v>43</v>
      </c>
      <c r="J7" s="1"/>
    </row>
    <row r="8" spans="1:18" ht="12.75" customHeight="1" x14ac:dyDescent="0.2">
      <c r="A8" s="20" t="s">
        <v>30</v>
      </c>
      <c r="B8" s="20" t="s">
        <v>27</v>
      </c>
      <c r="C8" s="20" t="s">
        <v>26</v>
      </c>
      <c r="D8" s="20" t="s">
        <v>25</v>
      </c>
      <c r="E8" s="20" t="s">
        <v>35</v>
      </c>
      <c r="F8" s="20" t="s">
        <v>37</v>
      </c>
      <c r="G8" s="20" t="s">
        <v>39</v>
      </c>
      <c r="H8" s="20">
        <v>9</v>
      </c>
      <c r="I8" s="20" t="s">
        <v>44</v>
      </c>
      <c r="J8" s="20" t="s">
        <v>46</v>
      </c>
    </row>
    <row r="9" spans="1:18" ht="12.75" customHeight="1" x14ac:dyDescent="0.2">
      <c r="A9" s="26" t="s">
        <v>47</v>
      </c>
      <c r="B9" s="26"/>
      <c r="C9" s="27" t="s">
        <v>30</v>
      </c>
      <c r="D9" s="26"/>
      <c r="E9" s="28" t="s">
        <v>127</v>
      </c>
      <c r="F9" s="26"/>
      <c r="G9" s="26"/>
      <c r="H9" s="26"/>
      <c r="I9" s="29">
        <f>0+Q9</f>
        <v>0</v>
      </c>
      <c r="J9" s="26"/>
      <c r="O9">
        <f>0+R9</f>
        <v>0</v>
      </c>
      <c r="Q9">
        <f>0+I10+I14+I18</f>
        <v>0</v>
      </c>
      <c r="R9">
        <f>0+O10+O14+O18</f>
        <v>0</v>
      </c>
    </row>
    <row r="10" spans="1:18" x14ac:dyDescent="0.2">
      <c r="A10" s="25" t="s">
        <v>50</v>
      </c>
      <c r="B10" s="30" t="s">
        <v>27</v>
      </c>
      <c r="C10" s="30" t="s">
        <v>128</v>
      </c>
      <c r="D10" s="25" t="s">
        <v>52</v>
      </c>
      <c r="E10" s="31" t="s">
        <v>129</v>
      </c>
      <c r="F10" s="32" t="s">
        <v>130</v>
      </c>
      <c r="G10" s="33">
        <v>1.0189999999999999</v>
      </c>
      <c r="H10" s="34"/>
      <c r="I10" s="34">
        <f>ROUND(ROUND(H10,2)*ROUND(G10,3),2)</f>
        <v>0</v>
      </c>
      <c r="J10" s="32" t="s">
        <v>55</v>
      </c>
      <c r="O10">
        <f>(I10*21)/100</f>
        <v>0</v>
      </c>
      <c r="P10" t="s">
        <v>26</v>
      </c>
    </row>
    <row r="11" spans="1:18" x14ac:dyDescent="0.2">
      <c r="A11" s="35" t="s">
        <v>56</v>
      </c>
      <c r="E11" s="36" t="s">
        <v>131</v>
      </c>
    </row>
    <row r="12" spans="1:18" x14ac:dyDescent="0.2">
      <c r="A12" s="37" t="s">
        <v>58</v>
      </c>
      <c r="E12" s="38" t="s">
        <v>132</v>
      </c>
    </row>
    <row r="13" spans="1:18" ht="25.5" x14ac:dyDescent="0.2">
      <c r="A13" t="s">
        <v>59</v>
      </c>
      <c r="E13" s="36" t="s">
        <v>133</v>
      </c>
    </row>
    <row r="14" spans="1:18" ht="25.5" x14ac:dyDescent="0.2">
      <c r="A14" s="25" t="s">
        <v>50</v>
      </c>
      <c r="B14" s="30" t="s">
        <v>26</v>
      </c>
      <c r="C14" s="30" t="s">
        <v>134</v>
      </c>
      <c r="D14" s="25" t="s">
        <v>52</v>
      </c>
      <c r="E14" s="31" t="s">
        <v>135</v>
      </c>
      <c r="F14" s="32" t="s">
        <v>130</v>
      </c>
      <c r="G14" s="33">
        <v>36.274000000000001</v>
      </c>
      <c r="H14" s="34"/>
      <c r="I14" s="34">
        <f>ROUND(ROUND(H14,2)*ROUND(G14,3),2)</f>
        <v>0</v>
      </c>
      <c r="J14" s="32" t="s">
        <v>55</v>
      </c>
      <c r="O14">
        <f>(I14*21)/100</f>
        <v>0</v>
      </c>
      <c r="P14" t="s">
        <v>26</v>
      </c>
    </row>
    <row r="15" spans="1:18" x14ac:dyDescent="0.2">
      <c r="A15" s="35" t="s">
        <v>56</v>
      </c>
      <c r="E15" s="36" t="s">
        <v>136</v>
      </c>
    </row>
    <row r="16" spans="1:18" ht="25.5" x14ac:dyDescent="0.2">
      <c r="A16" s="37" t="s">
        <v>58</v>
      </c>
      <c r="E16" s="38" t="s">
        <v>137</v>
      </c>
    </row>
    <row r="17" spans="1:18" ht="140.25" x14ac:dyDescent="0.2">
      <c r="A17" t="s">
        <v>59</v>
      </c>
      <c r="E17" s="36" t="s">
        <v>138</v>
      </c>
    </row>
    <row r="18" spans="1:18" ht="25.5" x14ac:dyDescent="0.2">
      <c r="A18" s="25" t="s">
        <v>50</v>
      </c>
      <c r="B18" s="30" t="s">
        <v>25</v>
      </c>
      <c r="C18" s="30" t="s">
        <v>139</v>
      </c>
      <c r="D18" s="25" t="s">
        <v>52</v>
      </c>
      <c r="E18" s="31" t="s">
        <v>140</v>
      </c>
      <c r="F18" s="32" t="s">
        <v>130</v>
      </c>
      <c r="G18" s="33">
        <v>117.998</v>
      </c>
      <c r="H18" s="34"/>
      <c r="I18" s="34">
        <f>ROUND(ROUND(H18,2)*ROUND(G18,3),2)</f>
        <v>0</v>
      </c>
      <c r="J18" s="32" t="s">
        <v>55</v>
      </c>
      <c r="O18">
        <f>(I18*21)/100</f>
        <v>0</v>
      </c>
      <c r="P18" t="s">
        <v>26</v>
      </c>
    </row>
    <row r="19" spans="1:18" x14ac:dyDescent="0.2">
      <c r="A19" s="35" t="s">
        <v>56</v>
      </c>
      <c r="E19" s="36" t="s">
        <v>141</v>
      </c>
    </row>
    <row r="20" spans="1:18" ht="25.5" x14ac:dyDescent="0.2">
      <c r="A20" s="37" t="s">
        <v>58</v>
      </c>
      <c r="E20" s="38" t="s">
        <v>142</v>
      </c>
    </row>
    <row r="21" spans="1:18" ht="140.25" x14ac:dyDescent="0.2">
      <c r="A21" t="s">
        <v>59</v>
      </c>
      <c r="E21" s="36" t="s">
        <v>138</v>
      </c>
    </row>
    <row r="22" spans="1:18" ht="12.75" customHeight="1" x14ac:dyDescent="0.2">
      <c r="A22" s="12" t="s">
        <v>47</v>
      </c>
      <c r="B22" s="12"/>
      <c r="C22" s="39" t="s">
        <v>42</v>
      </c>
      <c r="D22" s="12"/>
      <c r="E22" s="28" t="s">
        <v>143</v>
      </c>
      <c r="F22" s="12"/>
      <c r="G22" s="12"/>
      <c r="H22" s="12"/>
      <c r="I22" s="40">
        <f>0+Q22</f>
        <v>0</v>
      </c>
      <c r="J22" s="12"/>
      <c r="O22">
        <f>0+R22</f>
        <v>0</v>
      </c>
      <c r="Q22">
        <f>0+I23+I27+I31+I35+I39+I43+I47+I51+I55</f>
        <v>0</v>
      </c>
      <c r="R22">
        <f>0+O23+O27+O31+O35+O39+O43+O47+O51+O55</f>
        <v>0</v>
      </c>
    </row>
    <row r="23" spans="1:18" x14ac:dyDescent="0.2">
      <c r="A23" s="25" t="s">
        <v>50</v>
      </c>
      <c r="B23" s="30" t="s">
        <v>35</v>
      </c>
      <c r="C23" s="30" t="s">
        <v>144</v>
      </c>
      <c r="D23" s="25" t="s">
        <v>52</v>
      </c>
      <c r="E23" s="31" t="s">
        <v>145</v>
      </c>
      <c r="F23" s="32" t="s">
        <v>146</v>
      </c>
      <c r="G23" s="33">
        <v>37.9</v>
      </c>
      <c r="H23" s="34"/>
      <c r="I23" s="34">
        <f>ROUND(ROUND(H23,2)*ROUND(G23,3),2)</f>
        <v>0</v>
      </c>
      <c r="J23" s="32" t="s">
        <v>55</v>
      </c>
      <c r="O23">
        <f>(I23*21)/100</f>
        <v>0</v>
      </c>
      <c r="P23" t="s">
        <v>26</v>
      </c>
    </row>
    <row r="24" spans="1:18" ht="25.5" x14ac:dyDescent="0.2">
      <c r="A24" s="35" t="s">
        <v>56</v>
      </c>
      <c r="E24" s="36" t="s">
        <v>147</v>
      </c>
    </row>
    <row r="25" spans="1:18" x14ac:dyDescent="0.2">
      <c r="A25" s="37" t="s">
        <v>58</v>
      </c>
      <c r="E25" s="38" t="s">
        <v>148</v>
      </c>
    </row>
    <row r="26" spans="1:18" ht="38.25" x14ac:dyDescent="0.2">
      <c r="A26" t="s">
        <v>59</v>
      </c>
      <c r="E26" s="36" t="s">
        <v>149</v>
      </c>
    </row>
    <row r="27" spans="1:18" ht="25.5" x14ac:dyDescent="0.2">
      <c r="A27" s="25" t="s">
        <v>50</v>
      </c>
      <c r="B27" s="30" t="s">
        <v>37</v>
      </c>
      <c r="C27" s="30" t="s">
        <v>150</v>
      </c>
      <c r="D27" s="25" t="s">
        <v>52</v>
      </c>
      <c r="E27" s="31" t="s">
        <v>151</v>
      </c>
      <c r="F27" s="32" t="s">
        <v>146</v>
      </c>
      <c r="G27" s="33">
        <v>21</v>
      </c>
      <c r="H27" s="34"/>
      <c r="I27" s="34">
        <f>ROUND(ROUND(H27,2)*ROUND(G27,3),2)</f>
        <v>0</v>
      </c>
      <c r="J27" s="32" t="s">
        <v>55</v>
      </c>
      <c r="O27">
        <f>(I27*21)/100</f>
        <v>0</v>
      </c>
      <c r="P27" t="s">
        <v>26</v>
      </c>
    </row>
    <row r="28" spans="1:18" ht="25.5" x14ac:dyDescent="0.2">
      <c r="A28" s="35" t="s">
        <v>56</v>
      </c>
      <c r="E28" s="36" t="s">
        <v>152</v>
      </c>
    </row>
    <row r="29" spans="1:18" x14ac:dyDescent="0.2">
      <c r="A29" s="37" t="s">
        <v>58</v>
      </c>
      <c r="E29" s="38" t="s">
        <v>52</v>
      </c>
    </row>
    <row r="30" spans="1:18" ht="38.25" x14ac:dyDescent="0.2">
      <c r="A30" t="s">
        <v>59</v>
      </c>
      <c r="E30" s="36" t="s">
        <v>149</v>
      </c>
    </row>
    <row r="31" spans="1:18" x14ac:dyDescent="0.2">
      <c r="A31" s="25" t="s">
        <v>50</v>
      </c>
      <c r="B31" s="30" t="s">
        <v>39</v>
      </c>
      <c r="C31" s="30" t="s">
        <v>153</v>
      </c>
      <c r="D31" s="25" t="s">
        <v>52</v>
      </c>
      <c r="E31" s="31" t="s">
        <v>154</v>
      </c>
      <c r="F31" s="32" t="s">
        <v>155</v>
      </c>
      <c r="G31" s="33">
        <v>9.891</v>
      </c>
      <c r="H31" s="34"/>
      <c r="I31" s="34">
        <f>ROUND(ROUND(H31,2)*ROUND(G31,3),2)</f>
        <v>0</v>
      </c>
      <c r="J31" s="32" t="s">
        <v>55</v>
      </c>
      <c r="O31">
        <f>(I31*21)/100</f>
        <v>0</v>
      </c>
      <c r="P31" t="s">
        <v>26</v>
      </c>
    </row>
    <row r="32" spans="1:18" ht="25.5" x14ac:dyDescent="0.2">
      <c r="A32" s="35" t="s">
        <v>56</v>
      </c>
      <c r="E32" s="36" t="s">
        <v>156</v>
      </c>
    </row>
    <row r="33" spans="1:16" x14ac:dyDescent="0.2">
      <c r="A33" s="37" t="s">
        <v>58</v>
      </c>
      <c r="E33" s="38" t="s">
        <v>157</v>
      </c>
    </row>
    <row r="34" spans="1:16" ht="25.5" x14ac:dyDescent="0.2">
      <c r="A34" t="s">
        <v>59</v>
      </c>
      <c r="E34" s="36" t="s">
        <v>158</v>
      </c>
    </row>
    <row r="35" spans="1:16" x14ac:dyDescent="0.2">
      <c r="A35" s="25" t="s">
        <v>50</v>
      </c>
      <c r="B35" s="30" t="s">
        <v>83</v>
      </c>
      <c r="C35" s="30" t="s">
        <v>159</v>
      </c>
      <c r="D35" s="25" t="s">
        <v>52</v>
      </c>
      <c r="E35" s="31" t="s">
        <v>160</v>
      </c>
      <c r="F35" s="32" t="s">
        <v>161</v>
      </c>
      <c r="G35" s="33">
        <v>16.488</v>
      </c>
      <c r="H35" s="34"/>
      <c r="I35" s="34">
        <f>ROUND(ROUND(H35,2)*ROUND(G35,3),2)</f>
        <v>0</v>
      </c>
      <c r="J35" s="32" t="s">
        <v>55</v>
      </c>
      <c r="O35">
        <f>(I35*21)/100</f>
        <v>0</v>
      </c>
      <c r="P35" t="s">
        <v>26</v>
      </c>
    </row>
    <row r="36" spans="1:16" x14ac:dyDescent="0.2">
      <c r="A36" s="35" t="s">
        <v>56</v>
      </c>
      <c r="E36" s="36" t="s">
        <v>162</v>
      </c>
    </row>
    <row r="37" spans="1:16" x14ac:dyDescent="0.2">
      <c r="A37" s="37" t="s">
        <v>58</v>
      </c>
      <c r="E37" s="38" t="s">
        <v>163</v>
      </c>
    </row>
    <row r="38" spans="1:16" ht="114.75" x14ac:dyDescent="0.2">
      <c r="A38" t="s">
        <v>59</v>
      </c>
      <c r="E38" s="36" t="s">
        <v>164</v>
      </c>
    </row>
    <row r="39" spans="1:16" x14ac:dyDescent="0.2">
      <c r="A39" s="25" t="s">
        <v>50</v>
      </c>
      <c r="B39" s="30" t="s">
        <v>88</v>
      </c>
      <c r="C39" s="30" t="s">
        <v>165</v>
      </c>
      <c r="D39" s="25" t="s">
        <v>52</v>
      </c>
      <c r="E39" s="31" t="s">
        <v>166</v>
      </c>
      <c r="F39" s="32" t="s">
        <v>167</v>
      </c>
      <c r="G39" s="33">
        <v>906.84</v>
      </c>
      <c r="H39" s="34"/>
      <c r="I39" s="34">
        <f>ROUND(ROUND(H39,2)*ROUND(G39,3),2)</f>
        <v>0</v>
      </c>
      <c r="J39" s="32" t="s">
        <v>55</v>
      </c>
      <c r="O39">
        <f>(I39*21)/100</f>
        <v>0</v>
      </c>
      <c r="P39" t="s">
        <v>26</v>
      </c>
    </row>
    <row r="40" spans="1:16" x14ac:dyDescent="0.2">
      <c r="A40" s="35" t="s">
        <v>56</v>
      </c>
      <c r="E40" s="36" t="s">
        <v>168</v>
      </c>
    </row>
    <row r="41" spans="1:16" x14ac:dyDescent="0.2">
      <c r="A41" s="37" t="s">
        <v>58</v>
      </c>
      <c r="E41" s="38" t="s">
        <v>169</v>
      </c>
    </row>
    <row r="42" spans="1:16" ht="25.5" x14ac:dyDescent="0.2">
      <c r="A42" t="s">
        <v>59</v>
      </c>
      <c r="E42" s="36" t="s">
        <v>170</v>
      </c>
    </row>
    <row r="43" spans="1:16" x14ac:dyDescent="0.2">
      <c r="A43" s="25" t="s">
        <v>50</v>
      </c>
      <c r="B43" s="30" t="s">
        <v>42</v>
      </c>
      <c r="C43" s="30" t="s">
        <v>171</v>
      </c>
      <c r="D43" s="25" t="s">
        <v>52</v>
      </c>
      <c r="E43" s="31" t="s">
        <v>172</v>
      </c>
      <c r="F43" s="32" t="s">
        <v>161</v>
      </c>
      <c r="G43" s="33">
        <v>47.198999999999998</v>
      </c>
      <c r="H43" s="34"/>
      <c r="I43" s="34">
        <f>ROUND(ROUND(H43,2)*ROUND(G43,3),2)</f>
        <v>0</v>
      </c>
      <c r="J43" s="32" t="s">
        <v>55</v>
      </c>
      <c r="O43">
        <f>(I43*21)/100</f>
        <v>0</v>
      </c>
      <c r="P43" t="s">
        <v>26</v>
      </c>
    </row>
    <row r="44" spans="1:16" ht="25.5" x14ac:dyDescent="0.2">
      <c r="A44" s="35" t="s">
        <v>56</v>
      </c>
      <c r="E44" s="36" t="s">
        <v>173</v>
      </c>
    </row>
    <row r="45" spans="1:16" x14ac:dyDescent="0.2">
      <c r="A45" s="37" t="s">
        <v>58</v>
      </c>
      <c r="E45" s="38" t="s">
        <v>174</v>
      </c>
    </row>
    <row r="46" spans="1:16" ht="114.75" x14ac:dyDescent="0.2">
      <c r="A46" t="s">
        <v>59</v>
      </c>
      <c r="E46" s="36" t="s">
        <v>164</v>
      </c>
    </row>
    <row r="47" spans="1:16" x14ac:dyDescent="0.2">
      <c r="A47" s="25" t="s">
        <v>50</v>
      </c>
      <c r="B47" s="30" t="s">
        <v>44</v>
      </c>
      <c r="C47" s="30" t="s">
        <v>175</v>
      </c>
      <c r="D47" s="25" t="s">
        <v>52</v>
      </c>
      <c r="E47" s="31" t="s">
        <v>176</v>
      </c>
      <c r="F47" s="32" t="s">
        <v>167</v>
      </c>
      <c r="G47" s="33">
        <v>3067.9349999999999</v>
      </c>
      <c r="H47" s="34"/>
      <c r="I47" s="34">
        <f>ROUND(ROUND(H47,2)*ROUND(G47,3),2)</f>
        <v>0</v>
      </c>
      <c r="J47" s="32" t="s">
        <v>55</v>
      </c>
      <c r="O47">
        <f>(I47*21)/100</f>
        <v>0</v>
      </c>
      <c r="P47" t="s">
        <v>26</v>
      </c>
    </row>
    <row r="48" spans="1:16" ht="25.5" x14ac:dyDescent="0.2">
      <c r="A48" s="35" t="s">
        <v>56</v>
      </c>
      <c r="E48" s="36" t="s">
        <v>177</v>
      </c>
    </row>
    <row r="49" spans="1:16" x14ac:dyDescent="0.2">
      <c r="A49" s="37" t="s">
        <v>58</v>
      </c>
      <c r="E49" s="38" t="s">
        <v>178</v>
      </c>
    </row>
    <row r="50" spans="1:16" ht="25.5" x14ac:dyDescent="0.2">
      <c r="A50" t="s">
        <v>59</v>
      </c>
      <c r="E50" s="36" t="s">
        <v>170</v>
      </c>
    </row>
    <row r="51" spans="1:16" x14ac:dyDescent="0.2">
      <c r="A51" s="25" t="s">
        <v>50</v>
      </c>
      <c r="B51" s="30" t="s">
        <v>46</v>
      </c>
      <c r="C51" s="30" t="s">
        <v>179</v>
      </c>
      <c r="D51" s="25" t="s">
        <v>52</v>
      </c>
      <c r="E51" s="31" t="s">
        <v>180</v>
      </c>
      <c r="F51" s="32" t="s">
        <v>161</v>
      </c>
      <c r="G51" s="33">
        <v>1.5549999999999999</v>
      </c>
      <c r="H51" s="34"/>
      <c r="I51" s="34">
        <f>ROUND(ROUND(H51,2)*ROUND(G51,3),2)</f>
        <v>0</v>
      </c>
      <c r="J51" s="32" t="s">
        <v>55</v>
      </c>
      <c r="O51">
        <f>(I51*21)/100</f>
        <v>0</v>
      </c>
      <c r="P51" t="s">
        <v>26</v>
      </c>
    </row>
    <row r="52" spans="1:16" ht="25.5" x14ac:dyDescent="0.2">
      <c r="A52" s="35" t="s">
        <v>56</v>
      </c>
      <c r="E52" s="36" t="s">
        <v>181</v>
      </c>
    </row>
    <row r="53" spans="1:16" x14ac:dyDescent="0.2">
      <c r="A53" s="37" t="s">
        <v>58</v>
      </c>
      <c r="E53" s="38" t="s">
        <v>182</v>
      </c>
    </row>
    <row r="54" spans="1:16" ht="114.75" x14ac:dyDescent="0.2">
      <c r="A54" t="s">
        <v>59</v>
      </c>
      <c r="E54" s="36" t="s">
        <v>183</v>
      </c>
    </row>
    <row r="55" spans="1:16" x14ac:dyDescent="0.2">
      <c r="A55" s="25" t="s">
        <v>50</v>
      </c>
      <c r="B55" s="30" t="s">
        <v>102</v>
      </c>
      <c r="C55" s="30" t="s">
        <v>184</v>
      </c>
      <c r="D55" s="25" t="s">
        <v>52</v>
      </c>
      <c r="E55" s="31" t="s">
        <v>185</v>
      </c>
      <c r="F55" s="32" t="s">
        <v>155</v>
      </c>
      <c r="G55" s="33">
        <v>101.9</v>
      </c>
      <c r="H55" s="34"/>
      <c r="I55" s="34">
        <f>ROUND(ROUND(H55,2)*ROUND(G55,3),2)</f>
        <v>0</v>
      </c>
      <c r="J55" s="32" t="s">
        <v>55</v>
      </c>
      <c r="O55">
        <f>(I55*21)/100</f>
        <v>0</v>
      </c>
      <c r="P55" t="s">
        <v>26</v>
      </c>
    </row>
    <row r="56" spans="1:16" ht="25.5" x14ac:dyDescent="0.2">
      <c r="A56" s="35" t="s">
        <v>56</v>
      </c>
      <c r="E56" s="36" t="s">
        <v>186</v>
      </c>
    </row>
    <row r="57" spans="1:16" x14ac:dyDescent="0.2">
      <c r="A57" s="37" t="s">
        <v>58</v>
      </c>
      <c r="E57" s="38" t="s">
        <v>187</v>
      </c>
    </row>
    <row r="58" spans="1:16" ht="114.75" x14ac:dyDescent="0.2">
      <c r="A58" t="s">
        <v>59</v>
      </c>
      <c r="E58" s="36" t="s">
        <v>188</v>
      </c>
    </row>
  </sheetData>
  <mergeCells count="12">
    <mergeCell ref="E6:E7"/>
    <mergeCell ref="F6:F7"/>
    <mergeCell ref="G6:G7"/>
    <mergeCell ref="H6:I6"/>
    <mergeCell ref="J6:J7"/>
    <mergeCell ref="C3:D3"/>
    <mergeCell ref="C4:D4"/>
    <mergeCell ref="C5:D5"/>
    <mergeCell ref="A6:A7"/>
    <mergeCell ref="B6:B7"/>
    <mergeCell ref="C6:C7"/>
    <mergeCell ref="D6:D7"/>
  </mergeCells>
  <pageMargins left="0.39370078740157499" right="0.39370078740157499" top="0.59055118110236204" bottom="0.59055118110236204" header="0.39370078740157499" footer="0.39370078740157499"/>
  <pageSetup paperSize="9" scale="61" fitToHeight="0" orientation="portrait" cellComments="atEnd"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0"/>
  <sheetViews>
    <sheetView topLeftCell="B1" workbookViewId="0">
      <pane ySplit="8" topLeftCell="A9" activePane="bottomLeft" state="frozen"/>
      <selection pane="bottomLeft" activeCell="H9" sqref="H9"/>
    </sheetView>
  </sheetViews>
  <sheetFormatPr defaultColWidth="9.140625" defaultRowHeight="12.75" customHeight="1" x14ac:dyDescent="0.2"/>
  <cols>
    <col min="1" max="1" width="9.140625" hidden="1" customWidth="1"/>
    <col min="2" max="2" width="9.85546875" customWidth="1"/>
    <col min="3" max="3" width="10.5703125" customWidth="1"/>
    <col min="4" max="4" width="7.85546875" bestFit="1" customWidth="1"/>
    <col min="5" max="5" width="70.7109375" customWidth="1"/>
    <col min="6" max="6" width="5.7109375" customWidth="1"/>
    <col min="7" max="8" width="11.7109375" customWidth="1"/>
    <col min="9" max="9" width="13.7109375" customWidth="1"/>
    <col min="10" max="10" width="15" bestFit="1" customWidth="1"/>
    <col min="15" max="18" width="9.140625" hidden="1" customWidth="1"/>
  </cols>
  <sheetData>
    <row r="1" spans="1:18" ht="12.75" customHeight="1" x14ac:dyDescent="0.2">
      <c r="A1" t="s">
        <v>10</v>
      </c>
      <c r="B1" s="8"/>
      <c r="C1" s="8"/>
      <c r="D1" s="8"/>
      <c r="E1" s="8"/>
      <c r="F1" s="8"/>
      <c r="G1" s="8"/>
      <c r="H1" s="8"/>
      <c r="I1" s="8"/>
      <c r="J1" s="8"/>
      <c r="P1" t="s">
        <v>25</v>
      </c>
    </row>
    <row r="2" spans="1:18" ht="24.95" customHeight="1" x14ac:dyDescent="0.2">
      <c r="B2" s="8"/>
      <c r="C2" s="8"/>
      <c r="D2" s="8"/>
      <c r="E2" s="9" t="s">
        <v>12</v>
      </c>
      <c r="F2" s="8"/>
      <c r="G2" s="8"/>
      <c r="H2" s="12"/>
      <c r="I2" s="12"/>
      <c r="J2" s="8"/>
      <c r="O2">
        <f>0+O9+O22</f>
        <v>0</v>
      </c>
      <c r="P2" t="s">
        <v>25</v>
      </c>
    </row>
    <row r="3" spans="1:18" ht="15" customHeight="1" x14ac:dyDescent="0.25">
      <c r="A3" t="s">
        <v>11</v>
      </c>
      <c r="B3" s="18" t="s">
        <v>13</v>
      </c>
      <c r="C3" s="4" t="s">
        <v>14</v>
      </c>
      <c r="D3" s="7"/>
      <c r="E3" s="19" t="s">
        <v>15</v>
      </c>
      <c r="F3" s="8"/>
      <c r="G3" s="15"/>
      <c r="H3" s="14" t="s">
        <v>27</v>
      </c>
      <c r="I3" s="41">
        <f>0+I9+I22</f>
        <v>0</v>
      </c>
      <c r="J3" s="16"/>
      <c r="O3" t="s">
        <v>22</v>
      </c>
      <c r="P3" t="s">
        <v>26</v>
      </c>
    </row>
    <row r="4" spans="1:18" ht="15" customHeight="1" x14ac:dyDescent="0.25">
      <c r="A4" t="s">
        <v>16</v>
      </c>
      <c r="B4" s="18" t="s">
        <v>17</v>
      </c>
      <c r="C4" s="4" t="s">
        <v>189</v>
      </c>
      <c r="D4" s="7"/>
      <c r="E4" s="19" t="s">
        <v>190</v>
      </c>
      <c r="F4" s="8"/>
      <c r="G4" s="8"/>
      <c r="H4" s="17"/>
      <c r="I4" s="17"/>
      <c r="J4" s="8"/>
      <c r="O4" t="s">
        <v>23</v>
      </c>
      <c r="P4" t="s">
        <v>26</v>
      </c>
    </row>
    <row r="5" spans="1:18" ht="12.75" customHeight="1" x14ac:dyDescent="0.25">
      <c r="A5" t="s">
        <v>20</v>
      </c>
      <c r="B5" s="21" t="s">
        <v>21</v>
      </c>
      <c r="C5" s="3" t="s">
        <v>27</v>
      </c>
      <c r="D5" s="2"/>
      <c r="E5" s="22" t="s">
        <v>28</v>
      </c>
      <c r="F5" s="12"/>
      <c r="G5" s="12"/>
      <c r="H5" s="12"/>
      <c r="I5" s="12"/>
      <c r="J5" s="12"/>
      <c r="O5" t="s">
        <v>24</v>
      </c>
      <c r="P5" t="s">
        <v>26</v>
      </c>
    </row>
    <row r="6" spans="1:18" ht="12.75" customHeight="1" x14ac:dyDescent="0.2">
      <c r="A6" s="1" t="s">
        <v>29</v>
      </c>
      <c r="B6" s="1" t="s">
        <v>31</v>
      </c>
      <c r="C6" s="1" t="s">
        <v>32</v>
      </c>
      <c r="D6" s="1" t="s">
        <v>33</v>
      </c>
      <c r="E6" s="1" t="s">
        <v>34</v>
      </c>
      <c r="F6" s="1" t="s">
        <v>36</v>
      </c>
      <c r="G6" s="1" t="s">
        <v>38</v>
      </c>
      <c r="H6" s="1" t="s">
        <v>40</v>
      </c>
      <c r="I6" s="1"/>
      <c r="J6" s="1" t="s">
        <v>45</v>
      </c>
    </row>
    <row r="7" spans="1:18" ht="12.75" customHeight="1" x14ac:dyDescent="0.2">
      <c r="A7" s="1"/>
      <c r="B7" s="1"/>
      <c r="C7" s="1"/>
      <c r="D7" s="1"/>
      <c r="E7" s="1"/>
      <c r="F7" s="1"/>
      <c r="G7" s="1"/>
      <c r="H7" s="20" t="s">
        <v>41</v>
      </c>
      <c r="I7" s="20" t="s">
        <v>43</v>
      </c>
      <c r="J7" s="1"/>
    </row>
    <row r="8" spans="1:18" ht="12.75" customHeight="1" x14ac:dyDescent="0.2">
      <c r="A8" s="20" t="s">
        <v>30</v>
      </c>
      <c r="B8" s="20" t="s">
        <v>27</v>
      </c>
      <c r="C8" s="20" t="s">
        <v>26</v>
      </c>
      <c r="D8" s="20" t="s">
        <v>25</v>
      </c>
      <c r="E8" s="20" t="s">
        <v>35</v>
      </c>
      <c r="F8" s="20" t="s">
        <v>37</v>
      </c>
      <c r="G8" s="20" t="s">
        <v>39</v>
      </c>
      <c r="H8" s="20">
        <v>9</v>
      </c>
      <c r="I8" s="20" t="s">
        <v>44</v>
      </c>
      <c r="J8" s="20" t="s">
        <v>46</v>
      </c>
    </row>
    <row r="9" spans="1:18" ht="12.75" customHeight="1" x14ac:dyDescent="0.2">
      <c r="A9" s="26" t="s">
        <v>47</v>
      </c>
      <c r="B9" s="26"/>
      <c r="C9" s="27" t="s">
        <v>30</v>
      </c>
      <c r="D9" s="26"/>
      <c r="E9" s="28" t="s">
        <v>127</v>
      </c>
      <c r="F9" s="26"/>
      <c r="G9" s="26"/>
      <c r="H9" s="26"/>
      <c r="I9" s="29">
        <f>0+Q9</f>
        <v>0</v>
      </c>
      <c r="J9" s="26"/>
      <c r="O9">
        <f>0+R9</f>
        <v>0</v>
      </c>
      <c r="Q9">
        <f>0+I10+I14+I18</f>
        <v>0</v>
      </c>
      <c r="R9">
        <f>0+O10+O14+O18</f>
        <v>0</v>
      </c>
    </row>
    <row r="10" spans="1:18" x14ac:dyDescent="0.2">
      <c r="A10" s="25" t="s">
        <v>50</v>
      </c>
      <c r="B10" s="30" t="s">
        <v>27</v>
      </c>
      <c r="C10" s="30" t="s">
        <v>191</v>
      </c>
      <c r="D10" s="25" t="s">
        <v>52</v>
      </c>
      <c r="E10" s="31" t="s">
        <v>192</v>
      </c>
      <c r="F10" s="32" t="s">
        <v>86</v>
      </c>
      <c r="G10" s="33">
        <v>1</v>
      </c>
      <c r="H10" s="34"/>
      <c r="I10" s="34">
        <f>ROUND(ROUND(H10,2)*ROUND(G10,3),2)</f>
        <v>0</v>
      </c>
      <c r="J10" s="32" t="s">
        <v>55</v>
      </c>
      <c r="O10">
        <f>(I10*21)/100</f>
        <v>0</v>
      </c>
      <c r="P10" t="s">
        <v>26</v>
      </c>
    </row>
    <row r="11" spans="1:18" ht="63.75" x14ac:dyDescent="0.2">
      <c r="A11" s="35" t="s">
        <v>56</v>
      </c>
      <c r="E11" s="36" t="s">
        <v>193</v>
      </c>
    </row>
    <row r="12" spans="1:18" x14ac:dyDescent="0.2">
      <c r="A12" s="37" t="s">
        <v>58</v>
      </c>
      <c r="E12" s="38" t="s">
        <v>52</v>
      </c>
    </row>
    <row r="13" spans="1:18" x14ac:dyDescent="0.2">
      <c r="A13" t="s">
        <v>59</v>
      </c>
      <c r="E13" s="36" t="s">
        <v>194</v>
      </c>
    </row>
    <row r="14" spans="1:18" x14ac:dyDescent="0.2">
      <c r="A14" s="25" t="s">
        <v>50</v>
      </c>
      <c r="B14" s="30" t="s">
        <v>26</v>
      </c>
      <c r="C14" s="30" t="s">
        <v>195</v>
      </c>
      <c r="D14" s="25" t="s">
        <v>52</v>
      </c>
      <c r="E14" s="31" t="s">
        <v>196</v>
      </c>
      <c r="F14" s="32" t="s">
        <v>54</v>
      </c>
      <c r="G14" s="33">
        <v>1</v>
      </c>
      <c r="H14" s="34"/>
      <c r="I14" s="34">
        <f>ROUND(ROUND(H14,2)*ROUND(G14,3),2)</f>
        <v>0</v>
      </c>
      <c r="J14" s="32" t="s">
        <v>55</v>
      </c>
      <c r="O14">
        <f>(I14*21)/100</f>
        <v>0</v>
      </c>
      <c r="P14" t="s">
        <v>26</v>
      </c>
    </row>
    <row r="15" spans="1:18" ht="38.25" x14ac:dyDescent="0.2">
      <c r="A15" s="35" t="s">
        <v>56</v>
      </c>
      <c r="E15" s="36" t="s">
        <v>197</v>
      </c>
    </row>
    <row r="16" spans="1:18" x14ac:dyDescent="0.2">
      <c r="A16" s="37" t="s">
        <v>58</v>
      </c>
      <c r="E16" s="38" t="s">
        <v>52</v>
      </c>
    </row>
    <row r="17" spans="1:18" x14ac:dyDescent="0.2">
      <c r="A17" t="s">
        <v>59</v>
      </c>
      <c r="E17" s="36" t="s">
        <v>198</v>
      </c>
    </row>
    <row r="18" spans="1:18" x14ac:dyDescent="0.2">
      <c r="A18" s="25" t="s">
        <v>50</v>
      </c>
      <c r="B18" s="30" t="s">
        <v>25</v>
      </c>
      <c r="C18" s="30" t="s">
        <v>199</v>
      </c>
      <c r="D18" s="25" t="s">
        <v>52</v>
      </c>
      <c r="E18" s="31" t="s">
        <v>200</v>
      </c>
      <c r="F18" s="32" t="s">
        <v>54</v>
      </c>
      <c r="G18" s="33">
        <v>1</v>
      </c>
      <c r="H18" s="34"/>
      <c r="I18" s="34">
        <f>ROUND(ROUND(H18,2)*ROUND(G18,3),2)</f>
        <v>0</v>
      </c>
      <c r="J18" s="32" t="s">
        <v>55</v>
      </c>
      <c r="O18">
        <f>(I18*21)/100</f>
        <v>0</v>
      </c>
      <c r="P18" t="s">
        <v>26</v>
      </c>
    </row>
    <row r="19" spans="1:18" ht="25.5" x14ac:dyDescent="0.2">
      <c r="A19" s="35" t="s">
        <v>56</v>
      </c>
      <c r="E19" s="36" t="s">
        <v>201</v>
      </c>
    </row>
    <row r="20" spans="1:18" x14ac:dyDescent="0.2">
      <c r="A20" s="37" t="s">
        <v>58</v>
      </c>
      <c r="E20" s="38" t="s">
        <v>52</v>
      </c>
    </row>
    <row r="21" spans="1:18" x14ac:dyDescent="0.2">
      <c r="A21" t="s">
        <v>59</v>
      </c>
      <c r="E21" s="36" t="s">
        <v>198</v>
      </c>
    </row>
    <row r="22" spans="1:18" ht="12.75" customHeight="1" x14ac:dyDescent="0.2">
      <c r="A22" s="12" t="s">
        <v>47</v>
      </c>
      <c r="B22" s="12"/>
      <c r="C22" s="39" t="s">
        <v>27</v>
      </c>
      <c r="D22" s="12"/>
      <c r="E22" s="28" t="s">
        <v>202</v>
      </c>
      <c r="F22" s="12"/>
      <c r="G22" s="12"/>
      <c r="H22" s="12"/>
      <c r="I22" s="40">
        <f>0+Q22</f>
        <v>0</v>
      </c>
      <c r="J22" s="12"/>
      <c r="O22">
        <f>0+R22</f>
        <v>0</v>
      </c>
      <c r="Q22">
        <f>0+I23+I27</f>
        <v>0</v>
      </c>
      <c r="R22">
        <f>0+O23+O27</f>
        <v>0</v>
      </c>
    </row>
    <row r="23" spans="1:18" x14ac:dyDescent="0.2">
      <c r="A23" s="25" t="s">
        <v>50</v>
      </c>
      <c r="B23" s="30" t="s">
        <v>35</v>
      </c>
      <c r="C23" s="30" t="s">
        <v>203</v>
      </c>
      <c r="D23" s="25" t="s">
        <v>52</v>
      </c>
      <c r="E23" s="31" t="s">
        <v>204</v>
      </c>
      <c r="F23" s="32" t="s">
        <v>161</v>
      </c>
      <c r="G23" s="33">
        <v>2.484</v>
      </c>
      <c r="H23" s="34"/>
      <c r="I23" s="34">
        <f>ROUND(ROUND(H23,2)*ROUND(G23,3),2)</f>
        <v>0</v>
      </c>
      <c r="J23" s="32" t="s">
        <v>55</v>
      </c>
      <c r="O23">
        <f>(I23*21)/100</f>
        <v>0</v>
      </c>
      <c r="P23" t="s">
        <v>26</v>
      </c>
    </row>
    <row r="24" spans="1:18" x14ac:dyDescent="0.2">
      <c r="A24" s="35" t="s">
        <v>56</v>
      </c>
      <c r="E24" s="36" t="s">
        <v>205</v>
      </c>
    </row>
    <row r="25" spans="1:18" x14ac:dyDescent="0.2">
      <c r="A25" s="37" t="s">
        <v>58</v>
      </c>
      <c r="E25" s="38" t="s">
        <v>206</v>
      </c>
    </row>
    <row r="26" spans="1:18" ht="369.75" x14ac:dyDescent="0.2">
      <c r="A26" t="s">
        <v>59</v>
      </c>
      <c r="E26" s="36" t="s">
        <v>207</v>
      </c>
    </row>
    <row r="27" spans="1:18" x14ac:dyDescent="0.2">
      <c r="A27" s="25" t="s">
        <v>50</v>
      </c>
      <c r="B27" s="30" t="s">
        <v>37</v>
      </c>
      <c r="C27" s="30" t="s">
        <v>208</v>
      </c>
      <c r="D27" s="25" t="s">
        <v>52</v>
      </c>
      <c r="E27" s="31" t="s">
        <v>209</v>
      </c>
      <c r="F27" s="32" t="s">
        <v>161</v>
      </c>
      <c r="G27" s="33">
        <v>2.484</v>
      </c>
      <c r="H27" s="34"/>
      <c r="I27" s="34">
        <f>ROUND(ROUND(H27,2)*ROUND(G27,3),2)</f>
        <v>0</v>
      </c>
      <c r="J27" s="32" t="s">
        <v>55</v>
      </c>
      <c r="O27">
        <f>(I27*21)/100</f>
        <v>0</v>
      </c>
      <c r="P27" t="s">
        <v>26</v>
      </c>
    </row>
    <row r="28" spans="1:18" x14ac:dyDescent="0.2">
      <c r="A28" s="35" t="s">
        <v>56</v>
      </c>
      <c r="E28" s="36" t="s">
        <v>210</v>
      </c>
    </row>
    <row r="29" spans="1:18" x14ac:dyDescent="0.2">
      <c r="A29" s="37" t="s">
        <v>58</v>
      </c>
      <c r="E29" s="38" t="s">
        <v>206</v>
      </c>
    </row>
    <row r="30" spans="1:18" ht="229.5" x14ac:dyDescent="0.2">
      <c r="A30" t="s">
        <v>59</v>
      </c>
      <c r="E30" s="36" t="s">
        <v>211</v>
      </c>
    </row>
  </sheetData>
  <mergeCells count="12">
    <mergeCell ref="E6:E7"/>
    <mergeCell ref="F6:F7"/>
    <mergeCell ref="G6:G7"/>
    <mergeCell ref="H6:I6"/>
    <mergeCell ref="J6:J7"/>
    <mergeCell ref="C3:D3"/>
    <mergeCell ref="C4:D4"/>
    <mergeCell ref="C5:D5"/>
    <mergeCell ref="A6:A7"/>
    <mergeCell ref="B6:B7"/>
    <mergeCell ref="C6:C7"/>
    <mergeCell ref="D6:D7"/>
  </mergeCells>
  <pageMargins left="0.39370078740157499" right="0.39370078740157499" top="0.59055118110236204" bottom="0.59055118110236204" header="0.39370078740157499" footer="0.39370078740157499"/>
  <pageSetup paperSize="9" scale="61" fitToHeight="0" orientation="portrait" cellComments="atEnd"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94"/>
  <sheetViews>
    <sheetView topLeftCell="B1" workbookViewId="0">
      <pane ySplit="8" topLeftCell="A9" activePane="bottomLeft" state="frozen"/>
      <selection pane="bottomLeft" activeCell="H9" sqref="H9"/>
    </sheetView>
  </sheetViews>
  <sheetFormatPr defaultColWidth="9.140625" defaultRowHeight="12.75" customHeight="1" x14ac:dyDescent="0.2"/>
  <cols>
    <col min="1" max="1" width="9.140625" hidden="1" customWidth="1"/>
    <col min="2" max="2" width="9.85546875" customWidth="1"/>
    <col min="3" max="3" width="10.5703125" customWidth="1"/>
    <col min="4" max="4" width="7.85546875" bestFit="1" customWidth="1"/>
    <col min="5" max="5" width="70.7109375" customWidth="1"/>
    <col min="6" max="6" width="5.7109375" customWidth="1"/>
    <col min="7" max="8" width="11.7109375" customWidth="1"/>
    <col min="9" max="9" width="13.7109375" customWidth="1"/>
    <col min="10" max="10" width="15" bestFit="1" customWidth="1"/>
    <col min="15" max="18" width="9.140625" hidden="1" customWidth="1"/>
  </cols>
  <sheetData>
    <row r="1" spans="1:18" ht="12.75" customHeight="1" x14ac:dyDescent="0.2">
      <c r="A1" t="s">
        <v>10</v>
      </c>
      <c r="B1" s="8"/>
      <c r="C1" s="8"/>
      <c r="D1" s="8"/>
      <c r="E1" s="8"/>
      <c r="F1" s="8"/>
      <c r="G1" s="8"/>
      <c r="H1" s="8"/>
      <c r="I1" s="8"/>
      <c r="J1" s="8"/>
      <c r="P1" t="s">
        <v>25</v>
      </c>
    </row>
    <row r="2" spans="1:18" ht="24.95" customHeight="1" x14ac:dyDescent="0.2">
      <c r="B2" s="8"/>
      <c r="C2" s="8"/>
      <c r="D2" s="8"/>
      <c r="E2" s="9" t="s">
        <v>12</v>
      </c>
      <c r="F2" s="8"/>
      <c r="G2" s="8"/>
      <c r="H2" s="12"/>
      <c r="I2" s="12"/>
      <c r="J2" s="8"/>
      <c r="O2">
        <f>0+O9+O18+O131+O188+O217+O278+O331+O340+O365+O370</f>
        <v>0</v>
      </c>
      <c r="P2" t="s">
        <v>25</v>
      </c>
    </row>
    <row r="3" spans="1:18" ht="15" customHeight="1" x14ac:dyDescent="0.25">
      <c r="A3" t="s">
        <v>11</v>
      </c>
      <c r="B3" s="18" t="s">
        <v>13</v>
      </c>
      <c r="C3" s="4" t="s">
        <v>14</v>
      </c>
      <c r="D3" s="7"/>
      <c r="E3" s="19" t="s">
        <v>15</v>
      </c>
      <c r="F3" s="8"/>
      <c r="G3" s="15"/>
      <c r="H3" s="14" t="s">
        <v>27</v>
      </c>
      <c r="I3" s="41">
        <f>0+I9+I18+I131+I188+I217+I278+I331+I340+I365+I370</f>
        <v>0</v>
      </c>
      <c r="J3" s="16"/>
      <c r="O3" t="s">
        <v>22</v>
      </c>
      <c r="P3" t="s">
        <v>26</v>
      </c>
    </row>
    <row r="4" spans="1:18" ht="15" customHeight="1" x14ac:dyDescent="0.25">
      <c r="A4" t="s">
        <v>16</v>
      </c>
      <c r="B4" s="18" t="s">
        <v>17</v>
      </c>
      <c r="C4" s="4" t="s">
        <v>212</v>
      </c>
      <c r="D4" s="7"/>
      <c r="E4" s="19" t="s">
        <v>213</v>
      </c>
      <c r="F4" s="8"/>
      <c r="G4" s="8"/>
      <c r="H4" s="17"/>
      <c r="I4" s="17"/>
      <c r="J4" s="8"/>
      <c r="O4" t="s">
        <v>23</v>
      </c>
      <c r="P4" t="s">
        <v>26</v>
      </c>
    </row>
    <row r="5" spans="1:18" ht="12.75" customHeight="1" x14ac:dyDescent="0.25">
      <c r="A5" t="s">
        <v>20</v>
      </c>
      <c r="B5" s="21" t="s">
        <v>21</v>
      </c>
      <c r="C5" s="3" t="s">
        <v>27</v>
      </c>
      <c r="D5" s="2"/>
      <c r="E5" s="22" t="s">
        <v>28</v>
      </c>
      <c r="F5" s="12"/>
      <c r="G5" s="12"/>
      <c r="H5" s="12"/>
      <c r="I5" s="12"/>
      <c r="J5" s="12"/>
      <c r="O5" t="s">
        <v>24</v>
      </c>
      <c r="P5" t="s">
        <v>26</v>
      </c>
    </row>
    <row r="6" spans="1:18" ht="12.75" customHeight="1" x14ac:dyDescent="0.2">
      <c r="A6" s="1" t="s">
        <v>29</v>
      </c>
      <c r="B6" s="1" t="s">
        <v>31</v>
      </c>
      <c r="C6" s="1" t="s">
        <v>32</v>
      </c>
      <c r="D6" s="1" t="s">
        <v>33</v>
      </c>
      <c r="E6" s="1" t="s">
        <v>34</v>
      </c>
      <c r="F6" s="1" t="s">
        <v>36</v>
      </c>
      <c r="G6" s="1" t="s">
        <v>38</v>
      </c>
      <c r="H6" s="1" t="s">
        <v>40</v>
      </c>
      <c r="I6" s="1"/>
      <c r="J6" s="1" t="s">
        <v>45</v>
      </c>
    </row>
    <row r="7" spans="1:18" ht="12.75" customHeight="1" x14ac:dyDescent="0.2">
      <c r="A7" s="1"/>
      <c r="B7" s="1"/>
      <c r="C7" s="1"/>
      <c r="D7" s="1"/>
      <c r="E7" s="1"/>
      <c r="F7" s="1"/>
      <c r="G7" s="1"/>
      <c r="H7" s="20" t="s">
        <v>41</v>
      </c>
      <c r="I7" s="20" t="s">
        <v>43</v>
      </c>
      <c r="J7" s="1"/>
    </row>
    <row r="8" spans="1:18" ht="12.75" customHeight="1" x14ac:dyDescent="0.2">
      <c r="A8" s="20" t="s">
        <v>30</v>
      </c>
      <c r="B8" s="20" t="s">
        <v>27</v>
      </c>
      <c r="C8" s="20" t="s">
        <v>26</v>
      </c>
      <c r="D8" s="20" t="s">
        <v>25</v>
      </c>
      <c r="E8" s="20" t="s">
        <v>35</v>
      </c>
      <c r="F8" s="20" t="s">
        <v>37</v>
      </c>
      <c r="G8" s="20" t="s">
        <v>39</v>
      </c>
      <c r="H8" s="20">
        <v>9</v>
      </c>
      <c r="I8" s="20" t="s">
        <v>44</v>
      </c>
      <c r="J8" s="20" t="s">
        <v>46</v>
      </c>
    </row>
    <row r="9" spans="1:18" ht="12.75" customHeight="1" x14ac:dyDescent="0.2">
      <c r="A9" s="26" t="s">
        <v>47</v>
      </c>
      <c r="B9" s="26"/>
      <c r="C9" s="27" t="s">
        <v>30</v>
      </c>
      <c r="D9" s="26"/>
      <c r="E9" s="28" t="s">
        <v>127</v>
      </c>
      <c r="F9" s="26"/>
      <c r="G9" s="26"/>
      <c r="H9" s="26"/>
      <c r="I9" s="29">
        <f>0+Q9</f>
        <v>0</v>
      </c>
      <c r="J9" s="26"/>
      <c r="O9">
        <f>0+R9</f>
        <v>0</v>
      </c>
      <c r="Q9">
        <f>0+I10+I14</f>
        <v>0</v>
      </c>
      <c r="R9">
        <f>0+O10+O14</f>
        <v>0</v>
      </c>
    </row>
    <row r="10" spans="1:18" x14ac:dyDescent="0.2">
      <c r="A10" s="25" t="s">
        <v>50</v>
      </c>
      <c r="B10" s="30" t="s">
        <v>27</v>
      </c>
      <c r="C10" s="30" t="s">
        <v>128</v>
      </c>
      <c r="D10" s="25" t="s">
        <v>52</v>
      </c>
      <c r="E10" s="31" t="s">
        <v>129</v>
      </c>
      <c r="F10" s="32" t="s">
        <v>130</v>
      </c>
      <c r="G10" s="33">
        <v>118.538</v>
      </c>
      <c r="H10" s="34"/>
      <c r="I10" s="34">
        <f>ROUND(ROUND(H10,2)*ROUND(G10,3),2)</f>
        <v>0</v>
      </c>
      <c r="J10" s="32" t="s">
        <v>55</v>
      </c>
      <c r="O10">
        <f>(I10*21)/100</f>
        <v>0</v>
      </c>
      <c r="P10" t="s">
        <v>26</v>
      </c>
    </row>
    <row r="11" spans="1:18" x14ac:dyDescent="0.2">
      <c r="A11" s="35" t="s">
        <v>56</v>
      </c>
      <c r="E11" s="36" t="s">
        <v>214</v>
      </c>
    </row>
    <row r="12" spans="1:18" ht="51" x14ac:dyDescent="0.2">
      <c r="A12" s="37" t="s">
        <v>58</v>
      </c>
      <c r="E12" s="38" t="s">
        <v>215</v>
      </c>
    </row>
    <row r="13" spans="1:18" ht="25.5" x14ac:dyDescent="0.2">
      <c r="A13" t="s">
        <v>59</v>
      </c>
      <c r="E13" s="36" t="s">
        <v>133</v>
      </c>
    </row>
    <row r="14" spans="1:18" ht="25.5" x14ac:dyDescent="0.2">
      <c r="A14" s="25" t="s">
        <v>50</v>
      </c>
      <c r="B14" s="30" t="s">
        <v>26</v>
      </c>
      <c r="C14" s="30" t="s">
        <v>134</v>
      </c>
      <c r="D14" s="25" t="s">
        <v>52</v>
      </c>
      <c r="E14" s="31" t="s">
        <v>135</v>
      </c>
      <c r="F14" s="32" t="s">
        <v>130</v>
      </c>
      <c r="G14" s="33">
        <v>122.69199999999999</v>
      </c>
      <c r="H14" s="34"/>
      <c r="I14" s="34">
        <f>ROUND(ROUND(H14,2)*ROUND(G14,3),2)</f>
        <v>0</v>
      </c>
      <c r="J14" s="32" t="s">
        <v>55</v>
      </c>
      <c r="O14">
        <f>(I14*21)/100</f>
        <v>0</v>
      </c>
      <c r="P14" t="s">
        <v>26</v>
      </c>
    </row>
    <row r="15" spans="1:18" x14ac:dyDescent="0.2">
      <c r="A15" s="35" t="s">
        <v>56</v>
      </c>
      <c r="E15" s="36" t="s">
        <v>216</v>
      </c>
    </row>
    <row r="16" spans="1:18" ht="38.25" x14ac:dyDescent="0.2">
      <c r="A16" s="37" t="s">
        <v>58</v>
      </c>
      <c r="E16" s="38" t="s">
        <v>217</v>
      </c>
    </row>
    <row r="17" spans="1:18" ht="140.25" x14ac:dyDescent="0.2">
      <c r="A17" t="s">
        <v>59</v>
      </c>
      <c r="E17" s="36" t="s">
        <v>138</v>
      </c>
    </row>
    <row r="18" spans="1:18" ht="12.75" customHeight="1" x14ac:dyDescent="0.2">
      <c r="A18" s="12" t="s">
        <v>47</v>
      </c>
      <c r="B18" s="12"/>
      <c r="C18" s="39" t="s">
        <v>27</v>
      </c>
      <c r="D18" s="12"/>
      <c r="E18" s="28" t="s">
        <v>202</v>
      </c>
      <c r="F18" s="12"/>
      <c r="G18" s="12"/>
      <c r="H18" s="12"/>
      <c r="I18" s="40">
        <f>0+Q18</f>
        <v>0</v>
      </c>
      <c r="J18" s="12"/>
      <c r="O18">
        <f>0+R18</f>
        <v>0</v>
      </c>
      <c r="Q18">
        <f>0+I19+I23+I27+I31+I35+I39+I43+I47+I51+I55+I59+I63+I67+I71+I75+I79+I83+I87+I91+I95+I99+I103+I107+I111+I115+I119+I123+I127</f>
        <v>0</v>
      </c>
      <c r="R18">
        <f>0+O19+O23+O27+O31+O35+O39+O43+O47+O51+O55+O59+O63+O67+O71+O75+O79+O83+O87+O91+O95+O99+O103+O107+O111+O115+O119+O123+O127</f>
        <v>0</v>
      </c>
    </row>
    <row r="19" spans="1:18" x14ac:dyDescent="0.2">
      <c r="A19" s="25" t="s">
        <v>50</v>
      </c>
      <c r="B19" s="30" t="s">
        <v>25</v>
      </c>
      <c r="C19" s="30" t="s">
        <v>218</v>
      </c>
      <c r="D19" s="25" t="s">
        <v>52</v>
      </c>
      <c r="E19" s="31" t="s">
        <v>219</v>
      </c>
      <c r="F19" s="32" t="s">
        <v>155</v>
      </c>
      <c r="G19" s="33">
        <v>156</v>
      </c>
      <c r="H19" s="34"/>
      <c r="I19" s="34">
        <f>ROUND(ROUND(H19,2)*ROUND(G19,3),2)</f>
        <v>0</v>
      </c>
      <c r="J19" s="32" t="s">
        <v>55</v>
      </c>
      <c r="O19">
        <f>(I19*21)/100</f>
        <v>0</v>
      </c>
      <c r="P19" t="s">
        <v>26</v>
      </c>
    </row>
    <row r="20" spans="1:18" x14ac:dyDescent="0.2">
      <c r="A20" s="35" t="s">
        <v>56</v>
      </c>
      <c r="E20" s="36" t="s">
        <v>220</v>
      </c>
    </row>
    <row r="21" spans="1:18" x14ac:dyDescent="0.2">
      <c r="A21" s="37" t="s">
        <v>58</v>
      </c>
      <c r="E21" s="38" t="s">
        <v>52</v>
      </c>
    </row>
    <row r="22" spans="1:18" ht="38.25" x14ac:dyDescent="0.2">
      <c r="A22" t="s">
        <v>59</v>
      </c>
      <c r="E22" s="36" t="s">
        <v>221</v>
      </c>
    </row>
    <row r="23" spans="1:18" x14ac:dyDescent="0.2">
      <c r="A23" s="25" t="s">
        <v>50</v>
      </c>
      <c r="B23" s="30" t="s">
        <v>35</v>
      </c>
      <c r="C23" s="30" t="s">
        <v>222</v>
      </c>
      <c r="D23" s="25" t="s">
        <v>52</v>
      </c>
      <c r="E23" s="31" t="s">
        <v>223</v>
      </c>
      <c r="F23" s="32" t="s">
        <v>86</v>
      </c>
      <c r="G23" s="33">
        <v>5</v>
      </c>
      <c r="H23" s="34"/>
      <c r="I23" s="34">
        <f>ROUND(ROUND(H23,2)*ROUND(G23,3),2)</f>
        <v>0</v>
      </c>
      <c r="J23" s="32" t="s">
        <v>55</v>
      </c>
      <c r="O23">
        <f>(I23*21)/100</f>
        <v>0</v>
      </c>
      <c r="P23" t="s">
        <v>26</v>
      </c>
    </row>
    <row r="24" spans="1:18" ht="25.5" x14ac:dyDescent="0.2">
      <c r="A24" s="35" t="s">
        <v>56</v>
      </c>
      <c r="E24" s="36" t="s">
        <v>224</v>
      </c>
    </row>
    <row r="25" spans="1:18" x14ac:dyDescent="0.2">
      <c r="A25" s="37" t="s">
        <v>58</v>
      </c>
      <c r="E25" s="38" t="s">
        <v>52</v>
      </c>
    </row>
    <row r="26" spans="1:18" ht="114.75" x14ac:dyDescent="0.2">
      <c r="A26" t="s">
        <v>59</v>
      </c>
      <c r="E26" s="36" t="s">
        <v>225</v>
      </c>
    </row>
    <row r="27" spans="1:18" ht="25.5" x14ac:dyDescent="0.2">
      <c r="A27" s="25" t="s">
        <v>50</v>
      </c>
      <c r="B27" s="30" t="s">
        <v>37</v>
      </c>
      <c r="C27" s="30" t="s">
        <v>226</v>
      </c>
      <c r="D27" s="25" t="s">
        <v>52</v>
      </c>
      <c r="E27" s="31" t="s">
        <v>227</v>
      </c>
      <c r="F27" s="32" t="s">
        <v>161</v>
      </c>
      <c r="G27" s="33">
        <v>77.804000000000002</v>
      </c>
      <c r="H27" s="34"/>
      <c r="I27" s="34">
        <f>ROUND(ROUND(H27,2)*ROUND(G27,3),2)</f>
        <v>0</v>
      </c>
      <c r="J27" s="32" t="s">
        <v>55</v>
      </c>
      <c r="O27">
        <f>(I27*21)/100</f>
        <v>0</v>
      </c>
      <c r="P27" t="s">
        <v>26</v>
      </c>
    </row>
    <row r="28" spans="1:18" ht="63.75" x14ac:dyDescent="0.2">
      <c r="A28" s="35" t="s">
        <v>56</v>
      </c>
      <c r="E28" s="36" t="s">
        <v>228</v>
      </c>
    </row>
    <row r="29" spans="1:18" x14ac:dyDescent="0.2">
      <c r="A29" s="37" t="s">
        <v>58</v>
      </c>
      <c r="E29" s="38" t="s">
        <v>229</v>
      </c>
    </row>
    <row r="30" spans="1:18" ht="63.75" x14ac:dyDescent="0.2">
      <c r="A30" t="s">
        <v>59</v>
      </c>
      <c r="E30" s="36" t="s">
        <v>230</v>
      </c>
    </row>
    <row r="31" spans="1:18" ht="25.5" x14ac:dyDescent="0.2">
      <c r="A31" s="25" t="s">
        <v>50</v>
      </c>
      <c r="B31" s="30" t="s">
        <v>39</v>
      </c>
      <c r="C31" s="30" t="s">
        <v>231</v>
      </c>
      <c r="D31" s="25" t="s">
        <v>52</v>
      </c>
      <c r="E31" s="31" t="s">
        <v>232</v>
      </c>
      <c r="F31" s="32" t="s">
        <v>161</v>
      </c>
      <c r="G31" s="33">
        <v>61.345999999999997</v>
      </c>
      <c r="H31" s="34"/>
      <c r="I31" s="34">
        <f>ROUND(ROUND(H31,2)*ROUND(G31,3),2)</f>
        <v>0</v>
      </c>
      <c r="J31" s="32" t="s">
        <v>55</v>
      </c>
      <c r="O31">
        <f>(I31*21)/100</f>
        <v>0</v>
      </c>
      <c r="P31" t="s">
        <v>26</v>
      </c>
    </row>
    <row r="32" spans="1:18" ht="25.5" x14ac:dyDescent="0.2">
      <c r="A32" s="35" t="s">
        <v>56</v>
      </c>
      <c r="E32" s="36" t="s">
        <v>233</v>
      </c>
    </row>
    <row r="33" spans="1:16" x14ac:dyDescent="0.2">
      <c r="A33" s="37" t="s">
        <v>58</v>
      </c>
      <c r="E33" s="38" t="s">
        <v>234</v>
      </c>
    </row>
    <row r="34" spans="1:16" ht="63.75" x14ac:dyDescent="0.2">
      <c r="A34" t="s">
        <v>59</v>
      </c>
      <c r="E34" s="36" t="s">
        <v>235</v>
      </c>
    </row>
    <row r="35" spans="1:16" ht="25.5" x14ac:dyDescent="0.2">
      <c r="A35" s="25" t="s">
        <v>50</v>
      </c>
      <c r="B35" s="30" t="s">
        <v>83</v>
      </c>
      <c r="C35" s="30" t="s">
        <v>236</v>
      </c>
      <c r="D35" s="25" t="s">
        <v>52</v>
      </c>
      <c r="E35" s="31" t="s">
        <v>237</v>
      </c>
      <c r="F35" s="32" t="s">
        <v>167</v>
      </c>
      <c r="G35" s="33">
        <v>3067.3</v>
      </c>
      <c r="H35" s="34"/>
      <c r="I35" s="34">
        <f>ROUND(ROUND(H35,2)*ROUND(G35,3),2)</f>
        <v>0</v>
      </c>
      <c r="J35" s="32" t="s">
        <v>55</v>
      </c>
      <c r="O35">
        <f>(I35*21)/100</f>
        <v>0</v>
      </c>
      <c r="P35" t="s">
        <v>26</v>
      </c>
    </row>
    <row r="36" spans="1:16" x14ac:dyDescent="0.2">
      <c r="A36" s="35" t="s">
        <v>56</v>
      </c>
      <c r="E36" s="36" t="s">
        <v>238</v>
      </c>
    </row>
    <row r="37" spans="1:16" x14ac:dyDescent="0.2">
      <c r="A37" s="37" t="s">
        <v>58</v>
      </c>
      <c r="E37" s="38" t="s">
        <v>239</v>
      </c>
    </row>
    <row r="38" spans="1:16" ht="25.5" x14ac:dyDescent="0.2">
      <c r="A38" t="s">
        <v>59</v>
      </c>
      <c r="E38" s="36" t="s">
        <v>170</v>
      </c>
    </row>
    <row r="39" spans="1:16" x14ac:dyDescent="0.2">
      <c r="A39" s="25" t="s">
        <v>50</v>
      </c>
      <c r="B39" s="30" t="s">
        <v>88</v>
      </c>
      <c r="C39" s="30" t="s">
        <v>240</v>
      </c>
      <c r="D39" s="25" t="s">
        <v>52</v>
      </c>
      <c r="E39" s="31" t="s">
        <v>241</v>
      </c>
      <c r="F39" s="32" t="s">
        <v>161</v>
      </c>
      <c r="G39" s="33">
        <v>9.6270000000000007</v>
      </c>
      <c r="H39" s="34"/>
      <c r="I39" s="34">
        <f>ROUND(ROUND(H39,2)*ROUND(G39,3),2)</f>
        <v>0</v>
      </c>
      <c r="J39" s="32" t="s">
        <v>55</v>
      </c>
      <c r="O39">
        <f>(I39*21)/100</f>
        <v>0</v>
      </c>
      <c r="P39" t="s">
        <v>26</v>
      </c>
    </row>
    <row r="40" spans="1:16" ht="25.5" x14ac:dyDescent="0.2">
      <c r="A40" s="35" t="s">
        <v>56</v>
      </c>
      <c r="E40" s="36" t="s">
        <v>242</v>
      </c>
    </row>
    <row r="41" spans="1:16" x14ac:dyDescent="0.2">
      <c r="A41" s="37" t="s">
        <v>58</v>
      </c>
      <c r="E41" s="38" t="s">
        <v>52</v>
      </c>
    </row>
    <row r="42" spans="1:16" ht="63.75" x14ac:dyDescent="0.2">
      <c r="A42" t="s">
        <v>59</v>
      </c>
      <c r="E42" s="36" t="s">
        <v>230</v>
      </c>
    </row>
    <row r="43" spans="1:16" x14ac:dyDescent="0.2">
      <c r="A43" s="25" t="s">
        <v>50</v>
      </c>
      <c r="B43" s="30" t="s">
        <v>42</v>
      </c>
      <c r="C43" s="30" t="s">
        <v>243</v>
      </c>
      <c r="D43" s="25" t="s">
        <v>52</v>
      </c>
      <c r="E43" s="31" t="s">
        <v>244</v>
      </c>
      <c r="F43" s="32" t="s">
        <v>161</v>
      </c>
      <c r="G43" s="33">
        <v>23.042000000000002</v>
      </c>
      <c r="H43" s="34"/>
      <c r="I43" s="34">
        <f>ROUND(ROUND(H43,2)*ROUND(G43,3),2)</f>
        <v>0</v>
      </c>
      <c r="J43" s="32" t="s">
        <v>55</v>
      </c>
      <c r="O43">
        <f>(I43*21)/100</f>
        <v>0</v>
      </c>
      <c r="P43" t="s">
        <v>26</v>
      </c>
    </row>
    <row r="44" spans="1:16" ht="25.5" x14ac:dyDescent="0.2">
      <c r="A44" s="35" t="s">
        <v>56</v>
      </c>
      <c r="E44" s="36" t="s">
        <v>245</v>
      </c>
    </row>
    <row r="45" spans="1:16" x14ac:dyDescent="0.2">
      <c r="A45" s="37" t="s">
        <v>58</v>
      </c>
      <c r="E45" s="38" t="s">
        <v>246</v>
      </c>
    </row>
    <row r="46" spans="1:16" ht="63.75" x14ac:dyDescent="0.2">
      <c r="A46" t="s">
        <v>59</v>
      </c>
      <c r="E46" s="36" t="s">
        <v>230</v>
      </c>
    </row>
    <row r="47" spans="1:16" x14ac:dyDescent="0.2">
      <c r="A47" s="25" t="s">
        <v>50</v>
      </c>
      <c r="B47" s="30" t="s">
        <v>44</v>
      </c>
      <c r="C47" s="30" t="s">
        <v>247</v>
      </c>
      <c r="D47" s="25" t="s">
        <v>52</v>
      </c>
      <c r="E47" s="31" t="s">
        <v>248</v>
      </c>
      <c r="F47" s="32" t="s">
        <v>54</v>
      </c>
      <c r="G47" s="33">
        <v>1</v>
      </c>
      <c r="H47" s="34"/>
      <c r="I47" s="34">
        <f>ROUND(ROUND(H47,2)*ROUND(G47,3),2)</f>
        <v>0</v>
      </c>
      <c r="J47" s="32" t="s">
        <v>55</v>
      </c>
      <c r="O47">
        <f>(I47*21)/100</f>
        <v>0</v>
      </c>
      <c r="P47" t="s">
        <v>26</v>
      </c>
    </row>
    <row r="48" spans="1:16" ht="25.5" x14ac:dyDescent="0.2">
      <c r="A48" s="35" t="s">
        <v>56</v>
      </c>
      <c r="E48" s="36" t="s">
        <v>249</v>
      </c>
    </row>
    <row r="49" spans="1:16" x14ac:dyDescent="0.2">
      <c r="A49" s="37" t="s">
        <v>58</v>
      </c>
      <c r="E49" s="38" t="s">
        <v>52</v>
      </c>
    </row>
    <row r="50" spans="1:16" ht="38.25" x14ac:dyDescent="0.2">
      <c r="A50" t="s">
        <v>59</v>
      </c>
      <c r="E50" s="36" t="s">
        <v>250</v>
      </c>
    </row>
    <row r="51" spans="1:16" x14ac:dyDescent="0.2">
      <c r="A51" s="25" t="s">
        <v>50</v>
      </c>
      <c r="B51" s="30" t="s">
        <v>46</v>
      </c>
      <c r="C51" s="30" t="s">
        <v>251</v>
      </c>
      <c r="D51" s="25" t="s">
        <v>52</v>
      </c>
      <c r="E51" s="31" t="s">
        <v>252</v>
      </c>
      <c r="F51" s="32" t="s">
        <v>161</v>
      </c>
      <c r="G51" s="33">
        <v>53.484999999999999</v>
      </c>
      <c r="H51" s="34"/>
      <c r="I51" s="34">
        <f>ROUND(ROUND(H51,2)*ROUND(G51,3),2)</f>
        <v>0</v>
      </c>
      <c r="J51" s="32" t="s">
        <v>55</v>
      </c>
      <c r="O51">
        <f>(I51*21)/100</f>
        <v>0</v>
      </c>
      <c r="P51" t="s">
        <v>26</v>
      </c>
    </row>
    <row r="52" spans="1:16" x14ac:dyDescent="0.2">
      <c r="A52" s="35" t="s">
        <v>56</v>
      </c>
      <c r="E52" s="36" t="s">
        <v>253</v>
      </c>
    </row>
    <row r="53" spans="1:16" x14ac:dyDescent="0.2">
      <c r="A53" s="37" t="s">
        <v>58</v>
      </c>
      <c r="E53" s="38" t="s">
        <v>254</v>
      </c>
    </row>
    <row r="54" spans="1:16" ht="25.5" x14ac:dyDescent="0.2">
      <c r="A54" t="s">
        <v>59</v>
      </c>
      <c r="E54" s="36" t="s">
        <v>255</v>
      </c>
    </row>
    <row r="55" spans="1:16" x14ac:dyDescent="0.2">
      <c r="A55" s="25" t="s">
        <v>50</v>
      </c>
      <c r="B55" s="30" t="s">
        <v>102</v>
      </c>
      <c r="C55" s="30" t="s">
        <v>256</v>
      </c>
      <c r="D55" s="25" t="s">
        <v>52</v>
      </c>
      <c r="E55" s="31" t="s">
        <v>257</v>
      </c>
      <c r="F55" s="32" t="s">
        <v>161</v>
      </c>
      <c r="G55" s="33">
        <v>57.024999999999999</v>
      </c>
      <c r="H55" s="34"/>
      <c r="I55" s="34">
        <f>ROUND(ROUND(H55,2)*ROUND(G55,3),2)</f>
        <v>0</v>
      </c>
      <c r="J55" s="32" t="s">
        <v>55</v>
      </c>
      <c r="O55">
        <f>(I55*21)/100</f>
        <v>0</v>
      </c>
      <c r="P55" t="s">
        <v>26</v>
      </c>
    </row>
    <row r="56" spans="1:16" ht="25.5" x14ac:dyDescent="0.2">
      <c r="A56" s="35" t="s">
        <v>56</v>
      </c>
      <c r="E56" s="36" t="s">
        <v>258</v>
      </c>
    </row>
    <row r="57" spans="1:16" x14ac:dyDescent="0.2">
      <c r="A57" s="37" t="s">
        <v>58</v>
      </c>
      <c r="E57" s="38" t="s">
        <v>52</v>
      </c>
    </row>
    <row r="58" spans="1:16" ht="369.75" x14ac:dyDescent="0.2">
      <c r="A58" t="s">
        <v>59</v>
      </c>
      <c r="E58" s="36" t="s">
        <v>207</v>
      </c>
    </row>
    <row r="59" spans="1:16" x14ac:dyDescent="0.2">
      <c r="A59" s="25" t="s">
        <v>50</v>
      </c>
      <c r="B59" s="30" t="s">
        <v>107</v>
      </c>
      <c r="C59" s="30" t="s">
        <v>259</v>
      </c>
      <c r="D59" s="25" t="s">
        <v>52</v>
      </c>
      <c r="E59" s="31" t="s">
        <v>260</v>
      </c>
      <c r="F59" s="32" t="s">
        <v>161</v>
      </c>
      <c r="G59" s="33">
        <v>33.073999999999998</v>
      </c>
      <c r="H59" s="34"/>
      <c r="I59" s="34">
        <f>ROUND(ROUND(H59,2)*ROUND(G59,3),2)</f>
        <v>0</v>
      </c>
      <c r="J59" s="32" t="s">
        <v>55</v>
      </c>
      <c r="O59">
        <f>(I59*21)/100</f>
        <v>0</v>
      </c>
      <c r="P59" t="s">
        <v>26</v>
      </c>
    </row>
    <row r="60" spans="1:16" x14ac:dyDescent="0.2">
      <c r="A60" s="35" t="s">
        <v>56</v>
      </c>
      <c r="E60" s="36" t="s">
        <v>261</v>
      </c>
    </row>
    <row r="61" spans="1:16" x14ac:dyDescent="0.2">
      <c r="A61" s="37" t="s">
        <v>58</v>
      </c>
      <c r="E61" s="38" t="s">
        <v>262</v>
      </c>
    </row>
    <row r="62" spans="1:16" ht="369.75" x14ac:dyDescent="0.2">
      <c r="A62" t="s">
        <v>59</v>
      </c>
      <c r="E62" s="36" t="s">
        <v>263</v>
      </c>
    </row>
    <row r="63" spans="1:16" x14ac:dyDescent="0.2">
      <c r="A63" s="25" t="s">
        <v>50</v>
      </c>
      <c r="B63" s="30" t="s">
        <v>112</v>
      </c>
      <c r="C63" s="30" t="s">
        <v>264</v>
      </c>
      <c r="D63" s="25" t="s">
        <v>52</v>
      </c>
      <c r="E63" s="31" t="s">
        <v>265</v>
      </c>
      <c r="F63" s="32" t="s">
        <v>266</v>
      </c>
      <c r="G63" s="33">
        <v>826.85</v>
      </c>
      <c r="H63" s="34"/>
      <c r="I63" s="34">
        <f>ROUND(ROUND(H63,2)*ROUND(G63,3),2)</f>
        <v>0</v>
      </c>
      <c r="J63" s="32" t="s">
        <v>55</v>
      </c>
      <c r="O63">
        <f>(I63*21)/100</f>
        <v>0</v>
      </c>
      <c r="P63" t="s">
        <v>26</v>
      </c>
    </row>
    <row r="64" spans="1:16" x14ac:dyDescent="0.2">
      <c r="A64" s="35" t="s">
        <v>56</v>
      </c>
      <c r="E64" s="36" t="s">
        <v>267</v>
      </c>
    </row>
    <row r="65" spans="1:16" x14ac:dyDescent="0.2">
      <c r="A65" s="37" t="s">
        <v>58</v>
      </c>
      <c r="E65" s="38" t="s">
        <v>268</v>
      </c>
    </row>
    <row r="66" spans="1:16" ht="25.5" x14ac:dyDescent="0.2">
      <c r="A66" t="s">
        <v>59</v>
      </c>
      <c r="E66" s="36" t="s">
        <v>269</v>
      </c>
    </row>
    <row r="67" spans="1:16" x14ac:dyDescent="0.2">
      <c r="A67" s="25" t="s">
        <v>50</v>
      </c>
      <c r="B67" s="30" t="s">
        <v>116</v>
      </c>
      <c r="C67" s="30" t="s">
        <v>270</v>
      </c>
      <c r="D67" s="25" t="s">
        <v>52</v>
      </c>
      <c r="E67" s="31" t="s">
        <v>271</v>
      </c>
      <c r="F67" s="32" t="s">
        <v>161</v>
      </c>
      <c r="G67" s="33">
        <v>119.34699999999999</v>
      </c>
      <c r="H67" s="34"/>
      <c r="I67" s="34">
        <f>ROUND(ROUND(H67,2)*ROUND(G67,3),2)</f>
        <v>0</v>
      </c>
      <c r="J67" s="32" t="s">
        <v>55</v>
      </c>
      <c r="O67">
        <f>(I67*21)/100</f>
        <v>0</v>
      </c>
      <c r="P67" t="s">
        <v>26</v>
      </c>
    </row>
    <row r="68" spans="1:16" ht="63.75" x14ac:dyDescent="0.2">
      <c r="A68" s="35" t="s">
        <v>56</v>
      </c>
      <c r="E68" s="36" t="s">
        <v>272</v>
      </c>
    </row>
    <row r="69" spans="1:16" x14ac:dyDescent="0.2">
      <c r="A69" s="37" t="s">
        <v>58</v>
      </c>
      <c r="E69" s="38" t="s">
        <v>273</v>
      </c>
    </row>
    <row r="70" spans="1:16" ht="318.75" x14ac:dyDescent="0.2">
      <c r="A70" t="s">
        <v>59</v>
      </c>
      <c r="E70" s="36" t="s">
        <v>274</v>
      </c>
    </row>
    <row r="71" spans="1:16" x14ac:dyDescent="0.2">
      <c r="A71" s="25" t="s">
        <v>50</v>
      </c>
      <c r="B71" s="30" t="s">
        <v>120</v>
      </c>
      <c r="C71" s="30" t="s">
        <v>275</v>
      </c>
      <c r="D71" s="25" t="s">
        <v>52</v>
      </c>
      <c r="E71" s="31" t="s">
        <v>276</v>
      </c>
      <c r="F71" s="32" t="s">
        <v>161</v>
      </c>
      <c r="G71" s="33">
        <v>26.195</v>
      </c>
      <c r="H71" s="34"/>
      <c r="I71" s="34">
        <f>ROUND(ROUND(H71,2)*ROUND(G71,3),2)</f>
        <v>0</v>
      </c>
      <c r="J71" s="32" t="s">
        <v>55</v>
      </c>
      <c r="O71">
        <f>(I71*21)/100</f>
        <v>0</v>
      </c>
      <c r="P71" t="s">
        <v>26</v>
      </c>
    </row>
    <row r="72" spans="1:16" ht="51" x14ac:dyDescent="0.2">
      <c r="A72" s="35" t="s">
        <v>56</v>
      </c>
      <c r="E72" s="36" t="s">
        <v>277</v>
      </c>
    </row>
    <row r="73" spans="1:16" x14ac:dyDescent="0.2">
      <c r="A73" s="37" t="s">
        <v>58</v>
      </c>
      <c r="E73" s="38" t="s">
        <v>278</v>
      </c>
    </row>
    <row r="74" spans="1:16" ht="318.75" x14ac:dyDescent="0.2">
      <c r="A74" t="s">
        <v>59</v>
      </c>
      <c r="E74" s="36" t="s">
        <v>279</v>
      </c>
    </row>
    <row r="75" spans="1:16" x14ac:dyDescent="0.2">
      <c r="A75" s="25" t="s">
        <v>50</v>
      </c>
      <c r="B75" s="30" t="s">
        <v>280</v>
      </c>
      <c r="C75" s="30" t="s">
        <v>281</v>
      </c>
      <c r="D75" s="25" t="s">
        <v>52</v>
      </c>
      <c r="E75" s="31" t="s">
        <v>282</v>
      </c>
      <c r="F75" s="32" t="s">
        <v>266</v>
      </c>
      <c r="G75" s="33">
        <v>654.875</v>
      </c>
      <c r="H75" s="34"/>
      <c r="I75" s="34">
        <f>ROUND(ROUND(H75,2)*ROUND(G75,3),2)</f>
        <v>0</v>
      </c>
      <c r="J75" s="32" t="s">
        <v>55</v>
      </c>
      <c r="O75">
        <f>(I75*21)/100</f>
        <v>0</v>
      </c>
      <c r="P75" t="s">
        <v>26</v>
      </c>
    </row>
    <row r="76" spans="1:16" x14ac:dyDescent="0.2">
      <c r="A76" s="35" t="s">
        <v>56</v>
      </c>
      <c r="E76" s="36" t="s">
        <v>238</v>
      </c>
    </row>
    <row r="77" spans="1:16" x14ac:dyDescent="0.2">
      <c r="A77" s="37" t="s">
        <v>58</v>
      </c>
      <c r="E77" s="38" t="s">
        <v>283</v>
      </c>
    </row>
    <row r="78" spans="1:16" ht="25.5" x14ac:dyDescent="0.2">
      <c r="A78" t="s">
        <v>59</v>
      </c>
      <c r="E78" s="36" t="s">
        <v>269</v>
      </c>
    </row>
    <row r="79" spans="1:16" x14ac:dyDescent="0.2">
      <c r="A79" s="25" t="s">
        <v>50</v>
      </c>
      <c r="B79" s="30" t="s">
        <v>284</v>
      </c>
      <c r="C79" s="30" t="s">
        <v>285</v>
      </c>
      <c r="D79" s="25" t="s">
        <v>76</v>
      </c>
      <c r="E79" s="31" t="s">
        <v>286</v>
      </c>
      <c r="F79" s="32" t="s">
        <v>161</v>
      </c>
      <c r="G79" s="33">
        <v>57.024999999999999</v>
      </c>
      <c r="H79" s="34"/>
      <c r="I79" s="34">
        <f>ROUND(ROUND(H79,2)*ROUND(G79,3),2)</f>
        <v>0</v>
      </c>
      <c r="J79" s="32" t="s">
        <v>55</v>
      </c>
      <c r="O79">
        <f>(I79*21)/100</f>
        <v>0</v>
      </c>
      <c r="P79" t="s">
        <v>26</v>
      </c>
    </row>
    <row r="80" spans="1:16" ht="25.5" x14ac:dyDescent="0.2">
      <c r="A80" s="35" t="s">
        <v>56</v>
      </c>
      <c r="E80" s="36" t="s">
        <v>287</v>
      </c>
    </row>
    <row r="81" spans="1:16" x14ac:dyDescent="0.2">
      <c r="A81" s="37" t="s">
        <v>58</v>
      </c>
      <c r="E81" s="38" t="s">
        <v>52</v>
      </c>
    </row>
    <row r="82" spans="1:16" ht="267.75" x14ac:dyDescent="0.2">
      <c r="A82" t="s">
        <v>59</v>
      </c>
      <c r="E82" s="36" t="s">
        <v>288</v>
      </c>
    </row>
    <row r="83" spans="1:16" x14ac:dyDescent="0.2">
      <c r="A83" s="25" t="s">
        <v>50</v>
      </c>
      <c r="B83" s="30" t="s">
        <v>289</v>
      </c>
      <c r="C83" s="30" t="s">
        <v>285</v>
      </c>
      <c r="D83" s="25" t="s">
        <v>81</v>
      </c>
      <c r="E83" s="31" t="s">
        <v>286</v>
      </c>
      <c r="F83" s="32" t="s">
        <v>161</v>
      </c>
      <c r="G83" s="33">
        <v>102.85</v>
      </c>
      <c r="H83" s="34"/>
      <c r="I83" s="34">
        <f>ROUND(ROUND(H83,2)*ROUND(G83,3),2)</f>
        <v>0</v>
      </c>
      <c r="J83" s="32" t="s">
        <v>55</v>
      </c>
      <c r="O83">
        <f>(I83*21)/100</f>
        <v>0</v>
      </c>
      <c r="P83" t="s">
        <v>26</v>
      </c>
    </row>
    <row r="84" spans="1:16" ht="25.5" x14ac:dyDescent="0.2">
      <c r="A84" s="35" t="s">
        <v>56</v>
      </c>
      <c r="E84" s="36" t="s">
        <v>290</v>
      </c>
    </row>
    <row r="85" spans="1:16" x14ac:dyDescent="0.2">
      <c r="A85" s="37" t="s">
        <v>58</v>
      </c>
      <c r="E85" s="38" t="s">
        <v>52</v>
      </c>
    </row>
    <row r="86" spans="1:16" ht="267.75" x14ac:dyDescent="0.2">
      <c r="A86" t="s">
        <v>59</v>
      </c>
      <c r="E86" s="36" t="s">
        <v>288</v>
      </c>
    </row>
    <row r="87" spans="1:16" x14ac:dyDescent="0.2">
      <c r="A87" s="25" t="s">
        <v>50</v>
      </c>
      <c r="B87" s="30" t="s">
        <v>291</v>
      </c>
      <c r="C87" s="30" t="s">
        <v>292</v>
      </c>
      <c r="D87" s="25" t="s">
        <v>52</v>
      </c>
      <c r="E87" s="31" t="s">
        <v>293</v>
      </c>
      <c r="F87" s="32" t="s">
        <v>161</v>
      </c>
      <c r="G87" s="33">
        <v>53.484999999999999</v>
      </c>
      <c r="H87" s="34"/>
      <c r="I87" s="34">
        <f>ROUND(ROUND(H87,2)*ROUND(G87,3),2)</f>
        <v>0</v>
      </c>
      <c r="J87" s="32" t="s">
        <v>55</v>
      </c>
      <c r="O87">
        <f>(I87*21)/100</f>
        <v>0</v>
      </c>
      <c r="P87" t="s">
        <v>26</v>
      </c>
    </row>
    <row r="88" spans="1:16" x14ac:dyDescent="0.2">
      <c r="A88" s="35" t="s">
        <v>56</v>
      </c>
      <c r="E88" s="36" t="s">
        <v>294</v>
      </c>
    </row>
    <row r="89" spans="1:16" x14ac:dyDescent="0.2">
      <c r="A89" s="37" t="s">
        <v>58</v>
      </c>
      <c r="E89" s="38" t="s">
        <v>254</v>
      </c>
    </row>
    <row r="90" spans="1:16" ht="191.25" x14ac:dyDescent="0.2">
      <c r="A90" t="s">
        <v>59</v>
      </c>
      <c r="E90" s="36" t="s">
        <v>295</v>
      </c>
    </row>
    <row r="91" spans="1:16" x14ac:dyDescent="0.2">
      <c r="A91" s="25" t="s">
        <v>50</v>
      </c>
      <c r="B91" s="30" t="s">
        <v>296</v>
      </c>
      <c r="C91" s="30" t="s">
        <v>297</v>
      </c>
      <c r="D91" s="25" t="s">
        <v>52</v>
      </c>
      <c r="E91" s="31" t="s">
        <v>298</v>
      </c>
      <c r="F91" s="32" t="s">
        <v>161</v>
      </c>
      <c r="G91" s="33">
        <v>30</v>
      </c>
      <c r="H91" s="34"/>
      <c r="I91" s="34">
        <f>ROUND(ROUND(H91,2)*ROUND(G91,3),2)</f>
        <v>0</v>
      </c>
      <c r="J91" s="32" t="s">
        <v>55</v>
      </c>
      <c r="O91">
        <f>(I91*21)/100</f>
        <v>0</v>
      </c>
      <c r="P91" t="s">
        <v>26</v>
      </c>
    </row>
    <row r="92" spans="1:16" ht="51" x14ac:dyDescent="0.2">
      <c r="A92" s="35" t="s">
        <v>56</v>
      </c>
      <c r="E92" s="36" t="s">
        <v>299</v>
      </c>
    </row>
    <row r="93" spans="1:16" x14ac:dyDescent="0.2">
      <c r="A93" s="37" t="s">
        <v>58</v>
      </c>
      <c r="E93" s="38" t="s">
        <v>52</v>
      </c>
    </row>
    <row r="94" spans="1:16" ht="280.5" x14ac:dyDescent="0.2">
      <c r="A94" t="s">
        <v>59</v>
      </c>
      <c r="E94" s="36" t="s">
        <v>300</v>
      </c>
    </row>
    <row r="95" spans="1:16" x14ac:dyDescent="0.2">
      <c r="A95" s="25" t="s">
        <v>50</v>
      </c>
      <c r="B95" s="30" t="s">
        <v>301</v>
      </c>
      <c r="C95" s="30" t="s">
        <v>302</v>
      </c>
      <c r="D95" s="25" t="s">
        <v>52</v>
      </c>
      <c r="E95" s="31" t="s">
        <v>303</v>
      </c>
      <c r="F95" s="32" t="s">
        <v>161</v>
      </c>
      <c r="G95" s="33">
        <v>16.497</v>
      </c>
      <c r="H95" s="34"/>
      <c r="I95" s="34">
        <f>ROUND(ROUND(H95,2)*ROUND(G95,3),2)</f>
        <v>0</v>
      </c>
      <c r="J95" s="32" t="s">
        <v>55</v>
      </c>
      <c r="O95">
        <f>(I95*21)/100</f>
        <v>0</v>
      </c>
      <c r="P95" t="s">
        <v>26</v>
      </c>
    </row>
    <row r="96" spans="1:16" x14ac:dyDescent="0.2">
      <c r="A96" s="35" t="s">
        <v>56</v>
      </c>
      <c r="E96" s="36" t="s">
        <v>304</v>
      </c>
    </row>
    <row r="97" spans="1:16" x14ac:dyDescent="0.2">
      <c r="A97" s="37" t="s">
        <v>58</v>
      </c>
      <c r="E97" s="38" t="s">
        <v>305</v>
      </c>
    </row>
    <row r="98" spans="1:16" ht="242.25" x14ac:dyDescent="0.2">
      <c r="A98" t="s">
        <v>59</v>
      </c>
      <c r="E98" s="36" t="s">
        <v>306</v>
      </c>
    </row>
    <row r="99" spans="1:16" x14ac:dyDescent="0.2">
      <c r="A99" s="25" t="s">
        <v>50</v>
      </c>
      <c r="B99" s="30" t="s">
        <v>307</v>
      </c>
      <c r="C99" s="30" t="s">
        <v>208</v>
      </c>
      <c r="D99" s="25" t="s">
        <v>52</v>
      </c>
      <c r="E99" s="31" t="s">
        <v>209</v>
      </c>
      <c r="F99" s="32" t="s">
        <v>161</v>
      </c>
      <c r="G99" s="33">
        <v>22.667000000000002</v>
      </c>
      <c r="H99" s="34"/>
      <c r="I99" s="34">
        <f>ROUND(ROUND(H99,2)*ROUND(G99,3),2)</f>
        <v>0</v>
      </c>
      <c r="J99" s="32" t="s">
        <v>55</v>
      </c>
      <c r="O99">
        <f>(I99*21)/100</f>
        <v>0</v>
      </c>
      <c r="P99" t="s">
        <v>26</v>
      </c>
    </row>
    <row r="100" spans="1:16" ht="25.5" x14ac:dyDescent="0.2">
      <c r="A100" s="35" t="s">
        <v>56</v>
      </c>
      <c r="E100" s="36" t="s">
        <v>308</v>
      </c>
    </row>
    <row r="101" spans="1:16" x14ac:dyDescent="0.2">
      <c r="A101" s="37" t="s">
        <v>58</v>
      </c>
      <c r="E101" s="38" t="s">
        <v>309</v>
      </c>
    </row>
    <row r="102" spans="1:16" ht="229.5" x14ac:dyDescent="0.2">
      <c r="A102" t="s">
        <v>59</v>
      </c>
      <c r="E102" s="36" t="s">
        <v>211</v>
      </c>
    </row>
    <row r="103" spans="1:16" x14ac:dyDescent="0.2">
      <c r="A103" s="25" t="s">
        <v>50</v>
      </c>
      <c r="B103" s="30" t="s">
        <v>310</v>
      </c>
      <c r="C103" s="30" t="s">
        <v>311</v>
      </c>
      <c r="D103" s="25" t="s">
        <v>52</v>
      </c>
      <c r="E103" s="31" t="s">
        <v>312</v>
      </c>
      <c r="F103" s="32" t="s">
        <v>161</v>
      </c>
      <c r="G103" s="33">
        <v>12.544</v>
      </c>
      <c r="H103" s="34"/>
      <c r="I103" s="34">
        <f>ROUND(ROUND(H103,2)*ROUND(G103,3),2)</f>
        <v>0</v>
      </c>
      <c r="J103" s="32" t="s">
        <v>55</v>
      </c>
      <c r="O103">
        <f>(I103*21)/100</f>
        <v>0</v>
      </c>
      <c r="P103" t="s">
        <v>26</v>
      </c>
    </row>
    <row r="104" spans="1:16" ht="25.5" x14ac:dyDescent="0.2">
      <c r="A104" s="35" t="s">
        <v>56</v>
      </c>
      <c r="E104" s="36" t="s">
        <v>313</v>
      </c>
    </row>
    <row r="105" spans="1:16" x14ac:dyDescent="0.2">
      <c r="A105" s="37" t="s">
        <v>58</v>
      </c>
      <c r="E105" s="38" t="s">
        <v>314</v>
      </c>
    </row>
    <row r="106" spans="1:16" ht="293.25" x14ac:dyDescent="0.2">
      <c r="A106" t="s">
        <v>59</v>
      </c>
      <c r="E106" s="36" t="s">
        <v>315</v>
      </c>
    </row>
    <row r="107" spans="1:16" x14ac:dyDescent="0.2">
      <c r="A107" s="25" t="s">
        <v>50</v>
      </c>
      <c r="B107" s="30" t="s">
        <v>316</v>
      </c>
      <c r="C107" s="30" t="s">
        <v>317</v>
      </c>
      <c r="D107" s="25" t="s">
        <v>52</v>
      </c>
      <c r="E107" s="31" t="s">
        <v>318</v>
      </c>
      <c r="F107" s="32" t="s">
        <v>161</v>
      </c>
      <c r="G107" s="33">
        <v>115</v>
      </c>
      <c r="H107" s="34"/>
      <c r="I107" s="34">
        <f>ROUND(ROUND(H107,2)*ROUND(G107,3),2)</f>
        <v>0</v>
      </c>
      <c r="J107" s="32" t="s">
        <v>55</v>
      </c>
      <c r="O107">
        <f>(I107*21)/100</f>
        <v>0</v>
      </c>
      <c r="P107" t="s">
        <v>26</v>
      </c>
    </row>
    <row r="108" spans="1:16" ht="38.25" x14ac:dyDescent="0.2">
      <c r="A108" s="35" t="s">
        <v>56</v>
      </c>
      <c r="E108" s="36" t="s">
        <v>319</v>
      </c>
    </row>
    <row r="109" spans="1:16" x14ac:dyDescent="0.2">
      <c r="A109" s="37" t="s">
        <v>58</v>
      </c>
      <c r="E109" s="38" t="s">
        <v>320</v>
      </c>
    </row>
    <row r="110" spans="1:16" ht="267.75" x14ac:dyDescent="0.2">
      <c r="A110" t="s">
        <v>59</v>
      </c>
      <c r="E110" s="36" t="s">
        <v>321</v>
      </c>
    </row>
    <row r="111" spans="1:16" x14ac:dyDescent="0.2">
      <c r="A111" s="25" t="s">
        <v>50</v>
      </c>
      <c r="B111" s="30" t="s">
        <v>322</v>
      </c>
      <c r="C111" s="30" t="s">
        <v>323</v>
      </c>
      <c r="D111" s="25" t="s">
        <v>52</v>
      </c>
      <c r="E111" s="31" t="s">
        <v>324</v>
      </c>
      <c r="F111" s="32" t="s">
        <v>155</v>
      </c>
      <c r="G111" s="33">
        <v>285.726</v>
      </c>
      <c r="H111" s="34"/>
      <c r="I111" s="34">
        <f>ROUND(ROUND(H111,2)*ROUND(G111,3),2)</f>
        <v>0</v>
      </c>
      <c r="J111" s="32" t="s">
        <v>55</v>
      </c>
      <c r="O111">
        <f>(I111*21)/100</f>
        <v>0</v>
      </c>
      <c r="P111" t="s">
        <v>26</v>
      </c>
    </row>
    <row r="112" spans="1:16" x14ac:dyDescent="0.2">
      <c r="A112" s="35" t="s">
        <v>56</v>
      </c>
      <c r="E112" s="36" t="s">
        <v>325</v>
      </c>
    </row>
    <row r="113" spans="1:16" x14ac:dyDescent="0.2">
      <c r="A113" s="37" t="s">
        <v>58</v>
      </c>
      <c r="E113" s="38" t="s">
        <v>326</v>
      </c>
    </row>
    <row r="114" spans="1:16" ht="25.5" x14ac:dyDescent="0.2">
      <c r="A114" t="s">
        <v>59</v>
      </c>
      <c r="E114" s="36" t="s">
        <v>327</v>
      </c>
    </row>
    <row r="115" spans="1:16" x14ac:dyDescent="0.2">
      <c r="A115" s="25" t="s">
        <v>50</v>
      </c>
      <c r="B115" s="30" t="s">
        <v>328</v>
      </c>
      <c r="C115" s="30" t="s">
        <v>329</v>
      </c>
      <c r="D115" s="25" t="s">
        <v>52</v>
      </c>
      <c r="E115" s="31" t="s">
        <v>330</v>
      </c>
      <c r="F115" s="32" t="s">
        <v>155</v>
      </c>
      <c r="G115" s="33">
        <v>389.2</v>
      </c>
      <c r="H115" s="34"/>
      <c r="I115" s="34">
        <f>ROUND(ROUND(H115,2)*ROUND(G115,3),2)</f>
        <v>0</v>
      </c>
      <c r="J115" s="32" t="s">
        <v>55</v>
      </c>
      <c r="O115">
        <f>(I115*21)/100</f>
        <v>0</v>
      </c>
      <c r="P115" t="s">
        <v>26</v>
      </c>
    </row>
    <row r="116" spans="1:16" x14ac:dyDescent="0.2">
      <c r="A116" s="35" t="s">
        <v>56</v>
      </c>
      <c r="E116" s="36" t="s">
        <v>331</v>
      </c>
    </row>
    <row r="117" spans="1:16" x14ac:dyDescent="0.2">
      <c r="A117" s="37" t="s">
        <v>58</v>
      </c>
      <c r="E117" s="38" t="s">
        <v>332</v>
      </c>
    </row>
    <row r="118" spans="1:16" x14ac:dyDescent="0.2">
      <c r="A118" t="s">
        <v>59</v>
      </c>
      <c r="E118" s="36" t="s">
        <v>333</v>
      </c>
    </row>
    <row r="119" spans="1:16" x14ac:dyDescent="0.2">
      <c r="A119" s="25" t="s">
        <v>50</v>
      </c>
      <c r="B119" s="30" t="s">
        <v>334</v>
      </c>
      <c r="C119" s="30" t="s">
        <v>335</v>
      </c>
      <c r="D119" s="25" t="s">
        <v>52</v>
      </c>
      <c r="E119" s="31" t="s">
        <v>336</v>
      </c>
      <c r="F119" s="32" t="s">
        <v>155</v>
      </c>
      <c r="G119" s="33">
        <v>308.8</v>
      </c>
      <c r="H119" s="34"/>
      <c r="I119" s="34">
        <f>ROUND(ROUND(H119,2)*ROUND(G119,3),2)</f>
        <v>0</v>
      </c>
      <c r="J119" s="32" t="s">
        <v>55</v>
      </c>
      <c r="O119">
        <f>(I119*21)/100</f>
        <v>0</v>
      </c>
      <c r="P119" t="s">
        <v>26</v>
      </c>
    </row>
    <row r="120" spans="1:16" x14ac:dyDescent="0.2">
      <c r="A120" s="35" t="s">
        <v>56</v>
      </c>
      <c r="E120" s="36" t="s">
        <v>337</v>
      </c>
    </row>
    <row r="121" spans="1:16" x14ac:dyDescent="0.2">
      <c r="A121" s="37" t="s">
        <v>58</v>
      </c>
      <c r="E121" s="38" t="s">
        <v>52</v>
      </c>
    </row>
    <row r="122" spans="1:16" ht="38.25" x14ac:dyDescent="0.2">
      <c r="A122" t="s">
        <v>59</v>
      </c>
      <c r="E122" s="36" t="s">
        <v>338</v>
      </c>
    </row>
    <row r="123" spans="1:16" x14ac:dyDescent="0.2">
      <c r="A123" s="25" t="s">
        <v>50</v>
      </c>
      <c r="B123" s="30" t="s">
        <v>339</v>
      </c>
      <c r="C123" s="30" t="s">
        <v>340</v>
      </c>
      <c r="D123" s="25" t="s">
        <v>52</v>
      </c>
      <c r="E123" s="31" t="s">
        <v>341</v>
      </c>
      <c r="F123" s="32" t="s">
        <v>155</v>
      </c>
      <c r="G123" s="33">
        <v>308.8</v>
      </c>
      <c r="H123" s="34"/>
      <c r="I123" s="34">
        <f>ROUND(ROUND(H123,2)*ROUND(G123,3),2)</f>
        <v>0</v>
      </c>
      <c r="J123" s="32" t="s">
        <v>55</v>
      </c>
      <c r="O123">
        <f>(I123*21)/100</f>
        <v>0</v>
      </c>
      <c r="P123" t="s">
        <v>26</v>
      </c>
    </row>
    <row r="124" spans="1:16" x14ac:dyDescent="0.2">
      <c r="A124" s="35" t="s">
        <v>56</v>
      </c>
      <c r="E124" s="36" t="s">
        <v>52</v>
      </c>
    </row>
    <row r="125" spans="1:16" x14ac:dyDescent="0.2">
      <c r="A125" s="37" t="s">
        <v>58</v>
      </c>
      <c r="E125" s="38" t="s">
        <v>52</v>
      </c>
    </row>
    <row r="126" spans="1:16" ht="25.5" x14ac:dyDescent="0.2">
      <c r="A126" t="s">
        <v>59</v>
      </c>
      <c r="E126" s="36" t="s">
        <v>342</v>
      </c>
    </row>
    <row r="127" spans="1:16" x14ac:dyDescent="0.2">
      <c r="A127" s="25" t="s">
        <v>50</v>
      </c>
      <c r="B127" s="30" t="s">
        <v>343</v>
      </c>
      <c r="C127" s="30" t="s">
        <v>344</v>
      </c>
      <c r="D127" s="25" t="s">
        <v>52</v>
      </c>
      <c r="E127" s="31" t="s">
        <v>345</v>
      </c>
      <c r="F127" s="32" t="s">
        <v>155</v>
      </c>
      <c r="G127" s="33">
        <v>54</v>
      </c>
      <c r="H127" s="34"/>
      <c r="I127" s="34">
        <f>ROUND(ROUND(H127,2)*ROUND(G127,3),2)</f>
        <v>0</v>
      </c>
      <c r="J127" s="32" t="s">
        <v>55</v>
      </c>
      <c r="O127">
        <f>(I127*21)/100</f>
        <v>0</v>
      </c>
      <c r="P127" t="s">
        <v>26</v>
      </c>
    </row>
    <row r="128" spans="1:16" x14ac:dyDescent="0.2">
      <c r="A128" s="35" t="s">
        <v>56</v>
      </c>
      <c r="E128" s="36" t="s">
        <v>346</v>
      </c>
    </row>
    <row r="129" spans="1:18" x14ac:dyDescent="0.2">
      <c r="A129" s="37" t="s">
        <v>58</v>
      </c>
      <c r="E129" s="38" t="s">
        <v>347</v>
      </c>
    </row>
    <row r="130" spans="1:18" ht="38.25" x14ac:dyDescent="0.2">
      <c r="A130" t="s">
        <v>59</v>
      </c>
      <c r="E130" s="36" t="s">
        <v>348</v>
      </c>
    </row>
    <row r="131" spans="1:18" ht="12.75" customHeight="1" x14ac:dyDescent="0.2">
      <c r="A131" s="12" t="s">
        <v>47</v>
      </c>
      <c r="B131" s="12"/>
      <c r="C131" s="39" t="s">
        <v>26</v>
      </c>
      <c r="D131" s="12"/>
      <c r="E131" s="28" t="s">
        <v>349</v>
      </c>
      <c r="F131" s="12"/>
      <c r="G131" s="12"/>
      <c r="H131" s="12"/>
      <c r="I131" s="40">
        <f>0+Q131</f>
        <v>0</v>
      </c>
      <c r="J131" s="12"/>
      <c r="O131">
        <f>0+R131</f>
        <v>0</v>
      </c>
      <c r="Q131">
        <f>0+I132+I136+I140+I144+I148+I152+I156+I160+I164+I168+I172+I176+I180+I184</f>
        <v>0</v>
      </c>
      <c r="R131">
        <f>0+O132+O136+O140+O144+O148+O152+O156+O160+O164+O168+O172+O176+O180+O184</f>
        <v>0</v>
      </c>
    </row>
    <row r="132" spans="1:18" x14ac:dyDescent="0.2">
      <c r="A132" s="25" t="s">
        <v>50</v>
      </c>
      <c r="B132" s="30" t="s">
        <v>350</v>
      </c>
      <c r="C132" s="30" t="s">
        <v>351</v>
      </c>
      <c r="D132" s="25" t="s">
        <v>52</v>
      </c>
      <c r="E132" s="31" t="s">
        <v>352</v>
      </c>
      <c r="F132" s="32" t="s">
        <v>146</v>
      </c>
      <c r="G132" s="33">
        <v>32</v>
      </c>
      <c r="H132" s="34"/>
      <c r="I132" s="34">
        <f>ROUND(ROUND(H132,2)*ROUND(G132,3),2)</f>
        <v>0</v>
      </c>
      <c r="J132" s="32" t="s">
        <v>55</v>
      </c>
      <c r="O132">
        <f>(I132*21)/100</f>
        <v>0</v>
      </c>
      <c r="P132" t="s">
        <v>26</v>
      </c>
    </row>
    <row r="133" spans="1:18" ht="25.5" x14ac:dyDescent="0.2">
      <c r="A133" s="35" t="s">
        <v>56</v>
      </c>
      <c r="E133" s="36" t="s">
        <v>353</v>
      </c>
    </row>
    <row r="134" spans="1:18" x14ac:dyDescent="0.2">
      <c r="A134" s="37" t="s">
        <v>58</v>
      </c>
      <c r="E134" s="38" t="s">
        <v>354</v>
      </c>
    </row>
    <row r="135" spans="1:18" ht="165.75" x14ac:dyDescent="0.2">
      <c r="A135" t="s">
        <v>59</v>
      </c>
      <c r="E135" s="36" t="s">
        <v>355</v>
      </c>
    </row>
    <row r="136" spans="1:18" x14ac:dyDescent="0.2">
      <c r="A136" s="25" t="s">
        <v>50</v>
      </c>
      <c r="B136" s="30" t="s">
        <v>356</v>
      </c>
      <c r="C136" s="30" t="s">
        <v>357</v>
      </c>
      <c r="D136" s="25" t="s">
        <v>52</v>
      </c>
      <c r="E136" s="31" t="s">
        <v>358</v>
      </c>
      <c r="F136" s="32" t="s">
        <v>161</v>
      </c>
      <c r="G136" s="33">
        <v>0.16600000000000001</v>
      </c>
      <c r="H136" s="34"/>
      <c r="I136" s="34">
        <f>ROUND(ROUND(H136,2)*ROUND(G136,3),2)</f>
        <v>0</v>
      </c>
      <c r="J136" s="32" t="s">
        <v>55</v>
      </c>
      <c r="O136">
        <f>(I136*21)/100</f>
        <v>0</v>
      </c>
      <c r="P136" t="s">
        <v>26</v>
      </c>
    </row>
    <row r="137" spans="1:18" x14ac:dyDescent="0.2">
      <c r="A137" s="35" t="s">
        <v>56</v>
      </c>
      <c r="E137" s="36" t="s">
        <v>359</v>
      </c>
    </row>
    <row r="138" spans="1:18" x14ac:dyDescent="0.2">
      <c r="A138" s="37" t="s">
        <v>58</v>
      </c>
      <c r="E138" s="38" t="s">
        <v>360</v>
      </c>
    </row>
    <row r="139" spans="1:18" ht="51" x14ac:dyDescent="0.2">
      <c r="A139" t="s">
        <v>59</v>
      </c>
      <c r="E139" s="36" t="s">
        <v>361</v>
      </c>
    </row>
    <row r="140" spans="1:18" x14ac:dyDescent="0.2">
      <c r="A140" s="25" t="s">
        <v>50</v>
      </c>
      <c r="B140" s="30" t="s">
        <v>362</v>
      </c>
      <c r="C140" s="30" t="s">
        <v>363</v>
      </c>
      <c r="D140" s="25" t="s">
        <v>52</v>
      </c>
      <c r="E140" s="31" t="s">
        <v>364</v>
      </c>
      <c r="F140" s="32" t="s">
        <v>161</v>
      </c>
      <c r="G140" s="33">
        <v>122</v>
      </c>
      <c r="H140" s="34"/>
      <c r="I140" s="34">
        <f>ROUND(ROUND(H140,2)*ROUND(G140,3),2)</f>
        <v>0</v>
      </c>
      <c r="J140" s="32" t="s">
        <v>55</v>
      </c>
      <c r="O140">
        <f>(I140*21)/100</f>
        <v>0</v>
      </c>
      <c r="P140" t="s">
        <v>26</v>
      </c>
    </row>
    <row r="141" spans="1:18" ht="63.75" x14ac:dyDescent="0.2">
      <c r="A141" s="35" t="s">
        <v>56</v>
      </c>
      <c r="E141" s="36" t="s">
        <v>365</v>
      </c>
    </row>
    <row r="142" spans="1:18" x14ac:dyDescent="0.2">
      <c r="A142" s="37" t="s">
        <v>58</v>
      </c>
      <c r="E142" s="38" t="s">
        <v>52</v>
      </c>
    </row>
    <row r="143" spans="1:18" ht="38.25" x14ac:dyDescent="0.2">
      <c r="A143" t="s">
        <v>59</v>
      </c>
      <c r="E143" s="36" t="s">
        <v>366</v>
      </c>
    </row>
    <row r="144" spans="1:18" ht="25.5" x14ac:dyDescent="0.2">
      <c r="A144" s="25" t="s">
        <v>50</v>
      </c>
      <c r="B144" s="30" t="s">
        <v>367</v>
      </c>
      <c r="C144" s="30" t="s">
        <v>368</v>
      </c>
      <c r="D144" s="25" t="s">
        <v>52</v>
      </c>
      <c r="E144" s="31" t="s">
        <v>369</v>
      </c>
      <c r="F144" s="32" t="s">
        <v>146</v>
      </c>
      <c r="G144" s="33">
        <v>2</v>
      </c>
      <c r="H144" s="34"/>
      <c r="I144" s="34">
        <f>ROUND(ROUND(H144,2)*ROUND(G144,3),2)</f>
        <v>0</v>
      </c>
      <c r="J144" s="32" t="s">
        <v>55</v>
      </c>
      <c r="O144">
        <f>(I144*21)/100</f>
        <v>0</v>
      </c>
      <c r="P144" t="s">
        <v>26</v>
      </c>
    </row>
    <row r="145" spans="1:16" x14ac:dyDescent="0.2">
      <c r="A145" s="35" t="s">
        <v>56</v>
      </c>
      <c r="E145" s="36" t="s">
        <v>370</v>
      </c>
    </row>
    <row r="146" spans="1:16" x14ac:dyDescent="0.2">
      <c r="A146" s="37" t="s">
        <v>58</v>
      </c>
      <c r="E146" s="38" t="s">
        <v>371</v>
      </c>
    </row>
    <row r="147" spans="1:16" ht="63.75" x14ac:dyDescent="0.2">
      <c r="A147" t="s">
        <v>59</v>
      </c>
      <c r="E147" s="36" t="s">
        <v>372</v>
      </c>
    </row>
    <row r="148" spans="1:16" x14ac:dyDescent="0.2">
      <c r="A148" s="25" t="s">
        <v>50</v>
      </c>
      <c r="B148" s="30" t="s">
        <v>373</v>
      </c>
      <c r="C148" s="30" t="s">
        <v>374</v>
      </c>
      <c r="D148" s="25" t="s">
        <v>52</v>
      </c>
      <c r="E148" s="31" t="s">
        <v>375</v>
      </c>
      <c r="F148" s="32" t="s">
        <v>161</v>
      </c>
      <c r="G148" s="33">
        <v>10.664999999999999</v>
      </c>
      <c r="H148" s="34"/>
      <c r="I148" s="34">
        <f>ROUND(ROUND(H148,2)*ROUND(G148,3),2)</f>
        <v>0</v>
      </c>
      <c r="J148" s="32" t="s">
        <v>55</v>
      </c>
      <c r="O148">
        <f>(I148*21)/100</f>
        <v>0</v>
      </c>
      <c r="P148" t="s">
        <v>26</v>
      </c>
    </row>
    <row r="149" spans="1:16" x14ac:dyDescent="0.2">
      <c r="A149" s="35" t="s">
        <v>56</v>
      </c>
      <c r="E149" s="36" t="s">
        <v>376</v>
      </c>
    </row>
    <row r="150" spans="1:16" x14ac:dyDescent="0.2">
      <c r="A150" s="37" t="s">
        <v>58</v>
      </c>
      <c r="E150" s="38" t="s">
        <v>377</v>
      </c>
    </row>
    <row r="151" spans="1:16" ht="369.75" x14ac:dyDescent="0.2">
      <c r="A151" t="s">
        <v>59</v>
      </c>
      <c r="E151" s="36" t="s">
        <v>378</v>
      </c>
    </row>
    <row r="152" spans="1:16" x14ac:dyDescent="0.2">
      <c r="A152" s="25" t="s">
        <v>50</v>
      </c>
      <c r="B152" s="30" t="s">
        <v>379</v>
      </c>
      <c r="C152" s="30" t="s">
        <v>380</v>
      </c>
      <c r="D152" s="25" t="s">
        <v>52</v>
      </c>
      <c r="E152" s="31" t="s">
        <v>381</v>
      </c>
      <c r="F152" s="32" t="s">
        <v>130</v>
      </c>
      <c r="G152" s="33">
        <v>1.92</v>
      </c>
      <c r="H152" s="34"/>
      <c r="I152" s="34">
        <f>ROUND(ROUND(H152,2)*ROUND(G152,3),2)</f>
        <v>0</v>
      </c>
      <c r="J152" s="32" t="s">
        <v>55</v>
      </c>
      <c r="O152">
        <f>(I152*21)/100</f>
        <v>0</v>
      </c>
      <c r="P152" t="s">
        <v>26</v>
      </c>
    </row>
    <row r="153" spans="1:16" x14ac:dyDescent="0.2">
      <c r="A153" s="35" t="s">
        <v>56</v>
      </c>
      <c r="E153" s="36" t="s">
        <v>382</v>
      </c>
    </row>
    <row r="154" spans="1:16" x14ac:dyDescent="0.2">
      <c r="A154" s="37" t="s">
        <v>58</v>
      </c>
      <c r="E154" s="38" t="s">
        <v>383</v>
      </c>
    </row>
    <row r="155" spans="1:16" ht="267.75" x14ac:dyDescent="0.2">
      <c r="A155" t="s">
        <v>59</v>
      </c>
      <c r="E155" s="36" t="s">
        <v>384</v>
      </c>
    </row>
    <row r="156" spans="1:16" ht="25.5" x14ac:dyDescent="0.2">
      <c r="A156" s="25" t="s">
        <v>50</v>
      </c>
      <c r="B156" s="30" t="s">
        <v>385</v>
      </c>
      <c r="C156" s="30" t="s">
        <v>386</v>
      </c>
      <c r="D156" s="25" t="s">
        <v>76</v>
      </c>
      <c r="E156" s="31" t="s">
        <v>387</v>
      </c>
      <c r="F156" s="32" t="s">
        <v>86</v>
      </c>
      <c r="G156" s="33">
        <v>80</v>
      </c>
      <c r="H156" s="34"/>
      <c r="I156" s="34">
        <f>ROUND(ROUND(H156,2)*ROUND(G156,3),2)</f>
        <v>0</v>
      </c>
      <c r="J156" s="32" t="s">
        <v>55</v>
      </c>
      <c r="O156">
        <f>(I156*21)/100</f>
        <v>0</v>
      </c>
      <c r="P156" t="s">
        <v>26</v>
      </c>
    </row>
    <row r="157" spans="1:16" ht="25.5" x14ac:dyDescent="0.2">
      <c r="A157" s="35" t="s">
        <v>56</v>
      </c>
      <c r="E157" s="36" t="s">
        <v>388</v>
      </c>
    </row>
    <row r="158" spans="1:16" x14ac:dyDescent="0.2">
      <c r="A158" s="37" t="s">
        <v>58</v>
      </c>
      <c r="E158" s="38" t="s">
        <v>52</v>
      </c>
    </row>
    <row r="159" spans="1:16" ht="63.75" x14ac:dyDescent="0.2">
      <c r="A159" t="s">
        <v>59</v>
      </c>
      <c r="E159" s="36" t="s">
        <v>389</v>
      </c>
    </row>
    <row r="160" spans="1:16" ht="25.5" x14ac:dyDescent="0.2">
      <c r="A160" s="25" t="s">
        <v>50</v>
      </c>
      <c r="B160" s="30" t="s">
        <v>390</v>
      </c>
      <c r="C160" s="30" t="s">
        <v>386</v>
      </c>
      <c r="D160" s="25" t="s">
        <v>81</v>
      </c>
      <c r="E160" s="31" t="s">
        <v>387</v>
      </c>
      <c r="F160" s="32" t="s">
        <v>86</v>
      </c>
      <c r="G160" s="33">
        <v>238</v>
      </c>
      <c r="H160" s="34"/>
      <c r="I160" s="34">
        <f>ROUND(ROUND(H160,2)*ROUND(G160,3),2)</f>
        <v>0</v>
      </c>
      <c r="J160" s="32" t="s">
        <v>55</v>
      </c>
      <c r="O160">
        <f>(I160*21)/100</f>
        <v>0</v>
      </c>
      <c r="P160" t="s">
        <v>26</v>
      </c>
    </row>
    <row r="161" spans="1:16" ht="25.5" x14ac:dyDescent="0.2">
      <c r="A161" s="35" t="s">
        <v>56</v>
      </c>
      <c r="E161" s="36" t="s">
        <v>391</v>
      </c>
    </row>
    <row r="162" spans="1:16" x14ac:dyDescent="0.2">
      <c r="A162" s="37" t="s">
        <v>58</v>
      </c>
      <c r="E162" s="38" t="s">
        <v>392</v>
      </c>
    </row>
    <row r="163" spans="1:16" ht="63.75" x14ac:dyDescent="0.2">
      <c r="A163" t="s">
        <v>59</v>
      </c>
      <c r="E163" s="36" t="s">
        <v>389</v>
      </c>
    </row>
    <row r="164" spans="1:16" ht="25.5" x14ac:dyDescent="0.2">
      <c r="A164" s="25" t="s">
        <v>50</v>
      </c>
      <c r="B164" s="30" t="s">
        <v>393</v>
      </c>
      <c r="C164" s="30" t="s">
        <v>386</v>
      </c>
      <c r="D164" s="25" t="s">
        <v>394</v>
      </c>
      <c r="E164" s="31" t="s">
        <v>387</v>
      </c>
      <c r="F164" s="32" t="s">
        <v>86</v>
      </c>
      <c r="G164" s="33">
        <v>32</v>
      </c>
      <c r="H164" s="34"/>
      <c r="I164" s="34">
        <f>ROUND(ROUND(H164,2)*ROUND(G164,3),2)</f>
        <v>0</v>
      </c>
      <c r="J164" s="32" t="s">
        <v>55</v>
      </c>
      <c r="O164">
        <f>(I164*21)/100</f>
        <v>0</v>
      </c>
      <c r="P164" t="s">
        <v>26</v>
      </c>
    </row>
    <row r="165" spans="1:16" ht="25.5" x14ac:dyDescent="0.2">
      <c r="A165" s="35" t="s">
        <v>56</v>
      </c>
      <c r="E165" s="36" t="s">
        <v>395</v>
      </c>
    </row>
    <row r="166" spans="1:16" x14ac:dyDescent="0.2">
      <c r="A166" s="37" t="s">
        <v>58</v>
      </c>
      <c r="E166" s="38" t="s">
        <v>52</v>
      </c>
    </row>
    <row r="167" spans="1:16" ht="63.75" x14ac:dyDescent="0.2">
      <c r="A167" t="s">
        <v>59</v>
      </c>
      <c r="E167" s="36" t="s">
        <v>389</v>
      </c>
    </row>
    <row r="168" spans="1:16" x14ac:dyDescent="0.2">
      <c r="A168" s="25" t="s">
        <v>50</v>
      </c>
      <c r="B168" s="30" t="s">
        <v>396</v>
      </c>
      <c r="C168" s="30" t="s">
        <v>397</v>
      </c>
      <c r="D168" s="25" t="s">
        <v>52</v>
      </c>
      <c r="E168" s="31" t="s">
        <v>398</v>
      </c>
      <c r="F168" s="32" t="s">
        <v>161</v>
      </c>
      <c r="G168" s="33">
        <v>4.625</v>
      </c>
      <c r="H168" s="34"/>
      <c r="I168" s="34">
        <f>ROUND(ROUND(H168,2)*ROUND(G168,3),2)</f>
        <v>0</v>
      </c>
      <c r="J168" s="32" t="s">
        <v>55</v>
      </c>
      <c r="O168">
        <f>(I168*21)/100</f>
        <v>0</v>
      </c>
      <c r="P168" t="s">
        <v>26</v>
      </c>
    </row>
    <row r="169" spans="1:16" ht="25.5" x14ac:dyDescent="0.2">
      <c r="A169" s="35" t="s">
        <v>56</v>
      </c>
      <c r="E169" s="36" t="s">
        <v>399</v>
      </c>
    </row>
    <row r="170" spans="1:16" x14ac:dyDescent="0.2">
      <c r="A170" s="37" t="s">
        <v>58</v>
      </c>
      <c r="E170" s="38" t="s">
        <v>400</v>
      </c>
    </row>
    <row r="171" spans="1:16" ht="369.75" x14ac:dyDescent="0.2">
      <c r="A171" t="s">
        <v>59</v>
      </c>
      <c r="E171" s="36" t="s">
        <v>378</v>
      </c>
    </row>
    <row r="172" spans="1:16" x14ac:dyDescent="0.2">
      <c r="A172" s="25" t="s">
        <v>50</v>
      </c>
      <c r="B172" s="30" t="s">
        <v>401</v>
      </c>
      <c r="C172" s="30" t="s">
        <v>402</v>
      </c>
      <c r="D172" s="25" t="s">
        <v>52</v>
      </c>
      <c r="E172" s="31" t="s">
        <v>403</v>
      </c>
      <c r="F172" s="32" t="s">
        <v>130</v>
      </c>
      <c r="G172" s="33">
        <v>0.32800000000000001</v>
      </c>
      <c r="H172" s="34"/>
      <c r="I172" s="34">
        <f>ROUND(ROUND(H172,2)*ROUND(G172,3),2)</f>
        <v>0</v>
      </c>
      <c r="J172" s="32" t="s">
        <v>55</v>
      </c>
      <c r="O172">
        <f>(I172*21)/100</f>
        <v>0</v>
      </c>
      <c r="P172" t="s">
        <v>26</v>
      </c>
    </row>
    <row r="173" spans="1:16" ht="25.5" x14ac:dyDescent="0.2">
      <c r="A173" s="35" t="s">
        <v>56</v>
      </c>
      <c r="E173" s="36" t="s">
        <v>404</v>
      </c>
    </row>
    <row r="174" spans="1:16" x14ac:dyDescent="0.2">
      <c r="A174" s="37" t="s">
        <v>58</v>
      </c>
      <c r="E174" s="38" t="s">
        <v>405</v>
      </c>
    </row>
    <row r="175" spans="1:16" ht="280.5" x14ac:dyDescent="0.2">
      <c r="A175" t="s">
        <v>59</v>
      </c>
      <c r="E175" s="36" t="s">
        <v>406</v>
      </c>
    </row>
    <row r="176" spans="1:16" x14ac:dyDescent="0.2">
      <c r="A176" s="25" t="s">
        <v>50</v>
      </c>
      <c r="B176" s="30" t="s">
        <v>407</v>
      </c>
      <c r="C176" s="30" t="s">
        <v>408</v>
      </c>
      <c r="D176" s="25" t="s">
        <v>52</v>
      </c>
      <c r="E176" s="31" t="s">
        <v>409</v>
      </c>
      <c r="F176" s="32" t="s">
        <v>155</v>
      </c>
      <c r="G176" s="33">
        <v>33.799999999999997</v>
      </c>
      <c r="H176" s="34"/>
      <c r="I176" s="34">
        <f>ROUND(ROUND(H176,2)*ROUND(G176,3),2)</f>
        <v>0</v>
      </c>
      <c r="J176" s="32" t="s">
        <v>55</v>
      </c>
      <c r="O176">
        <f>(I176*21)/100</f>
        <v>0</v>
      </c>
      <c r="P176" t="s">
        <v>26</v>
      </c>
    </row>
    <row r="177" spans="1:18" ht="25.5" x14ac:dyDescent="0.2">
      <c r="A177" s="35" t="s">
        <v>56</v>
      </c>
      <c r="E177" s="36" t="s">
        <v>410</v>
      </c>
    </row>
    <row r="178" spans="1:18" x14ac:dyDescent="0.2">
      <c r="A178" s="37" t="s">
        <v>58</v>
      </c>
      <c r="E178" s="38" t="s">
        <v>411</v>
      </c>
    </row>
    <row r="179" spans="1:18" ht="102" x14ac:dyDescent="0.2">
      <c r="A179" t="s">
        <v>59</v>
      </c>
      <c r="E179" s="36" t="s">
        <v>412</v>
      </c>
    </row>
    <row r="180" spans="1:18" x14ac:dyDescent="0.2">
      <c r="A180" s="25" t="s">
        <v>50</v>
      </c>
      <c r="B180" s="30" t="s">
        <v>413</v>
      </c>
      <c r="C180" s="30" t="s">
        <v>414</v>
      </c>
      <c r="D180" s="25" t="s">
        <v>52</v>
      </c>
      <c r="E180" s="31" t="s">
        <v>415</v>
      </c>
      <c r="F180" s="32" t="s">
        <v>155</v>
      </c>
      <c r="G180" s="33">
        <v>12</v>
      </c>
      <c r="H180" s="34"/>
      <c r="I180" s="34">
        <f>ROUND(ROUND(H180,2)*ROUND(G180,3),2)</f>
        <v>0</v>
      </c>
      <c r="J180" s="32" t="s">
        <v>55</v>
      </c>
      <c r="O180">
        <f>(I180*21)/100</f>
        <v>0</v>
      </c>
      <c r="P180" t="s">
        <v>26</v>
      </c>
    </row>
    <row r="181" spans="1:18" x14ac:dyDescent="0.2">
      <c r="A181" s="35" t="s">
        <v>56</v>
      </c>
      <c r="E181" s="36" t="s">
        <v>416</v>
      </c>
    </row>
    <row r="182" spans="1:18" x14ac:dyDescent="0.2">
      <c r="A182" s="37" t="s">
        <v>58</v>
      </c>
      <c r="E182" s="38" t="s">
        <v>417</v>
      </c>
    </row>
    <row r="183" spans="1:18" ht="102" x14ac:dyDescent="0.2">
      <c r="A183" t="s">
        <v>59</v>
      </c>
      <c r="E183" s="36" t="s">
        <v>418</v>
      </c>
    </row>
    <row r="184" spans="1:18" x14ac:dyDescent="0.2">
      <c r="A184" s="25" t="s">
        <v>50</v>
      </c>
      <c r="B184" s="30" t="s">
        <v>419</v>
      </c>
      <c r="C184" s="30" t="s">
        <v>420</v>
      </c>
      <c r="D184" s="25" t="s">
        <v>52</v>
      </c>
      <c r="E184" s="31" t="s">
        <v>421</v>
      </c>
      <c r="F184" s="32" t="s">
        <v>155</v>
      </c>
      <c r="G184" s="33">
        <v>16.899999999999999</v>
      </c>
      <c r="H184" s="34"/>
      <c r="I184" s="34">
        <f>ROUND(ROUND(H184,2)*ROUND(G184,3),2)</f>
        <v>0</v>
      </c>
      <c r="J184" s="32" t="s">
        <v>55</v>
      </c>
      <c r="O184">
        <f>(I184*21)/100</f>
        <v>0</v>
      </c>
      <c r="P184" t="s">
        <v>26</v>
      </c>
    </row>
    <row r="185" spans="1:18" ht="25.5" x14ac:dyDescent="0.2">
      <c r="A185" s="35" t="s">
        <v>56</v>
      </c>
      <c r="E185" s="36" t="s">
        <v>422</v>
      </c>
    </row>
    <row r="186" spans="1:18" x14ac:dyDescent="0.2">
      <c r="A186" s="37" t="s">
        <v>58</v>
      </c>
      <c r="E186" s="38" t="s">
        <v>423</v>
      </c>
    </row>
    <row r="187" spans="1:18" ht="102" x14ac:dyDescent="0.2">
      <c r="A187" t="s">
        <v>59</v>
      </c>
      <c r="E187" s="36" t="s">
        <v>424</v>
      </c>
    </row>
    <row r="188" spans="1:18" ht="12.75" customHeight="1" x14ac:dyDescent="0.2">
      <c r="A188" s="12" t="s">
        <v>47</v>
      </c>
      <c r="B188" s="12"/>
      <c r="C188" s="39" t="s">
        <v>25</v>
      </c>
      <c r="D188" s="12"/>
      <c r="E188" s="28" t="s">
        <v>425</v>
      </c>
      <c r="F188" s="12"/>
      <c r="G188" s="12"/>
      <c r="H188" s="12"/>
      <c r="I188" s="40">
        <f>0+Q188</f>
        <v>0</v>
      </c>
      <c r="J188" s="12"/>
      <c r="O188">
        <f>0+R188</f>
        <v>0</v>
      </c>
      <c r="Q188">
        <f>0+I189+I193+I197+I201+I205+I209+I213</f>
        <v>0</v>
      </c>
      <c r="R188">
        <f>0+O189+O193+O197+O201+O205+O209+O213</f>
        <v>0</v>
      </c>
    </row>
    <row r="189" spans="1:18" x14ac:dyDescent="0.2">
      <c r="A189" s="25" t="s">
        <v>50</v>
      </c>
      <c r="B189" s="30" t="s">
        <v>426</v>
      </c>
      <c r="C189" s="30" t="s">
        <v>427</v>
      </c>
      <c r="D189" s="25" t="s">
        <v>52</v>
      </c>
      <c r="E189" s="31" t="s">
        <v>428</v>
      </c>
      <c r="F189" s="32" t="s">
        <v>86</v>
      </c>
      <c r="G189" s="33">
        <v>50</v>
      </c>
      <c r="H189" s="34"/>
      <c r="I189" s="34">
        <f>ROUND(ROUND(H189,2)*ROUND(G189,3),2)</f>
        <v>0</v>
      </c>
      <c r="J189" s="32" t="s">
        <v>55</v>
      </c>
      <c r="O189">
        <f>(I189*21)/100</f>
        <v>0</v>
      </c>
      <c r="P189" t="s">
        <v>26</v>
      </c>
    </row>
    <row r="190" spans="1:18" x14ac:dyDescent="0.2">
      <c r="A190" s="35" t="s">
        <v>56</v>
      </c>
      <c r="E190" s="36" t="s">
        <v>429</v>
      </c>
    </row>
    <row r="191" spans="1:18" x14ac:dyDescent="0.2">
      <c r="A191" s="37" t="s">
        <v>58</v>
      </c>
      <c r="E191" s="38" t="s">
        <v>430</v>
      </c>
    </row>
    <row r="192" spans="1:18" ht="25.5" x14ac:dyDescent="0.2">
      <c r="A192" t="s">
        <v>59</v>
      </c>
      <c r="E192" s="36" t="s">
        <v>431</v>
      </c>
    </row>
    <row r="193" spans="1:16" x14ac:dyDescent="0.2">
      <c r="A193" s="25" t="s">
        <v>50</v>
      </c>
      <c r="B193" s="30" t="s">
        <v>432</v>
      </c>
      <c r="C193" s="30" t="s">
        <v>433</v>
      </c>
      <c r="D193" s="25" t="s">
        <v>52</v>
      </c>
      <c r="E193" s="31" t="s">
        <v>434</v>
      </c>
      <c r="F193" s="32" t="s">
        <v>161</v>
      </c>
      <c r="G193" s="33">
        <v>20.111999999999998</v>
      </c>
      <c r="H193" s="34"/>
      <c r="I193" s="34">
        <f>ROUND(ROUND(H193,2)*ROUND(G193,3),2)</f>
        <v>0</v>
      </c>
      <c r="J193" s="32" t="s">
        <v>55</v>
      </c>
      <c r="O193">
        <f>(I193*21)/100</f>
        <v>0</v>
      </c>
      <c r="P193" t="s">
        <v>26</v>
      </c>
    </row>
    <row r="194" spans="1:16" x14ac:dyDescent="0.2">
      <c r="A194" s="35" t="s">
        <v>56</v>
      </c>
      <c r="E194" s="36" t="s">
        <v>435</v>
      </c>
    </row>
    <row r="195" spans="1:16" x14ac:dyDescent="0.2">
      <c r="A195" s="37" t="s">
        <v>58</v>
      </c>
      <c r="E195" s="38" t="s">
        <v>436</v>
      </c>
    </row>
    <row r="196" spans="1:16" ht="382.5" x14ac:dyDescent="0.2">
      <c r="A196" t="s">
        <v>59</v>
      </c>
      <c r="E196" s="36" t="s">
        <v>437</v>
      </c>
    </row>
    <row r="197" spans="1:16" x14ac:dyDescent="0.2">
      <c r="A197" s="25" t="s">
        <v>50</v>
      </c>
      <c r="B197" s="30" t="s">
        <v>438</v>
      </c>
      <c r="C197" s="30" t="s">
        <v>439</v>
      </c>
      <c r="D197" s="25" t="s">
        <v>52</v>
      </c>
      <c r="E197" s="31" t="s">
        <v>440</v>
      </c>
      <c r="F197" s="32" t="s">
        <v>130</v>
      </c>
      <c r="G197" s="33">
        <v>4.0220000000000002</v>
      </c>
      <c r="H197" s="34"/>
      <c r="I197" s="34">
        <f>ROUND(ROUND(H197,2)*ROUND(G197,3),2)</f>
        <v>0</v>
      </c>
      <c r="J197" s="32" t="s">
        <v>55</v>
      </c>
      <c r="O197">
        <f>(I197*21)/100</f>
        <v>0</v>
      </c>
      <c r="P197" t="s">
        <v>26</v>
      </c>
    </row>
    <row r="198" spans="1:16" x14ac:dyDescent="0.2">
      <c r="A198" s="35" t="s">
        <v>56</v>
      </c>
      <c r="E198" s="36" t="s">
        <v>441</v>
      </c>
    </row>
    <row r="199" spans="1:16" x14ac:dyDescent="0.2">
      <c r="A199" s="37" t="s">
        <v>58</v>
      </c>
      <c r="E199" s="38" t="s">
        <v>442</v>
      </c>
    </row>
    <row r="200" spans="1:16" ht="242.25" x14ac:dyDescent="0.2">
      <c r="A200" t="s">
        <v>59</v>
      </c>
      <c r="E200" s="36" t="s">
        <v>443</v>
      </c>
    </row>
    <row r="201" spans="1:16" x14ac:dyDescent="0.2">
      <c r="A201" s="25" t="s">
        <v>50</v>
      </c>
      <c r="B201" s="30" t="s">
        <v>444</v>
      </c>
      <c r="C201" s="30" t="s">
        <v>445</v>
      </c>
      <c r="D201" s="25" t="s">
        <v>76</v>
      </c>
      <c r="E201" s="31" t="s">
        <v>446</v>
      </c>
      <c r="F201" s="32" t="s">
        <v>161</v>
      </c>
      <c r="G201" s="33">
        <v>5.7770000000000001</v>
      </c>
      <c r="H201" s="34"/>
      <c r="I201" s="34">
        <f>ROUND(ROUND(H201,2)*ROUND(G201,3),2)</f>
        <v>0</v>
      </c>
      <c r="J201" s="32" t="s">
        <v>55</v>
      </c>
      <c r="O201">
        <f>(I201*21)/100</f>
        <v>0</v>
      </c>
      <c r="P201" t="s">
        <v>26</v>
      </c>
    </row>
    <row r="202" spans="1:16" x14ac:dyDescent="0.2">
      <c r="A202" s="35" t="s">
        <v>56</v>
      </c>
      <c r="E202" s="36" t="s">
        <v>447</v>
      </c>
    </row>
    <row r="203" spans="1:16" x14ac:dyDescent="0.2">
      <c r="A203" s="37" t="s">
        <v>58</v>
      </c>
      <c r="E203" s="38" t="s">
        <v>448</v>
      </c>
    </row>
    <row r="204" spans="1:16" ht="369.75" x14ac:dyDescent="0.2">
      <c r="A204" t="s">
        <v>59</v>
      </c>
      <c r="E204" s="36" t="s">
        <v>449</v>
      </c>
    </row>
    <row r="205" spans="1:16" x14ac:dyDescent="0.2">
      <c r="A205" s="25" t="s">
        <v>50</v>
      </c>
      <c r="B205" s="30" t="s">
        <v>450</v>
      </c>
      <c r="C205" s="30" t="s">
        <v>445</v>
      </c>
      <c r="D205" s="25" t="s">
        <v>81</v>
      </c>
      <c r="E205" s="31" t="s">
        <v>446</v>
      </c>
      <c r="F205" s="32" t="s">
        <v>161</v>
      </c>
      <c r="G205" s="33">
        <v>0.98599999999999999</v>
      </c>
      <c r="H205" s="34"/>
      <c r="I205" s="34">
        <f>ROUND(ROUND(H205,2)*ROUND(G205,3),2)</f>
        <v>0</v>
      </c>
      <c r="J205" s="32" t="s">
        <v>55</v>
      </c>
      <c r="O205">
        <f>(I205*21)/100</f>
        <v>0</v>
      </c>
      <c r="P205" t="s">
        <v>26</v>
      </c>
    </row>
    <row r="206" spans="1:16" x14ac:dyDescent="0.2">
      <c r="A206" s="35" t="s">
        <v>56</v>
      </c>
      <c r="E206" s="36" t="s">
        <v>451</v>
      </c>
    </row>
    <row r="207" spans="1:16" x14ac:dyDescent="0.2">
      <c r="A207" s="37" t="s">
        <v>58</v>
      </c>
      <c r="E207" s="38" t="s">
        <v>452</v>
      </c>
    </row>
    <row r="208" spans="1:16" ht="369.75" x14ac:dyDescent="0.2">
      <c r="A208" t="s">
        <v>59</v>
      </c>
      <c r="E208" s="36" t="s">
        <v>449</v>
      </c>
    </row>
    <row r="209" spans="1:18" x14ac:dyDescent="0.2">
      <c r="A209" s="25" t="s">
        <v>50</v>
      </c>
      <c r="B209" s="30" t="s">
        <v>453</v>
      </c>
      <c r="C209" s="30" t="s">
        <v>454</v>
      </c>
      <c r="D209" s="25" t="s">
        <v>76</v>
      </c>
      <c r="E209" s="31" t="s">
        <v>455</v>
      </c>
      <c r="F209" s="32" t="s">
        <v>130</v>
      </c>
      <c r="G209" s="33">
        <v>1.04</v>
      </c>
      <c r="H209" s="34"/>
      <c r="I209" s="34">
        <f>ROUND(ROUND(H209,2)*ROUND(G209,3),2)</f>
        <v>0</v>
      </c>
      <c r="J209" s="32" t="s">
        <v>55</v>
      </c>
      <c r="O209">
        <f>(I209*21)/100</f>
        <v>0</v>
      </c>
      <c r="P209" t="s">
        <v>26</v>
      </c>
    </row>
    <row r="210" spans="1:18" x14ac:dyDescent="0.2">
      <c r="A210" s="35" t="s">
        <v>56</v>
      </c>
      <c r="E210" s="36" t="s">
        <v>456</v>
      </c>
    </row>
    <row r="211" spans="1:18" x14ac:dyDescent="0.2">
      <c r="A211" s="37" t="s">
        <v>58</v>
      </c>
      <c r="E211" s="38" t="s">
        <v>457</v>
      </c>
    </row>
    <row r="212" spans="1:18" ht="267.75" x14ac:dyDescent="0.2">
      <c r="A212" t="s">
        <v>59</v>
      </c>
      <c r="E212" s="36" t="s">
        <v>384</v>
      </c>
    </row>
    <row r="213" spans="1:18" x14ac:dyDescent="0.2">
      <c r="A213" s="25" t="s">
        <v>50</v>
      </c>
      <c r="B213" s="30" t="s">
        <v>458</v>
      </c>
      <c r="C213" s="30" t="s">
        <v>454</v>
      </c>
      <c r="D213" s="25" t="s">
        <v>81</v>
      </c>
      <c r="E213" s="31" t="s">
        <v>455</v>
      </c>
      <c r="F213" s="32" t="s">
        <v>130</v>
      </c>
      <c r="G213" s="33">
        <v>0.17699999999999999</v>
      </c>
      <c r="H213" s="34"/>
      <c r="I213" s="34">
        <f>ROUND(ROUND(H213,2)*ROUND(G213,3),2)</f>
        <v>0</v>
      </c>
      <c r="J213" s="32" t="s">
        <v>55</v>
      </c>
      <c r="O213">
        <f>(I213*21)/100</f>
        <v>0</v>
      </c>
      <c r="P213" t="s">
        <v>26</v>
      </c>
    </row>
    <row r="214" spans="1:18" x14ac:dyDescent="0.2">
      <c r="A214" s="35" t="s">
        <v>56</v>
      </c>
      <c r="E214" s="36" t="s">
        <v>459</v>
      </c>
    </row>
    <row r="215" spans="1:18" x14ac:dyDescent="0.2">
      <c r="A215" s="37" t="s">
        <v>58</v>
      </c>
      <c r="E215" s="38" t="s">
        <v>460</v>
      </c>
    </row>
    <row r="216" spans="1:18" ht="267.75" x14ac:dyDescent="0.2">
      <c r="A216" t="s">
        <v>59</v>
      </c>
      <c r="E216" s="36" t="s">
        <v>384</v>
      </c>
    </row>
    <row r="217" spans="1:18" ht="12.75" customHeight="1" x14ac:dyDescent="0.2">
      <c r="A217" s="12" t="s">
        <v>47</v>
      </c>
      <c r="B217" s="12"/>
      <c r="C217" s="39" t="s">
        <v>35</v>
      </c>
      <c r="D217" s="12"/>
      <c r="E217" s="28" t="s">
        <v>461</v>
      </c>
      <c r="F217" s="12"/>
      <c r="G217" s="12"/>
      <c r="H217" s="12"/>
      <c r="I217" s="40">
        <f>0+Q217</f>
        <v>0</v>
      </c>
      <c r="J217" s="12"/>
      <c r="O217">
        <f>0+R217</f>
        <v>0</v>
      </c>
      <c r="Q217">
        <f>0+I218+I222+I226+I230+I234+I238+I242+I246+I250+I254+I258+I262+I266+I270+I274</f>
        <v>0</v>
      </c>
      <c r="R217">
        <f>0+O218+O222+O226+O230+O234+O238+O242+O246+O250+O254+O258+O262+O266+O270+O274</f>
        <v>0</v>
      </c>
    </row>
    <row r="218" spans="1:18" x14ac:dyDescent="0.2">
      <c r="A218" s="25" t="s">
        <v>50</v>
      </c>
      <c r="B218" s="30" t="s">
        <v>462</v>
      </c>
      <c r="C218" s="30" t="s">
        <v>463</v>
      </c>
      <c r="D218" s="25" t="s">
        <v>52</v>
      </c>
      <c r="E218" s="31" t="s">
        <v>464</v>
      </c>
      <c r="F218" s="32" t="s">
        <v>161</v>
      </c>
      <c r="G218" s="33">
        <v>55.189</v>
      </c>
      <c r="H218" s="34"/>
      <c r="I218" s="34">
        <f>ROUND(ROUND(H218,2)*ROUND(G218,3),2)</f>
        <v>0</v>
      </c>
      <c r="J218" s="32" t="s">
        <v>55</v>
      </c>
      <c r="O218">
        <f>(I218*21)/100</f>
        <v>0</v>
      </c>
      <c r="P218" t="s">
        <v>26</v>
      </c>
    </row>
    <row r="219" spans="1:18" ht="25.5" x14ac:dyDescent="0.2">
      <c r="A219" s="35" t="s">
        <v>56</v>
      </c>
      <c r="E219" s="36" t="s">
        <v>465</v>
      </c>
    </row>
    <row r="220" spans="1:18" x14ac:dyDescent="0.2">
      <c r="A220" s="37" t="s">
        <v>58</v>
      </c>
      <c r="E220" s="38" t="s">
        <v>466</v>
      </c>
    </row>
    <row r="221" spans="1:18" ht="369.75" x14ac:dyDescent="0.2">
      <c r="A221" t="s">
        <v>59</v>
      </c>
      <c r="E221" s="36" t="s">
        <v>449</v>
      </c>
    </row>
    <row r="222" spans="1:18" x14ac:dyDescent="0.2">
      <c r="A222" s="25" t="s">
        <v>50</v>
      </c>
      <c r="B222" s="30" t="s">
        <v>467</v>
      </c>
      <c r="C222" s="30" t="s">
        <v>468</v>
      </c>
      <c r="D222" s="25" t="s">
        <v>52</v>
      </c>
      <c r="E222" s="31" t="s">
        <v>469</v>
      </c>
      <c r="F222" s="32" t="s">
        <v>130</v>
      </c>
      <c r="G222" s="33">
        <v>9.9339999999999993</v>
      </c>
      <c r="H222" s="34"/>
      <c r="I222" s="34">
        <f>ROUND(ROUND(H222,2)*ROUND(G222,3),2)</f>
        <v>0</v>
      </c>
      <c r="J222" s="32" t="s">
        <v>55</v>
      </c>
      <c r="O222">
        <f>(I222*21)/100</f>
        <v>0</v>
      </c>
      <c r="P222" t="s">
        <v>26</v>
      </c>
    </row>
    <row r="223" spans="1:18" x14ac:dyDescent="0.2">
      <c r="A223" s="35" t="s">
        <v>56</v>
      </c>
      <c r="E223" s="36" t="s">
        <v>470</v>
      </c>
    </row>
    <row r="224" spans="1:18" x14ac:dyDescent="0.2">
      <c r="A224" s="37" t="s">
        <v>58</v>
      </c>
      <c r="E224" s="38" t="s">
        <v>471</v>
      </c>
    </row>
    <row r="225" spans="1:16" ht="267.75" x14ac:dyDescent="0.2">
      <c r="A225" t="s">
        <v>59</v>
      </c>
      <c r="E225" s="36" t="s">
        <v>472</v>
      </c>
    </row>
    <row r="226" spans="1:16" x14ac:dyDescent="0.2">
      <c r="A226" s="25" t="s">
        <v>50</v>
      </c>
      <c r="B226" s="30" t="s">
        <v>473</v>
      </c>
      <c r="C226" s="30" t="s">
        <v>474</v>
      </c>
      <c r="D226" s="25" t="s">
        <v>52</v>
      </c>
      <c r="E226" s="31" t="s">
        <v>475</v>
      </c>
      <c r="F226" s="32" t="s">
        <v>130</v>
      </c>
      <c r="G226" s="33">
        <v>10.875999999999999</v>
      </c>
      <c r="H226" s="34"/>
      <c r="I226" s="34">
        <f>ROUND(ROUND(H226,2)*ROUND(G226,3),2)</f>
        <v>0</v>
      </c>
      <c r="J226" s="32" t="s">
        <v>55</v>
      </c>
      <c r="O226">
        <f>(I226*21)/100</f>
        <v>0</v>
      </c>
      <c r="P226" t="s">
        <v>26</v>
      </c>
    </row>
    <row r="227" spans="1:16" ht="25.5" x14ac:dyDescent="0.2">
      <c r="A227" s="35" t="s">
        <v>56</v>
      </c>
      <c r="E227" s="36" t="s">
        <v>476</v>
      </c>
    </row>
    <row r="228" spans="1:16" x14ac:dyDescent="0.2">
      <c r="A228" s="37" t="s">
        <v>58</v>
      </c>
      <c r="E228" s="38" t="s">
        <v>477</v>
      </c>
    </row>
    <row r="229" spans="1:16" ht="293.25" x14ac:dyDescent="0.2">
      <c r="A229" t="s">
        <v>59</v>
      </c>
      <c r="E229" s="36" t="s">
        <v>478</v>
      </c>
    </row>
    <row r="230" spans="1:16" x14ac:dyDescent="0.2">
      <c r="A230" s="25" t="s">
        <v>50</v>
      </c>
      <c r="B230" s="30" t="s">
        <v>479</v>
      </c>
      <c r="C230" s="30" t="s">
        <v>480</v>
      </c>
      <c r="D230" s="25" t="s">
        <v>52</v>
      </c>
      <c r="E230" s="31" t="s">
        <v>481</v>
      </c>
      <c r="F230" s="32" t="s">
        <v>86</v>
      </c>
      <c r="G230" s="33">
        <v>8</v>
      </c>
      <c r="H230" s="34"/>
      <c r="I230" s="34">
        <f>ROUND(ROUND(H230,2)*ROUND(G230,3),2)</f>
        <v>0</v>
      </c>
      <c r="J230" s="32" t="s">
        <v>55</v>
      </c>
      <c r="O230">
        <f>(I230*21)/100</f>
        <v>0</v>
      </c>
      <c r="P230" t="s">
        <v>26</v>
      </c>
    </row>
    <row r="231" spans="1:16" ht="38.25" x14ac:dyDescent="0.2">
      <c r="A231" s="35" t="s">
        <v>56</v>
      </c>
      <c r="E231" s="36" t="s">
        <v>482</v>
      </c>
    </row>
    <row r="232" spans="1:16" x14ac:dyDescent="0.2">
      <c r="A232" s="37" t="s">
        <v>58</v>
      </c>
      <c r="E232" s="38" t="s">
        <v>52</v>
      </c>
    </row>
    <row r="233" spans="1:16" ht="229.5" x14ac:dyDescent="0.2">
      <c r="A233" t="s">
        <v>59</v>
      </c>
      <c r="E233" s="36" t="s">
        <v>483</v>
      </c>
    </row>
    <row r="234" spans="1:16" x14ac:dyDescent="0.2">
      <c r="A234" s="25" t="s">
        <v>50</v>
      </c>
      <c r="B234" s="30" t="s">
        <v>484</v>
      </c>
      <c r="C234" s="30" t="s">
        <v>485</v>
      </c>
      <c r="D234" s="25" t="s">
        <v>52</v>
      </c>
      <c r="E234" s="31" t="s">
        <v>486</v>
      </c>
      <c r="F234" s="32" t="s">
        <v>161</v>
      </c>
      <c r="G234" s="33">
        <v>3.8610000000000002</v>
      </c>
      <c r="H234" s="34"/>
      <c r="I234" s="34">
        <f>ROUND(ROUND(H234,2)*ROUND(G234,3),2)</f>
        <v>0</v>
      </c>
      <c r="J234" s="32" t="s">
        <v>55</v>
      </c>
      <c r="O234">
        <f>(I234*21)/100</f>
        <v>0</v>
      </c>
      <c r="P234" t="s">
        <v>26</v>
      </c>
    </row>
    <row r="235" spans="1:16" x14ac:dyDescent="0.2">
      <c r="A235" s="35" t="s">
        <v>56</v>
      </c>
      <c r="E235" s="36" t="s">
        <v>487</v>
      </c>
    </row>
    <row r="236" spans="1:16" x14ac:dyDescent="0.2">
      <c r="A236" s="37" t="s">
        <v>58</v>
      </c>
      <c r="E236" s="38" t="s">
        <v>488</v>
      </c>
    </row>
    <row r="237" spans="1:16" ht="38.25" x14ac:dyDescent="0.2">
      <c r="A237" t="s">
        <v>59</v>
      </c>
      <c r="E237" s="36" t="s">
        <v>489</v>
      </c>
    </row>
    <row r="238" spans="1:16" x14ac:dyDescent="0.2">
      <c r="A238" s="25" t="s">
        <v>50</v>
      </c>
      <c r="B238" s="30" t="s">
        <v>490</v>
      </c>
      <c r="C238" s="30" t="s">
        <v>491</v>
      </c>
      <c r="D238" s="25" t="s">
        <v>76</v>
      </c>
      <c r="E238" s="31" t="s">
        <v>492</v>
      </c>
      <c r="F238" s="32" t="s">
        <v>161</v>
      </c>
      <c r="G238" s="33">
        <v>3.931</v>
      </c>
      <c r="H238" s="34"/>
      <c r="I238" s="34">
        <f>ROUND(ROUND(H238,2)*ROUND(G238,3),2)</f>
        <v>0</v>
      </c>
      <c r="J238" s="32" t="s">
        <v>55</v>
      </c>
      <c r="O238">
        <f>(I238*21)/100</f>
        <v>0</v>
      </c>
      <c r="P238" t="s">
        <v>26</v>
      </c>
    </row>
    <row r="239" spans="1:16" x14ac:dyDescent="0.2">
      <c r="A239" s="35" t="s">
        <v>56</v>
      </c>
      <c r="E239" s="36" t="s">
        <v>493</v>
      </c>
    </row>
    <row r="240" spans="1:16" x14ac:dyDescent="0.2">
      <c r="A240" s="37" t="s">
        <v>58</v>
      </c>
      <c r="E240" s="38" t="s">
        <v>494</v>
      </c>
    </row>
    <row r="241" spans="1:16" ht="369.75" x14ac:dyDescent="0.2">
      <c r="A241" t="s">
        <v>59</v>
      </c>
      <c r="E241" s="36" t="s">
        <v>449</v>
      </c>
    </row>
    <row r="242" spans="1:16" x14ac:dyDescent="0.2">
      <c r="A242" s="25" t="s">
        <v>50</v>
      </c>
      <c r="B242" s="30" t="s">
        <v>495</v>
      </c>
      <c r="C242" s="30" t="s">
        <v>491</v>
      </c>
      <c r="D242" s="25" t="s">
        <v>81</v>
      </c>
      <c r="E242" s="31" t="s">
        <v>492</v>
      </c>
      <c r="F242" s="32" t="s">
        <v>161</v>
      </c>
      <c r="G242" s="33">
        <v>1.466</v>
      </c>
      <c r="H242" s="34"/>
      <c r="I242" s="34">
        <f>ROUND(ROUND(H242,2)*ROUND(G242,3),2)</f>
        <v>0</v>
      </c>
      <c r="J242" s="32" t="s">
        <v>55</v>
      </c>
      <c r="O242">
        <f>(I242*21)/100</f>
        <v>0</v>
      </c>
      <c r="P242" t="s">
        <v>26</v>
      </c>
    </row>
    <row r="243" spans="1:16" x14ac:dyDescent="0.2">
      <c r="A243" s="35" t="s">
        <v>56</v>
      </c>
      <c r="E243" s="36" t="s">
        <v>496</v>
      </c>
    </row>
    <row r="244" spans="1:16" x14ac:dyDescent="0.2">
      <c r="A244" s="37" t="s">
        <v>58</v>
      </c>
      <c r="E244" s="38" t="s">
        <v>497</v>
      </c>
    </row>
    <row r="245" spans="1:16" ht="369.75" x14ac:dyDescent="0.2">
      <c r="A245" t="s">
        <v>59</v>
      </c>
      <c r="E245" s="36" t="s">
        <v>449</v>
      </c>
    </row>
    <row r="246" spans="1:16" x14ac:dyDescent="0.2">
      <c r="A246" s="25" t="s">
        <v>50</v>
      </c>
      <c r="B246" s="30" t="s">
        <v>498</v>
      </c>
      <c r="C246" s="30" t="s">
        <v>499</v>
      </c>
      <c r="D246" s="25" t="s">
        <v>52</v>
      </c>
      <c r="E246" s="31" t="s">
        <v>500</v>
      </c>
      <c r="F246" s="32" t="s">
        <v>161</v>
      </c>
      <c r="G246" s="33">
        <v>10.236000000000001</v>
      </c>
      <c r="H246" s="34"/>
      <c r="I246" s="34">
        <f>ROUND(ROUND(H246,2)*ROUND(G246,3),2)</f>
        <v>0</v>
      </c>
      <c r="J246" s="32" t="s">
        <v>55</v>
      </c>
      <c r="O246">
        <f>(I246*21)/100</f>
        <v>0</v>
      </c>
      <c r="P246" t="s">
        <v>26</v>
      </c>
    </row>
    <row r="247" spans="1:16" x14ac:dyDescent="0.2">
      <c r="A247" s="35" t="s">
        <v>56</v>
      </c>
      <c r="E247" s="36" t="s">
        <v>501</v>
      </c>
    </row>
    <row r="248" spans="1:16" x14ac:dyDescent="0.2">
      <c r="A248" s="37" t="s">
        <v>58</v>
      </c>
      <c r="E248" s="38" t="s">
        <v>502</v>
      </c>
    </row>
    <row r="249" spans="1:16" ht="369.75" x14ac:dyDescent="0.2">
      <c r="A249" t="s">
        <v>59</v>
      </c>
      <c r="E249" s="36" t="s">
        <v>449</v>
      </c>
    </row>
    <row r="250" spans="1:16" x14ac:dyDescent="0.2">
      <c r="A250" s="25" t="s">
        <v>50</v>
      </c>
      <c r="B250" s="30" t="s">
        <v>503</v>
      </c>
      <c r="C250" s="30" t="s">
        <v>504</v>
      </c>
      <c r="D250" s="25" t="s">
        <v>52</v>
      </c>
      <c r="E250" s="31" t="s">
        <v>505</v>
      </c>
      <c r="F250" s="32" t="s">
        <v>161</v>
      </c>
      <c r="G250" s="33">
        <v>45.286999999999999</v>
      </c>
      <c r="H250" s="34"/>
      <c r="I250" s="34">
        <f>ROUND(ROUND(H250,2)*ROUND(G250,3),2)</f>
        <v>0</v>
      </c>
      <c r="J250" s="32" t="s">
        <v>55</v>
      </c>
      <c r="O250">
        <f>(I250*21)/100</f>
        <v>0</v>
      </c>
      <c r="P250" t="s">
        <v>26</v>
      </c>
    </row>
    <row r="251" spans="1:16" x14ac:dyDescent="0.2">
      <c r="A251" s="35" t="s">
        <v>56</v>
      </c>
      <c r="E251" s="36" t="s">
        <v>506</v>
      </c>
    </row>
    <row r="252" spans="1:16" x14ac:dyDescent="0.2">
      <c r="A252" s="37" t="s">
        <v>58</v>
      </c>
      <c r="E252" s="38" t="s">
        <v>507</v>
      </c>
    </row>
    <row r="253" spans="1:16" ht="38.25" x14ac:dyDescent="0.2">
      <c r="A253" t="s">
        <v>59</v>
      </c>
      <c r="E253" s="36" t="s">
        <v>508</v>
      </c>
    </row>
    <row r="254" spans="1:16" x14ac:dyDescent="0.2">
      <c r="A254" s="25" t="s">
        <v>50</v>
      </c>
      <c r="B254" s="30" t="s">
        <v>509</v>
      </c>
      <c r="C254" s="30" t="s">
        <v>510</v>
      </c>
      <c r="D254" s="25" t="s">
        <v>52</v>
      </c>
      <c r="E254" s="31" t="s">
        <v>511</v>
      </c>
      <c r="F254" s="32" t="s">
        <v>161</v>
      </c>
      <c r="G254" s="33">
        <v>0.6</v>
      </c>
      <c r="H254" s="34"/>
      <c r="I254" s="34">
        <f>ROUND(ROUND(H254,2)*ROUND(G254,3),2)</f>
        <v>0</v>
      </c>
      <c r="J254" s="32" t="s">
        <v>55</v>
      </c>
      <c r="O254">
        <f>(I254*21)/100</f>
        <v>0</v>
      </c>
      <c r="P254" t="s">
        <v>26</v>
      </c>
    </row>
    <row r="255" spans="1:16" x14ac:dyDescent="0.2">
      <c r="A255" s="35" t="s">
        <v>56</v>
      </c>
      <c r="E255" s="36" t="s">
        <v>512</v>
      </c>
    </row>
    <row r="256" spans="1:16" x14ac:dyDescent="0.2">
      <c r="A256" s="37" t="s">
        <v>58</v>
      </c>
      <c r="E256" s="38" t="s">
        <v>513</v>
      </c>
    </row>
    <row r="257" spans="1:16" ht="409.5" x14ac:dyDescent="0.2">
      <c r="A257" t="s">
        <v>59</v>
      </c>
      <c r="E257" s="36" t="s">
        <v>514</v>
      </c>
    </row>
    <row r="258" spans="1:16" x14ac:dyDescent="0.2">
      <c r="A258" s="25" t="s">
        <v>50</v>
      </c>
      <c r="B258" s="30" t="s">
        <v>515</v>
      </c>
      <c r="C258" s="30" t="s">
        <v>516</v>
      </c>
      <c r="D258" s="25" t="s">
        <v>81</v>
      </c>
      <c r="E258" s="31" t="s">
        <v>517</v>
      </c>
      <c r="F258" s="32" t="s">
        <v>161</v>
      </c>
      <c r="G258" s="33">
        <v>56.25</v>
      </c>
      <c r="H258" s="34"/>
      <c r="I258" s="34">
        <f>ROUND(ROUND(H258,2)*ROUND(G258,3),2)</f>
        <v>0</v>
      </c>
      <c r="J258" s="32" t="s">
        <v>55</v>
      </c>
      <c r="O258">
        <f>(I258*21)/100</f>
        <v>0</v>
      </c>
      <c r="P258" t="s">
        <v>26</v>
      </c>
    </row>
    <row r="259" spans="1:16" ht="25.5" x14ac:dyDescent="0.2">
      <c r="A259" s="35" t="s">
        <v>56</v>
      </c>
      <c r="E259" s="36" t="s">
        <v>518</v>
      </c>
    </row>
    <row r="260" spans="1:16" x14ac:dyDescent="0.2">
      <c r="A260" s="37" t="s">
        <v>58</v>
      </c>
      <c r="E260" s="38" t="s">
        <v>519</v>
      </c>
    </row>
    <row r="261" spans="1:16" ht="51" x14ac:dyDescent="0.2">
      <c r="A261" t="s">
        <v>59</v>
      </c>
      <c r="E261" s="36" t="s">
        <v>520</v>
      </c>
    </row>
    <row r="262" spans="1:16" x14ac:dyDescent="0.2">
      <c r="A262" s="25" t="s">
        <v>50</v>
      </c>
      <c r="B262" s="30" t="s">
        <v>521</v>
      </c>
      <c r="C262" s="30" t="s">
        <v>522</v>
      </c>
      <c r="D262" s="25" t="s">
        <v>52</v>
      </c>
      <c r="E262" s="31" t="s">
        <v>523</v>
      </c>
      <c r="F262" s="32" t="s">
        <v>161</v>
      </c>
      <c r="G262" s="33">
        <v>3.5880000000000001</v>
      </c>
      <c r="H262" s="34"/>
      <c r="I262" s="34">
        <f>ROUND(ROUND(H262,2)*ROUND(G262,3),2)</f>
        <v>0</v>
      </c>
      <c r="J262" s="32" t="s">
        <v>55</v>
      </c>
      <c r="O262">
        <f>(I262*21)/100</f>
        <v>0</v>
      </c>
      <c r="P262" t="s">
        <v>26</v>
      </c>
    </row>
    <row r="263" spans="1:16" ht="25.5" x14ac:dyDescent="0.2">
      <c r="A263" s="35" t="s">
        <v>56</v>
      </c>
      <c r="E263" s="36" t="s">
        <v>524</v>
      </c>
    </row>
    <row r="264" spans="1:16" x14ac:dyDescent="0.2">
      <c r="A264" s="37" t="s">
        <v>58</v>
      </c>
      <c r="E264" s="38" t="s">
        <v>525</v>
      </c>
    </row>
    <row r="265" spans="1:16" ht="38.25" x14ac:dyDescent="0.2">
      <c r="A265" t="s">
        <v>59</v>
      </c>
      <c r="E265" s="36" t="s">
        <v>366</v>
      </c>
    </row>
    <row r="266" spans="1:16" x14ac:dyDescent="0.2">
      <c r="A266" s="25" t="s">
        <v>50</v>
      </c>
      <c r="B266" s="30" t="s">
        <v>526</v>
      </c>
      <c r="C266" s="30" t="s">
        <v>527</v>
      </c>
      <c r="D266" s="25" t="s">
        <v>76</v>
      </c>
      <c r="E266" s="31" t="s">
        <v>528</v>
      </c>
      <c r="F266" s="32" t="s">
        <v>161</v>
      </c>
      <c r="G266" s="33">
        <v>67.162999999999997</v>
      </c>
      <c r="H266" s="34"/>
      <c r="I266" s="34">
        <f>ROUND(ROUND(H266,2)*ROUND(G266,3),2)</f>
        <v>0</v>
      </c>
      <c r="J266" s="32" t="s">
        <v>55</v>
      </c>
      <c r="O266">
        <f>(I266*21)/100</f>
        <v>0</v>
      </c>
      <c r="P266" t="s">
        <v>26</v>
      </c>
    </row>
    <row r="267" spans="1:16" ht="25.5" x14ac:dyDescent="0.2">
      <c r="A267" s="35" t="s">
        <v>56</v>
      </c>
      <c r="E267" s="36" t="s">
        <v>529</v>
      </c>
    </row>
    <row r="268" spans="1:16" x14ac:dyDescent="0.2">
      <c r="A268" s="37" t="s">
        <v>58</v>
      </c>
      <c r="E268" s="38" t="s">
        <v>530</v>
      </c>
    </row>
    <row r="269" spans="1:16" ht="102" x14ac:dyDescent="0.2">
      <c r="A269" t="s">
        <v>59</v>
      </c>
      <c r="E269" s="36" t="s">
        <v>531</v>
      </c>
    </row>
    <row r="270" spans="1:16" x14ac:dyDescent="0.2">
      <c r="A270" s="25" t="s">
        <v>50</v>
      </c>
      <c r="B270" s="30" t="s">
        <v>532</v>
      </c>
      <c r="C270" s="30" t="s">
        <v>527</v>
      </c>
      <c r="D270" s="25" t="s">
        <v>81</v>
      </c>
      <c r="E270" s="31" t="s">
        <v>528</v>
      </c>
      <c r="F270" s="32" t="s">
        <v>161</v>
      </c>
      <c r="G270" s="33">
        <v>1.1479999999999999</v>
      </c>
      <c r="H270" s="34"/>
      <c r="I270" s="34">
        <f>ROUND(ROUND(H270,2)*ROUND(G270,3),2)</f>
        <v>0</v>
      </c>
      <c r="J270" s="32" t="s">
        <v>55</v>
      </c>
      <c r="O270">
        <f>(I270*21)/100</f>
        <v>0</v>
      </c>
      <c r="P270" t="s">
        <v>26</v>
      </c>
    </row>
    <row r="271" spans="1:16" x14ac:dyDescent="0.2">
      <c r="A271" s="35" t="s">
        <v>56</v>
      </c>
      <c r="E271" s="36" t="s">
        <v>533</v>
      </c>
    </row>
    <row r="272" spans="1:16" x14ac:dyDescent="0.2">
      <c r="A272" s="37" t="s">
        <v>58</v>
      </c>
      <c r="E272" s="38" t="s">
        <v>534</v>
      </c>
    </row>
    <row r="273" spans="1:18" ht="102" x14ac:dyDescent="0.2">
      <c r="A273" t="s">
        <v>59</v>
      </c>
      <c r="E273" s="36" t="s">
        <v>535</v>
      </c>
    </row>
    <row r="274" spans="1:18" x14ac:dyDescent="0.2">
      <c r="A274" s="25" t="s">
        <v>50</v>
      </c>
      <c r="B274" s="30" t="s">
        <v>536</v>
      </c>
      <c r="C274" s="30" t="s">
        <v>537</v>
      </c>
      <c r="D274" s="25" t="s">
        <v>52</v>
      </c>
      <c r="E274" s="31" t="s">
        <v>538</v>
      </c>
      <c r="F274" s="32" t="s">
        <v>161</v>
      </c>
      <c r="G274" s="33">
        <v>9.9600000000000009</v>
      </c>
      <c r="H274" s="34"/>
      <c r="I274" s="34">
        <f>ROUND(ROUND(H274,2)*ROUND(G274,3),2)</f>
        <v>0</v>
      </c>
      <c r="J274" s="32" t="s">
        <v>55</v>
      </c>
      <c r="O274">
        <f>(I274*21)/100</f>
        <v>0</v>
      </c>
      <c r="P274" t="s">
        <v>26</v>
      </c>
    </row>
    <row r="275" spans="1:18" x14ac:dyDescent="0.2">
      <c r="A275" s="35" t="s">
        <v>56</v>
      </c>
      <c r="E275" s="36" t="s">
        <v>539</v>
      </c>
    </row>
    <row r="276" spans="1:18" x14ac:dyDescent="0.2">
      <c r="A276" s="37" t="s">
        <v>58</v>
      </c>
      <c r="E276" s="38" t="s">
        <v>540</v>
      </c>
    </row>
    <row r="277" spans="1:18" ht="357" x14ac:dyDescent="0.2">
      <c r="A277" t="s">
        <v>59</v>
      </c>
      <c r="E277" s="36" t="s">
        <v>541</v>
      </c>
    </row>
    <row r="278" spans="1:18" ht="12.75" customHeight="1" x14ac:dyDescent="0.2">
      <c r="A278" s="12" t="s">
        <v>47</v>
      </c>
      <c r="B278" s="12"/>
      <c r="C278" s="39" t="s">
        <v>37</v>
      </c>
      <c r="D278" s="12"/>
      <c r="E278" s="28" t="s">
        <v>542</v>
      </c>
      <c r="F278" s="12"/>
      <c r="G278" s="12"/>
      <c r="H278" s="12"/>
      <c r="I278" s="40">
        <f>0+Q278</f>
        <v>0</v>
      </c>
      <c r="J278" s="12"/>
      <c r="O278">
        <f>0+R278</f>
        <v>0</v>
      </c>
      <c r="Q278">
        <f>0+I279+I283+I287+I291+I295+I299+I303+I307+I311+I315+I319+I323+I327</f>
        <v>0</v>
      </c>
      <c r="R278">
        <f>0+O279+O283+O287+O291+O295+O299+O303+O307+O311+O315+O319+O323+O327</f>
        <v>0</v>
      </c>
    </row>
    <row r="279" spans="1:18" x14ac:dyDescent="0.2">
      <c r="A279" s="25" t="s">
        <v>50</v>
      </c>
      <c r="B279" s="30" t="s">
        <v>543</v>
      </c>
      <c r="C279" s="30" t="s">
        <v>544</v>
      </c>
      <c r="D279" s="25" t="s">
        <v>76</v>
      </c>
      <c r="E279" s="31" t="s">
        <v>545</v>
      </c>
      <c r="F279" s="32" t="s">
        <v>155</v>
      </c>
      <c r="G279" s="33">
        <v>244.81</v>
      </c>
      <c r="H279" s="34"/>
      <c r="I279" s="34">
        <f>ROUND(ROUND(H279,2)*ROUND(G279,3),2)</f>
        <v>0</v>
      </c>
      <c r="J279" s="32" t="s">
        <v>55</v>
      </c>
      <c r="O279">
        <f>(I279*21)/100</f>
        <v>0</v>
      </c>
      <c r="P279" t="s">
        <v>26</v>
      </c>
    </row>
    <row r="280" spans="1:18" x14ac:dyDescent="0.2">
      <c r="A280" s="35" t="s">
        <v>56</v>
      </c>
      <c r="E280" s="36" t="s">
        <v>546</v>
      </c>
    </row>
    <row r="281" spans="1:18" x14ac:dyDescent="0.2">
      <c r="A281" s="37" t="s">
        <v>58</v>
      </c>
      <c r="E281" s="38" t="s">
        <v>52</v>
      </c>
    </row>
    <row r="282" spans="1:18" ht="51" x14ac:dyDescent="0.2">
      <c r="A282" t="s">
        <v>59</v>
      </c>
      <c r="E282" s="36" t="s">
        <v>547</v>
      </c>
    </row>
    <row r="283" spans="1:18" x14ac:dyDescent="0.2">
      <c r="A283" s="25" t="s">
        <v>50</v>
      </c>
      <c r="B283" s="30" t="s">
        <v>548</v>
      </c>
      <c r="C283" s="30" t="s">
        <v>544</v>
      </c>
      <c r="D283" s="25" t="s">
        <v>81</v>
      </c>
      <c r="E283" s="31" t="s">
        <v>545</v>
      </c>
      <c r="F283" s="32" t="s">
        <v>155</v>
      </c>
      <c r="G283" s="33">
        <v>275.68299999999999</v>
      </c>
      <c r="H283" s="34"/>
      <c r="I283" s="34">
        <f>ROUND(ROUND(H283,2)*ROUND(G283,3),2)</f>
        <v>0</v>
      </c>
      <c r="J283" s="32" t="s">
        <v>55</v>
      </c>
      <c r="O283">
        <f>(I283*21)/100</f>
        <v>0</v>
      </c>
      <c r="P283" t="s">
        <v>26</v>
      </c>
    </row>
    <row r="284" spans="1:18" ht="25.5" x14ac:dyDescent="0.2">
      <c r="A284" s="35" t="s">
        <v>56</v>
      </c>
      <c r="E284" s="36" t="s">
        <v>549</v>
      </c>
    </row>
    <row r="285" spans="1:18" x14ac:dyDescent="0.2">
      <c r="A285" s="37" t="s">
        <v>58</v>
      </c>
      <c r="E285" s="38" t="s">
        <v>52</v>
      </c>
    </row>
    <row r="286" spans="1:18" ht="51" x14ac:dyDescent="0.2">
      <c r="A286" t="s">
        <v>59</v>
      </c>
      <c r="E286" s="36" t="s">
        <v>547</v>
      </c>
    </row>
    <row r="287" spans="1:18" x14ac:dyDescent="0.2">
      <c r="A287" s="25" t="s">
        <v>50</v>
      </c>
      <c r="B287" s="30" t="s">
        <v>550</v>
      </c>
      <c r="C287" s="30" t="s">
        <v>551</v>
      </c>
      <c r="D287" s="25" t="s">
        <v>52</v>
      </c>
      <c r="E287" s="31" t="s">
        <v>552</v>
      </c>
      <c r="F287" s="32" t="s">
        <v>161</v>
      </c>
      <c r="G287" s="33">
        <v>9.6270000000000007</v>
      </c>
      <c r="H287" s="34"/>
      <c r="I287" s="34">
        <f>ROUND(ROUND(H287,2)*ROUND(G287,3),2)</f>
        <v>0</v>
      </c>
      <c r="J287" s="32" t="s">
        <v>55</v>
      </c>
      <c r="O287">
        <f>(I287*21)/100</f>
        <v>0</v>
      </c>
      <c r="P287" t="s">
        <v>26</v>
      </c>
    </row>
    <row r="288" spans="1:18" ht="25.5" x14ac:dyDescent="0.2">
      <c r="A288" s="35" t="s">
        <v>56</v>
      </c>
      <c r="E288" s="36" t="s">
        <v>553</v>
      </c>
    </row>
    <row r="289" spans="1:16" x14ac:dyDescent="0.2">
      <c r="A289" s="37" t="s">
        <v>58</v>
      </c>
      <c r="E289" s="38" t="s">
        <v>554</v>
      </c>
    </row>
    <row r="290" spans="1:16" ht="102" x14ac:dyDescent="0.2">
      <c r="A290" t="s">
        <v>59</v>
      </c>
      <c r="E290" s="36" t="s">
        <v>555</v>
      </c>
    </row>
    <row r="291" spans="1:16" x14ac:dyDescent="0.2">
      <c r="A291" s="25" t="s">
        <v>50</v>
      </c>
      <c r="B291" s="30" t="s">
        <v>556</v>
      </c>
      <c r="C291" s="30" t="s">
        <v>557</v>
      </c>
      <c r="D291" s="25" t="s">
        <v>52</v>
      </c>
      <c r="E291" s="31" t="s">
        <v>558</v>
      </c>
      <c r="F291" s="32" t="s">
        <v>155</v>
      </c>
      <c r="G291" s="33">
        <v>244.81</v>
      </c>
      <c r="H291" s="34"/>
      <c r="I291" s="34">
        <f>ROUND(ROUND(H291,2)*ROUND(G291,3),2)</f>
        <v>0</v>
      </c>
      <c r="J291" s="32" t="s">
        <v>55</v>
      </c>
      <c r="O291">
        <f>(I291*21)/100</f>
        <v>0</v>
      </c>
      <c r="P291" t="s">
        <v>26</v>
      </c>
    </row>
    <row r="292" spans="1:16" x14ac:dyDescent="0.2">
      <c r="A292" s="35" t="s">
        <v>56</v>
      </c>
      <c r="E292" s="36" t="s">
        <v>559</v>
      </c>
    </row>
    <row r="293" spans="1:16" x14ac:dyDescent="0.2">
      <c r="A293" s="37" t="s">
        <v>58</v>
      </c>
      <c r="E293" s="38" t="s">
        <v>52</v>
      </c>
    </row>
    <row r="294" spans="1:16" ht="51" x14ac:dyDescent="0.2">
      <c r="A294" t="s">
        <v>59</v>
      </c>
      <c r="E294" s="36" t="s">
        <v>560</v>
      </c>
    </row>
    <row r="295" spans="1:16" x14ac:dyDescent="0.2">
      <c r="A295" s="25" t="s">
        <v>50</v>
      </c>
      <c r="B295" s="30" t="s">
        <v>561</v>
      </c>
      <c r="C295" s="30" t="s">
        <v>562</v>
      </c>
      <c r="D295" s="25" t="s">
        <v>52</v>
      </c>
      <c r="E295" s="31" t="s">
        <v>563</v>
      </c>
      <c r="F295" s="32" t="s">
        <v>155</v>
      </c>
      <c r="G295" s="33">
        <v>723.46199999999999</v>
      </c>
      <c r="H295" s="34"/>
      <c r="I295" s="34">
        <f>ROUND(ROUND(H295,2)*ROUND(G295,3),2)</f>
        <v>0</v>
      </c>
      <c r="J295" s="32" t="s">
        <v>55</v>
      </c>
      <c r="O295">
        <f>(I295*21)/100</f>
        <v>0</v>
      </c>
      <c r="P295" t="s">
        <v>26</v>
      </c>
    </row>
    <row r="296" spans="1:16" x14ac:dyDescent="0.2">
      <c r="A296" s="35" t="s">
        <v>56</v>
      </c>
      <c r="E296" s="36" t="s">
        <v>564</v>
      </c>
    </row>
    <row r="297" spans="1:16" x14ac:dyDescent="0.2">
      <c r="A297" s="37" t="s">
        <v>58</v>
      </c>
      <c r="E297" s="38" t="s">
        <v>565</v>
      </c>
    </row>
    <row r="298" spans="1:16" ht="51" x14ac:dyDescent="0.2">
      <c r="A298" t="s">
        <v>59</v>
      </c>
      <c r="E298" s="36" t="s">
        <v>560</v>
      </c>
    </row>
    <row r="299" spans="1:16" x14ac:dyDescent="0.2">
      <c r="A299" s="25" t="s">
        <v>50</v>
      </c>
      <c r="B299" s="30" t="s">
        <v>566</v>
      </c>
      <c r="C299" s="30" t="s">
        <v>567</v>
      </c>
      <c r="D299" s="25" t="s">
        <v>52</v>
      </c>
      <c r="E299" s="31" t="s">
        <v>568</v>
      </c>
      <c r="F299" s="32" t="s">
        <v>155</v>
      </c>
      <c r="G299" s="33">
        <v>11.35</v>
      </c>
      <c r="H299" s="34"/>
      <c r="I299" s="34">
        <f>ROUND(ROUND(H299,2)*ROUND(G299,3),2)</f>
        <v>0</v>
      </c>
      <c r="J299" s="32" t="s">
        <v>55</v>
      </c>
      <c r="O299">
        <f>(I299*21)/100</f>
        <v>0</v>
      </c>
      <c r="P299" t="s">
        <v>26</v>
      </c>
    </row>
    <row r="300" spans="1:16" x14ac:dyDescent="0.2">
      <c r="A300" s="35" t="s">
        <v>56</v>
      </c>
      <c r="E300" s="36" t="s">
        <v>569</v>
      </c>
    </row>
    <row r="301" spans="1:16" x14ac:dyDescent="0.2">
      <c r="A301" s="37" t="s">
        <v>58</v>
      </c>
      <c r="E301" s="38" t="s">
        <v>570</v>
      </c>
    </row>
    <row r="302" spans="1:16" ht="51" x14ac:dyDescent="0.2">
      <c r="A302" t="s">
        <v>59</v>
      </c>
      <c r="E302" s="36" t="s">
        <v>571</v>
      </c>
    </row>
    <row r="303" spans="1:16" x14ac:dyDescent="0.2">
      <c r="A303" s="25" t="s">
        <v>50</v>
      </c>
      <c r="B303" s="30" t="s">
        <v>572</v>
      </c>
      <c r="C303" s="30" t="s">
        <v>573</v>
      </c>
      <c r="D303" s="25" t="s">
        <v>52</v>
      </c>
      <c r="E303" s="31" t="s">
        <v>574</v>
      </c>
      <c r="F303" s="32" t="s">
        <v>155</v>
      </c>
      <c r="G303" s="33">
        <v>351.399</v>
      </c>
      <c r="H303" s="34"/>
      <c r="I303" s="34">
        <f>ROUND(ROUND(H303,2)*ROUND(G303,3),2)</f>
        <v>0</v>
      </c>
      <c r="J303" s="32" t="s">
        <v>55</v>
      </c>
      <c r="O303">
        <f>(I303*21)/100</f>
        <v>0</v>
      </c>
      <c r="P303" t="s">
        <v>26</v>
      </c>
    </row>
    <row r="304" spans="1:16" x14ac:dyDescent="0.2">
      <c r="A304" s="35" t="s">
        <v>56</v>
      </c>
      <c r="E304" s="36" t="s">
        <v>575</v>
      </c>
    </row>
    <row r="305" spans="1:16" x14ac:dyDescent="0.2">
      <c r="A305" s="37" t="s">
        <v>58</v>
      </c>
      <c r="E305" s="38" t="s">
        <v>52</v>
      </c>
    </row>
    <row r="306" spans="1:16" ht="140.25" x14ac:dyDescent="0.2">
      <c r="A306" t="s">
        <v>59</v>
      </c>
      <c r="E306" s="36" t="s">
        <v>576</v>
      </c>
    </row>
    <row r="307" spans="1:16" x14ac:dyDescent="0.2">
      <c r="A307" s="25" t="s">
        <v>50</v>
      </c>
      <c r="B307" s="30" t="s">
        <v>577</v>
      </c>
      <c r="C307" s="30" t="s">
        <v>578</v>
      </c>
      <c r="D307" s="25" t="s">
        <v>52</v>
      </c>
      <c r="E307" s="31" t="s">
        <v>579</v>
      </c>
      <c r="F307" s="32" t="s">
        <v>155</v>
      </c>
      <c r="G307" s="33">
        <v>357.702</v>
      </c>
      <c r="H307" s="34"/>
      <c r="I307" s="34">
        <f>ROUND(ROUND(H307,2)*ROUND(G307,3),2)</f>
        <v>0</v>
      </c>
      <c r="J307" s="32" t="s">
        <v>55</v>
      </c>
      <c r="O307">
        <f>(I307*21)/100</f>
        <v>0</v>
      </c>
      <c r="P307" t="s">
        <v>26</v>
      </c>
    </row>
    <row r="308" spans="1:16" x14ac:dyDescent="0.2">
      <c r="A308" s="35" t="s">
        <v>56</v>
      </c>
      <c r="E308" s="36" t="s">
        <v>580</v>
      </c>
    </row>
    <row r="309" spans="1:16" x14ac:dyDescent="0.2">
      <c r="A309" s="37" t="s">
        <v>58</v>
      </c>
      <c r="E309" s="38" t="s">
        <v>52</v>
      </c>
    </row>
    <row r="310" spans="1:16" ht="140.25" x14ac:dyDescent="0.2">
      <c r="A310" t="s">
        <v>59</v>
      </c>
      <c r="E310" s="36" t="s">
        <v>581</v>
      </c>
    </row>
    <row r="311" spans="1:16" x14ac:dyDescent="0.2">
      <c r="A311" s="25" t="s">
        <v>50</v>
      </c>
      <c r="B311" s="30" t="s">
        <v>582</v>
      </c>
      <c r="C311" s="30" t="s">
        <v>583</v>
      </c>
      <c r="D311" s="25" t="s">
        <v>52</v>
      </c>
      <c r="E311" s="31" t="s">
        <v>584</v>
      </c>
      <c r="F311" s="32" t="s">
        <v>155</v>
      </c>
      <c r="G311" s="33">
        <v>236.089</v>
      </c>
      <c r="H311" s="34"/>
      <c r="I311" s="34">
        <f>ROUND(ROUND(H311,2)*ROUND(G311,3),2)</f>
        <v>0</v>
      </c>
      <c r="J311" s="32" t="s">
        <v>55</v>
      </c>
      <c r="O311">
        <f>(I311*21)/100</f>
        <v>0</v>
      </c>
      <c r="P311" t="s">
        <v>26</v>
      </c>
    </row>
    <row r="312" spans="1:16" x14ac:dyDescent="0.2">
      <c r="A312" s="35" t="s">
        <v>56</v>
      </c>
      <c r="E312" s="36" t="s">
        <v>585</v>
      </c>
    </row>
    <row r="313" spans="1:16" x14ac:dyDescent="0.2">
      <c r="A313" s="37" t="s">
        <v>58</v>
      </c>
      <c r="E313" s="38" t="s">
        <v>586</v>
      </c>
    </row>
    <row r="314" spans="1:16" ht="140.25" x14ac:dyDescent="0.2">
      <c r="A314" t="s">
        <v>59</v>
      </c>
      <c r="E314" s="36" t="s">
        <v>581</v>
      </c>
    </row>
    <row r="315" spans="1:16" x14ac:dyDescent="0.2">
      <c r="A315" s="25" t="s">
        <v>50</v>
      </c>
      <c r="B315" s="30" t="s">
        <v>587</v>
      </c>
      <c r="C315" s="30" t="s">
        <v>588</v>
      </c>
      <c r="D315" s="25" t="s">
        <v>52</v>
      </c>
      <c r="E315" s="31" t="s">
        <v>589</v>
      </c>
      <c r="F315" s="32" t="s">
        <v>161</v>
      </c>
      <c r="G315" s="33">
        <v>0.218</v>
      </c>
      <c r="H315" s="34"/>
      <c r="I315" s="34">
        <f>ROUND(ROUND(H315,2)*ROUND(G315,3),2)</f>
        <v>0</v>
      </c>
      <c r="J315" s="32" t="s">
        <v>55</v>
      </c>
      <c r="O315">
        <f>(I315*21)/100</f>
        <v>0</v>
      </c>
      <c r="P315" t="s">
        <v>26</v>
      </c>
    </row>
    <row r="316" spans="1:16" ht="25.5" x14ac:dyDescent="0.2">
      <c r="A316" s="35" t="s">
        <v>56</v>
      </c>
      <c r="E316" s="36" t="s">
        <v>590</v>
      </c>
    </row>
    <row r="317" spans="1:16" x14ac:dyDescent="0.2">
      <c r="A317" s="37" t="s">
        <v>58</v>
      </c>
      <c r="E317" s="38" t="s">
        <v>591</v>
      </c>
    </row>
    <row r="318" spans="1:16" ht="140.25" x14ac:dyDescent="0.2">
      <c r="A318" t="s">
        <v>59</v>
      </c>
      <c r="E318" s="36" t="s">
        <v>581</v>
      </c>
    </row>
    <row r="319" spans="1:16" x14ac:dyDescent="0.2">
      <c r="A319" s="25" t="s">
        <v>50</v>
      </c>
      <c r="B319" s="30" t="s">
        <v>592</v>
      </c>
      <c r="C319" s="30" t="s">
        <v>593</v>
      </c>
      <c r="D319" s="25" t="s">
        <v>52</v>
      </c>
      <c r="E319" s="31" t="s">
        <v>594</v>
      </c>
      <c r="F319" s="32" t="s">
        <v>155</v>
      </c>
      <c r="G319" s="33">
        <v>4.3499999999999996</v>
      </c>
      <c r="H319" s="34"/>
      <c r="I319" s="34">
        <f>ROUND(ROUND(H319,2)*ROUND(G319,3),2)</f>
        <v>0</v>
      </c>
      <c r="J319" s="32" t="s">
        <v>55</v>
      </c>
      <c r="O319">
        <f>(I319*21)/100</f>
        <v>0</v>
      </c>
      <c r="P319" t="s">
        <v>26</v>
      </c>
    </row>
    <row r="320" spans="1:16" ht="25.5" x14ac:dyDescent="0.2">
      <c r="A320" s="35" t="s">
        <v>56</v>
      </c>
      <c r="E320" s="36" t="s">
        <v>595</v>
      </c>
    </row>
    <row r="321" spans="1:18" x14ac:dyDescent="0.2">
      <c r="A321" s="37" t="s">
        <v>58</v>
      </c>
      <c r="E321" s="38" t="s">
        <v>596</v>
      </c>
    </row>
    <row r="322" spans="1:18" ht="140.25" x14ac:dyDescent="0.2">
      <c r="A322" t="s">
        <v>59</v>
      </c>
      <c r="E322" s="36" t="s">
        <v>581</v>
      </c>
    </row>
    <row r="323" spans="1:18" x14ac:dyDescent="0.2">
      <c r="A323" s="25" t="s">
        <v>50</v>
      </c>
      <c r="B323" s="30" t="s">
        <v>597</v>
      </c>
      <c r="C323" s="30" t="s">
        <v>598</v>
      </c>
      <c r="D323" s="25" t="s">
        <v>52</v>
      </c>
      <c r="E323" s="31" t="s">
        <v>599</v>
      </c>
      <c r="F323" s="32" t="s">
        <v>155</v>
      </c>
      <c r="G323" s="33">
        <v>129.67099999999999</v>
      </c>
      <c r="H323" s="34"/>
      <c r="I323" s="34">
        <f>ROUND(ROUND(H323,2)*ROUND(G323,3),2)</f>
        <v>0</v>
      </c>
      <c r="J323" s="32" t="s">
        <v>55</v>
      </c>
      <c r="O323">
        <f>(I323*21)/100</f>
        <v>0</v>
      </c>
      <c r="P323" t="s">
        <v>26</v>
      </c>
    </row>
    <row r="324" spans="1:18" x14ac:dyDescent="0.2">
      <c r="A324" s="35" t="s">
        <v>56</v>
      </c>
      <c r="E324" s="36" t="s">
        <v>600</v>
      </c>
    </row>
    <row r="325" spans="1:18" x14ac:dyDescent="0.2">
      <c r="A325" s="37" t="s">
        <v>58</v>
      </c>
      <c r="E325" s="38" t="s">
        <v>52</v>
      </c>
    </row>
    <row r="326" spans="1:18" ht="140.25" x14ac:dyDescent="0.2">
      <c r="A326" t="s">
        <v>59</v>
      </c>
      <c r="E326" s="36" t="s">
        <v>581</v>
      </c>
    </row>
    <row r="327" spans="1:18" x14ac:dyDescent="0.2">
      <c r="A327" s="25" t="s">
        <v>50</v>
      </c>
      <c r="B327" s="30" t="s">
        <v>601</v>
      </c>
      <c r="C327" s="30" t="s">
        <v>602</v>
      </c>
      <c r="D327" s="25" t="s">
        <v>52</v>
      </c>
      <c r="E327" s="31" t="s">
        <v>603</v>
      </c>
      <c r="F327" s="32" t="s">
        <v>155</v>
      </c>
      <c r="G327" s="33">
        <v>129.67099999999999</v>
      </c>
      <c r="H327" s="34"/>
      <c r="I327" s="34">
        <f>ROUND(ROUND(H327,2)*ROUND(G327,3),2)</f>
        <v>0</v>
      </c>
      <c r="J327" s="32" t="s">
        <v>55</v>
      </c>
      <c r="O327">
        <f>(I327*21)/100</f>
        <v>0</v>
      </c>
      <c r="P327" t="s">
        <v>26</v>
      </c>
    </row>
    <row r="328" spans="1:18" x14ac:dyDescent="0.2">
      <c r="A328" s="35" t="s">
        <v>56</v>
      </c>
      <c r="E328" s="36" t="s">
        <v>604</v>
      </c>
    </row>
    <row r="329" spans="1:18" x14ac:dyDescent="0.2">
      <c r="A329" s="37" t="s">
        <v>58</v>
      </c>
      <c r="E329" s="38" t="s">
        <v>52</v>
      </c>
    </row>
    <row r="330" spans="1:18" ht="25.5" x14ac:dyDescent="0.2">
      <c r="A330" t="s">
        <v>59</v>
      </c>
      <c r="E330" s="36" t="s">
        <v>605</v>
      </c>
    </row>
    <row r="331" spans="1:18" ht="12.75" customHeight="1" x14ac:dyDescent="0.2">
      <c r="A331" s="12" t="s">
        <v>47</v>
      </c>
      <c r="B331" s="12"/>
      <c r="C331" s="39" t="s">
        <v>39</v>
      </c>
      <c r="D331" s="12"/>
      <c r="E331" s="28" t="s">
        <v>606</v>
      </c>
      <c r="F331" s="12"/>
      <c r="G331" s="12"/>
      <c r="H331" s="12"/>
      <c r="I331" s="40">
        <f>0+Q331</f>
        <v>0</v>
      </c>
      <c r="J331" s="12"/>
      <c r="O331">
        <f>0+R331</f>
        <v>0</v>
      </c>
      <c r="Q331">
        <f>0+I332+I336</f>
        <v>0</v>
      </c>
      <c r="R331">
        <f>0+O332+O336</f>
        <v>0</v>
      </c>
    </row>
    <row r="332" spans="1:18" ht="25.5" x14ac:dyDescent="0.2">
      <c r="A332" s="25" t="s">
        <v>50</v>
      </c>
      <c r="B332" s="30" t="s">
        <v>607</v>
      </c>
      <c r="C332" s="30" t="s">
        <v>608</v>
      </c>
      <c r="D332" s="25" t="s">
        <v>52</v>
      </c>
      <c r="E332" s="31" t="s">
        <v>609</v>
      </c>
      <c r="F332" s="32" t="s">
        <v>155</v>
      </c>
      <c r="G332" s="33">
        <v>51.136000000000003</v>
      </c>
      <c r="H332" s="34"/>
      <c r="I332" s="34">
        <f>ROUND(ROUND(H332,2)*ROUND(G332,3),2)</f>
        <v>0</v>
      </c>
      <c r="J332" s="32" t="s">
        <v>55</v>
      </c>
      <c r="O332">
        <f>(I332*21)/100</f>
        <v>0</v>
      </c>
      <c r="P332" t="s">
        <v>26</v>
      </c>
    </row>
    <row r="333" spans="1:18" ht="25.5" x14ac:dyDescent="0.2">
      <c r="A333" s="35" t="s">
        <v>56</v>
      </c>
      <c r="E333" s="36" t="s">
        <v>610</v>
      </c>
    </row>
    <row r="334" spans="1:18" x14ac:dyDescent="0.2">
      <c r="A334" s="37" t="s">
        <v>58</v>
      </c>
      <c r="E334" s="38" t="s">
        <v>611</v>
      </c>
    </row>
    <row r="335" spans="1:18" ht="76.5" x14ac:dyDescent="0.2">
      <c r="A335" t="s">
        <v>59</v>
      </c>
      <c r="E335" s="36" t="s">
        <v>612</v>
      </c>
    </row>
    <row r="336" spans="1:18" x14ac:dyDescent="0.2">
      <c r="A336" s="25" t="s">
        <v>50</v>
      </c>
      <c r="B336" s="30" t="s">
        <v>613</v>
      </c>
      <c r="C336" s="30" t="s">
        <v>614</v>
      </c>
      <c r="D336" s="25" t="s">
        <v>52</v>
      </c>
      <c r="E336" s="31" t="s">
        <v>615</v>
      </c>
      <c r="F336" s="32" t="s">
        <v>155</v>
      </c>
      <c r="G336" s="33">
        <v>28.24</v>
      </c>
      <c r="H336" s="34"/>
      <c r="I336" s="34">
        <f>ROUND(ROUND(H336,2)*ROUND(G336,3),2)</f>
        <v>0</v>
      </c>
      <c r="J336" s="32" t="s">
        <v>55</v>
      </c>
      <c r="O336">
        <f>(I336*21)/100</f>
        <v>0</v>
      </c>
      <c r="P336" t="s">
        <v>26</v>
      </c>
    </row>
    <row r="337" spans="1:18" x14ac:dyDescent="0.2">
      <c r="A337" s="35" t="s">
        <v>56</v>
      </c>
      <c r="E337" s="36" t="s">
        <v>616</v>
      </c>
    </row>
    <row r="338" spans="1:18" x14ac:dyDescent="0.2">
      <c r="A338" s="37" t="s">
        <v>58</v>
      </c>
      <c r="E338" s="38" t="s">
        <v>617</v>
      </c>
    </row>
    <row r="339" spans="1:18" ht="89.25" x14ac:dyDescent="0.2">
      <c r="A339" t="s">
        <v>59</v>
      </c>
      <c r="E339" s="36" t="s">
        <v>618</v>
      </c>
    </row>
    <row r="340" spans="1:18" ht="12.75" customHeight="1" x14ac:dyDescent="0.2">
      <c r="A340" s="12" t="s">
        <v>47</v>
      </c>
      <c r="B340" s="12"/>
      <c r="C340" s="39" t="s">
        <v>83</v>
      </c>
      <c r="D340" s="12"/>
      <c r="E340" s="28" t="s">
        <v>619</v>
      </c>
      <c r="F340" s="12"/>
      <c r="G340" s="12"/>
      <c r="H340" s="12"/>
      <c r="I340" s="40">
        <f>0+Q340</f>
        <v>0</v>
      </c>
      <c r="J340" s="12"/>
      <c r="O340">
        <f>0+R340</f>
        <v>0</v>
      </c>
      <c r="Q340">
        <f>0+I341+I345+I349+I353+I357+I361</f>
        <v>0</v>
      </c>
      <c r="R340">
        <f>0+O341+O345+O349+O353+O357+O361</f>
        <v>0</v>
      </c>
    </row>
    <row r="341" spans="1:18" ht="25.5" x14ac:dyDescent="0.2">
      <c r="A341" s="25" t="s">
        <v>50</v>
      </c>
      <c r="B341" s="30" t="s">
        <v>620</v>
      </c>
      <c r="C341" s="30" t="s">
        <v>621</v>
      </c>
      <c r="D341" s="25" t="s">
        <v>52</v>
      </c>
      <c r="E341" s="31" t="s">
        <v>622</v>
      </c>
      <c r="F341" s="32" t="s">
        <v>155</v>
      </c>
      <c r="G341" s="33">
        <v>54.061</v>
      </c>
      <c r="H341" s="34"/>
      <c r="I341" s="34">
        <f>ROUND(ROUND(H341,2)*ROUND(G341,3),2)</f>
        <v>0</v>
      </c>
      <c r="J341" s="32" t="s">
        <v>55</v>
      </c>
      <c r="O341">
        <f>(I341*21)/100</f>
        <v>0</v>
      </c>
      <c r="P341" t="s">
        <v>26</v>
      </c>
    </row>
    <row r="342" spans="1:18" x14ac:dyDescent="0.2">
      <c r="A342" s="35" t="s">
        <v>56</v>
      </c>
      <c r="E342" s="36" t="s">
        <v>623</v>
      </c>
    </row>
    <row r="343" spans="1:18" x14ac:dyDescent="0.2">
      <c r="A343" s="37" t="s">
        <v>58</v>
      </c>
      <c r="E343" s="38" t="s">
        <v>624</v>
      </c>
    </row>
    <row r="344" spans="1:18" ht="191.25" x14ac:dyDescent="0.2">
      <c r="A344" t="s">
        <v>59</v>
      </c>
      <c r="E344" s="36" t="s">
        <v>625</v>
      </c>
    </row>
    <row r="345" spans="1:18" x14ac:dyDescent="0.2">
      <c r="A345" s="25" t="s">
        <v>50</v>
      </c>
      <c r="B345" s="30" t="s">
        <v>626</v>
      </c>
      <c r="C345" s="30" t="s">
        <v>627</v>
      </c>
      <c r="D345" s="25" t="s">
        <v>52</v>
      </c>
      <c r="E345" s="31" t="s">
        <v>628</v>
      </c>
      <c r="F345" s="32" t="s">
        <v>155</v>
      </c>
      <c r="G345" s="33">
        <v>41.619</v>
      </c>
      <c r="H345" s="34"/>
      <c r="I345" s="34">
        <f>ROUND(ROUND(H345,2)*ROUND(G345,3),2)</f>
        <v>0</v>
      </c>
      <c r="J345" s="32" t="s">
        <v>55</v>
      </c>
      <c r="O345">
        <f>(I345*21)/100</f>
        <v>0</v>
      </c>
      <c r="P345" t="s">
        <v>26</v>
      </c>
    </row>
    <row r="346" spans="1:18" x14ac:dyDescent="0.2">
      <c r="A346" s="35" t="s">
        <v>56</v>
      </c>
      <c r="E346" s="36" t="s">
        <v>629</v>
      </c>
    </row>
    <row r="347" spans="1:18" x14ac:dyDescent="0.2">
      <c r="A347" s="37" t="s">
        <v>58</v>
      </c>
      <c r="E347" s="38" t="s">
        <v>630</v>
      </c>
    </row>
    <row r="348" spans="1:18" ht="204" x14ac:dyDescent="0.2">
      <c r="A348" t="s">
        <v>59</v>
      </c>
      <c r="E348" s="36" t="s">
        <v>631</v>
      </c>
    </row>
    <row r="349" spans="1:18" ht="25.5" x14ac:dyDescent="0.2">
      <c r="A349" s="25" t="s">
        <v>50</v>
      </c>
      <c r="B349" s="30" t="s">
        <v>632</v>
      </c>
      <c r="C349" s="30" t="s">
        <v>633</v>
      </c>
      <c r="D349" s="25" t="s">
        <v>52</v>
      </c>
      <c r="E349" s="31" t="s">
        <v>634</v>
      </c>
      <c r="F349" s="32" t="s">
        <v>155</v>
      </c>
      <c r="G349" s="33">
        <v>152.19999999999999</v>
      </c>
      <c r="H349" s="34"/>
      <c r="I349" s="34">
        <f>ROUND(ROUND(H349,2)*ROUND(G349,3),2)</f>
        <v>0</v>
      </c>
      <c r="J349" s="32" t="s">
        <v>55</v>
      </c>
      <c r="O349">
        <f>(I349*21)/100</f>
        <v>0</v>
      </c>
      <c r="P349" t="s">
        <v>26</v>
      </c>
    </row>
    <row r="350" spans="1:18" ht="25.5" x14ac:dyDescent="0.2">
      <c r="A350" s="35" t="s">
        <v>56</v>
      </c>
      <c r="E350" s="36" t="s">
        <v>635</v>
      </c>
    </row>
    <row r="351" spans="1:18" x14ac:dyDescent="0.2">
      <c r="A351" s="37" t="s">
        <v>58</v>
      </c>
      <c r="E351" s="38" t="s">
        <v>636</v>
      </c>
    </row>
    <row r="352" spans="1:18" ht="216.75" x14ac:dyDescent="0.2">
      <c r="A352" t="s">
        <v>59</v>
      </c>
      <c r="E352" s="36" t="s">
        <v>637</v>
      </c>
    </row>
    <row r="353" spans="1:18" x14ac:dyDescent="0.2">
      <c r="A353" s="25" t="s">
        <v>50</v>
      </c>
      <c r="B353" s="30" t="s">
        <v>638</v>
      </c>
      <c r="C353" s="30" t="s">
        <v>639</v>
      </c>
      <c r="D353" s="25" t="s">
        <v>52</v>
      </c>
      <c r="E353" s="31" t="s">
        <v>640</v>
      </c>
      <c r="F353" s="32" t="s">
        <v>155</v>
      </c>
      <c r="G353" s="33">
        <v>78.356999999999999</v>
      </c>
      <c r="H353" s="34"/>
      <c r="I353" s="34">
        <f>ROUND(ROUND(H353,2)*ROUND(G353,3),2)</f>
        <v>0</v>
      </c>
      <c r="J353" s="32" t="s">
        <v>55</v>
      </c>
      <c r="O353">
        <f>(I353*21)/100</f>
        <v>0</v>
      </c>
      <c r="P353" t="s">
        <v>26</v>
      </c>
    </row>
    <row r="354" spans="1:18" ht="25.5" x14ac:dyDescent="0.2">
      <c r="A354" s="35" t="s">
        <v>56</v>
      </c>
      <c r="E354" s="36" t="s">
        <v>641</v>
      </c>
    </row>
    <row r="355" spans="1:18" x14ac:dyDescent="0.2">
      <c r="A355" s="37" t="s">
        <v>58</v>
      </c>
      <c r="E355" s="38" t="s">
        <v>642</v>
      </c>
    </row>
    <row r="356" spans="1:18" ht="38.25" x14ac:dyDescent="0.2">
      <c r="A356" t="s">
        <v>59</v>
      </c>
      <c r="E356" s="36" t="s">
        <v>643</v>
      </c>
    </row>
    <row r="357" spans="1:18" x14ac:dyDescent="0.2">
      <c r="A357" s="25" t="s">
        <v>50</v>
      </c>
      <c r="B357" s="30" t="s">
        <v>644</v>
      </c>
      <c r="C357" s="30" t="s">
        <v>645</v>
      </c>
      <c r="D357" s="25" t="s">
        <v>52</v>
      </c>
      <c r="E357" s="31" t="s">
        <v>646</v>
      </c>
      <c r="F357" s="32" t="s">
        <v>155</v>
      </c>
      <c r="G357" s="33">
        <v>28.33</v>
      </c>
      <c r="H357" s="34"/>
      <c r="I357" s="34">
        <f>ROUND(ROUND(H357,2)*ROUND(G357,3),2)</f>
        <v>0</v>
      </c>
      <c r="J357" s="32" t="s">
        <v>55</v>
      </c>
      <c r="O357">
        <f>(I357*21)/100</f>
        <v>0</v>
      </c>
      <c r="P357" t="s">
        <v>26</v>
      </c>
    </row>
    <row r="358" spans="1:18" x14ac:dyDescent="0.2">
      <c r="A358" s="35" t="s">
        <v>56</v>
      </c>
      <c r="E358" s="36" t="s">
        <v>647</v>
      </c>
    </row>
    <row r="359" spans="1:18" x14ac:dyDescent="0.2">
      <c r="A359" s="37" t="s">
        <v>58</v>
      </c>
      <c r="E359" s="38" t="s">
        <v>648</v>
      </c>
    </row>
    <row r="360" spans="1:18" ht="51" x14ac:dyDescent="0.2">
      <c r="A360" t="s">
        <v>59</v>
      </c>
      <c r="E360" s="36" t="s">
        <v>649</v>
      </c>
    </row>
    <row r="361" spans="1:18" x14ac:dyDescent="0.2">
      <c r="A361" s="25" t="s">
        <v>50</v>
      </c>
      <c r="B361" s="30" t="s">
        <v>650</v>
      </c>
      <c r="C361" s="30" t="s">
        <v>651</v>
      </c>
      <c r="D361" s="25" t="s">
        <v>52</v>
      </c>
      <c r="E361" s="31" t="s">
        <v>652</v>
      </c>
      <c r="F361" s="32" t="s">
        <v>155</v>
      </c>
      <c r="G361" s="33">
        <v>106.70099999999999</v>
      </c>
      <c r="H361" s="34"/>
      <c r="I361" s="34">
        <f>ROUND(ROUND(H361,2)*ROUND(G361,3),2)</f>
        <v>0</v>
      </c>
      <c r="J361" s="32" t="s">
        <v>55</v>
      </c>
      <c r="O361">
        <f>(I361*21)/100</f>
        <v>0</v>
      </c>
      <c r="P361" t="s">
        <v>26</v>
      </c>
    </row>
    <row r="362" spans="1:18" x14ac:dyDescent="0.2">
      <c r="A362" s="35" t="s">
        <v>56</v>
      </c>
      <c r="E362" s="36" t="s">
        <v>653</v>
      </c>
    </row>
    <row r="363" spans="1:18" x14ac:dyDescent="0.2">
      <c r="A363" s="37" t="s">
        <v>58</v>
      </c>
      <c r="E363" s="38" t="s">
        <v>654</v>
      </c>
    </row>
    <row r="364" spans="1:18" ht="51" x14ac:dyDescent="0.2">
      <c r="A364" t="s">
        <v>59</v>
      </c>
      <c r="E364" s="36" t="s">
        <v>649</v>
      </c>
    </row>
    <row r="365" spans="1:18" ht="12.75" customHeight="1" x14ac:dyDescent="0.2">
      <c r="A365" s="12" t="s">
        <v>47</v>
      </c>
      <c r="B365" s="12"/>
      <c r="C365" s="39" t="s">
        <v>88</v>
      </c>
      <c r="D365" s="12"/>
      <c r="E365" s="28" t="s">
        <v>655</v>
      </c>
      <c r="F365" s="12"/>
      <c r="G365" s="12"/>
      <c r="H365" s="12"/>
      <c r="I365" s="40">
        <f>0+Q365</f>
        <v>0</v>
      </c>
      <c r="J365" s="12"/>
      <c r="O365">
        <f>0+R365</f>
        <v>0</v>
      </c>
      <c r="Q365">
        <f>0+I366</f>
        <v>0</v>
      </c>
      <c r="R365">
        <f>0+O366</f>
        <v>0</v>
      </c>
    </row>
    <row r="366" spans="1:18" x14ac:dyDescent="0.2">
      <c r="A366" s="25" t="s">
        <v>50</v>
      </c>
      <c r="B366" s="30" t="s">
        <v>656</v>
      </c>
      <c r="C366" s="30" t="s">
        <v>657</v>
      </c>
      <c r="D366" s="25" t="s">
        <v>52</v>
      </c>
      <c r="E366" s="31" t="s">
        <v>658</v>
      </c>
      <c r="F366" s="32" t="s">
        <v>146</v>
      </c>
      <c r="G366" s="33">
        <v>104</v>
      </c>
      <c r="H366" s="34"/>
      <c r="I366" s="34">
        <f>ROUND(ROUND(H366,2)*ROUND(G366,3),2)</f>
        <v>0</v>
      </c>
      <c r="J366" s="32" t="s">
        <v>55</v>
      </c>
      <c r="O366">
        <f>(I366*21)/100</f>
        <v>0</v>
      </c>
      <c r="P366" t="s">
        <v>26</v>
      </c>
    </row>
    <row r="367" spans="1:18" ht="25.5" x14ac:dyDescent="0.2">
      <c r="A367" s="35" t="s">
        <v>56</v>
      </c>
      <c r="E367" s="36" t="s">
        <v>659</v>
      </c>
    </row>
    <row r="368" spans="1:18" x14ac:dyDescent="0.2">
      <c r="A368" s="37" t="s">
        <v>58</v>
      </c>
      <c r="E368" s="38" t="s">
        <v>660</v>
      </c>
    </row>
    <row r="369" spans="1:18" ht="242.25" x14ac:dyDescent="0.2">
      <c r="A369" t="s">
        <v>59</v>
      </c>
      <c r="E369" s="36" t="s">
        <v>661</v>
      </c>
    </row>
    <row r="370" spans="1:18" ht="12.75" customHeight="1" x14ac:dyDescent="0.2">
      <c r="A370" s="12" t="s">
        <v>47</v>
      </c>
      <c r="B370" s="12"/>
      <c r="C370" s="39" t="s">
        <v>42</v>
      </c>
      <c r="D370" s="12"/>
      <c r="E370" s="28" t="s">
        <v>143</v>
      </c>
      <c r="F370" s="12"/>
      <c r="G370" s="12"/>
      <c r="H370" s="12"/>
      <c r="I370" s="40">
        <f>0+Q370</f>
        <v>0</v>
      </c>
      <c r="J370" s="12"/>
      <c r="O370">
        <f>0+R370</f>
        <v>0</v>
      </c>
      <c r="Q370">
        <f>0+I371+I375+I379+I383+I387+I391+I395+I399+I403+I407+I411+I415+I419+I423+I427+I431+I435+I439+I443+I447+I451+I455+I459+I463+I467+I471+I475+I479+I483+I487+I491</f>
        <v>0</v>
      </c>
      <c r="R370">
        <f>0+O371+O375+O379+O383+O387+O391+O395+O399+O403+O407+O411+O415+O419+O423+O427+O431+O435+O439+O443+O447+O451+O455+O459+O463+O467+O471+O475+O479+O483+O487+O491</f>
        <v>0</v>
      </c>
    </row>
    <row r="371" spans="1:18" x14ac:dyDescent="0.2">
      <c r="A371" s="25" t="s">
        <v>50</v>
      </c>
      <c r="B371" s="30" t="s">
        <v>662</v>
      </c>
      <c r="C371" s="30" t="s">
        <v>663</v>
      </c>
      <c r="D371" s="25" t="s">
        <v>52</v>
      </c>
      <c r="E371" s="31" t="s">
        <v>664</v>
      </c>
      <c r="F371" s="32" t="s">
        <v>146</v>
      </c>
      <c r="G371" s="33">
        <v>21.5</v>
      </c>
      <c r="H371" s="34"/>
      <c r="I371" s="34">
        <f>ROUND(ROUND(H371,2)*ROUND(G371,3),2)</f>
        <v>0</v>
      </c>
      <c r="J371" s="32" t="s">
        <v>55</v>
      </c>
      <c r="O371">
        <f>(I371*21)/100</f>
        <v>0</v>
      </c>
      <c r="P371" t="s">
        <v>26</v>
      </c>
    </row>
    <row r="372" spans="1:18" ht="25.5" x14ac:dyDescent="0.2">
      <c r="A372" s="35" t="s">
        <v>56</v>
      </c>
      <c r="E372" s="36" t="s">
        <v>665</v>
      </c>
    </row>
    <row r="373" spans="1:18" x14ac:dyDescent="0.2">
      <c r="A373" s="37" t="s">
        <v>58</v>
      </c>
      <c r="E373" s="38" t="s">
        <v>52</v>
      </c>
    </row>
    <row r="374" spans="1:18" ht="63.75" x14ac:dyDescent="0.2">
      <c r="A374" t="s">
        <v>59</v>
      </c>
      <c r="E374" s="36" t="s">
        <v>666</v>
      </c>
    </row>
    <row r="375" spans="1:18" ht="25.5" x14ac:dyDescent="0.2">
      <c r="A375" s="25" t="s">
        <v>50</v>
      </c>
      <c r="B375" s="30" t="s">
        <v>667</v>
      </c>
      <c r="C375" s="30" t="s">
        <v>668</v>
      </c>
      <c r="D375" s="25" t="s">
        <v>52</v>
      </c>
      <c r="E375" s="31" t="s">
        <v>669</v>
      </c>
      <c r="F375" s="32" t="s">
        <v>146</v>
      </c>
      <c r="G375" s="33">
        <v>33.17</v>
      </c>
      <c r="H375" s="34"/>
      <c r="I375" s="34">
        <f>ROUND(ROUND(H375,2)*ROUND(G375,3),2)</f>
        <v>0</v>
      </c>
      <c r="J375" s="32" t="s">
        <v>55</v>
      </c>
      <c r="O375">
        <f>(I375*21)/100</f>
        <v>0</v>
      </c>
      <c r="P375" t="s">
        <v>26</v>
      </c>
    </row>
    <row r="376" spans="1:18" ht="25.5" x14ac:dyDescent="0.2">
      <c r="A376" s="35" t="s">
        <v>56</v>
      </c>
      <c r="E376" s="36" t="s">
        <v>670</v>
      </c>
    </row>
    <row r="377" spans="1:18" x14ac:dyDescent="0.2">
      <c r="A377" s="37" t="s">
        <v>58</v>
      </c>
      <c r="E377" s="38" t="s">
        <v>671</v>
      </c>
    </row>
    <row r="378" spans="1:18" ht="127.5" x14ac:dyDescent="0.2">
      <c r="A378" t="s">
        <v>59</v>
      </c>
      <c r="E378" s="36" t="s">
        <v>672</v>
      </c>
    </row>
    <row r="379" spans="1:18" x14ac:dyDescent="0.2">
      <c r="A379" s="25" t="s">
        <v>50</v>
      </c>
      <c r="B379" s="30" t="s">
        <v>673</v>
      </c>
      <c r="C379" s="30" t="s">
        <v>674</v>
      </c>
      <c r="D379" s="25" t="s">
        <v>76</v>
      </c>
      <c r="E379" s="31" t="s">
        <v>675</v>
      </c>
      <c r="F379" s="32" t="s">
        <v>146</v>
      </c>
      <c r="G379" s="33">
        <v>26</v>
      </c>
      <c r="H379" s="34"/>
      <c r="I379" s="34">
        <f>ROUND(ROUND(H379,2)*ROUND(G379,3),2)</f>
        <v>0</v>
      </c>
      <c r="J379" s="32" t="s">
        <v>55</v>
      </c>
      <c r="O379">
        <f>(I379*21)/100</f>
        <v>0</v>
      </c>
      <c r="P379" t="s">
        <v>26</v>
      </c>
    </row>
    <row r="380" spans="1:18" ht="25.5" x14ac:dyDescent="0.2">
      <c r="A380" s="35" t="s">
        <v>56</v>
      </c>
      <c r="E380" s="36" t="s">
        <v>676</v>
      </c>
    </row>
    <row r="381" spans="1:18" x14ac:dyDescent="0.2">
      <c r="A381" s="37" t="s">
        <v>58</v>
      </c>
      <c r="E381" s="38" t="s">
        <v>52</v>
      </c>
    </row>
    <row r="382" spans="1:18" ht="114.75" x14ac:dyDescent="0.2">
      <c r="A382" t="s">
        <v>59</v>
      </c>
      <c r="E382" s="36" t="s">
        <v>677</v>
      </c>
    </row>
    <row r="383" spans="1:18" x14ac:dyDescent="0.2">
      <c r="A383" s="25" t="s">
        <v>50</v>
      </c>
      <c r="B383" s="30" t="s">
        <v>678</v>
      </c>
      <c r="C383" s="30" t="s">
        <v>674</v>
      </c>
      <c r="D383" s="25" t="s">
        <v>81</v>
      </c>
      <c r="E383" s="31" t="s">
        <v>675</v>
      </c>
      <c r="F383" s="32" t="s">
        <v>146</v>
      </c>
      <c r="G383" s="33">
        <v>4</v>
      </c>
      <c r="H383" s="34"/>
      <c r="I383" s="34">
        <f>ROUND(ROUND(H383,2)*ROUND(G383,3),2)</f>
        <v>0</v>
      </c>
      <c r="J383" s="32" t="s">
        <v>55</v>
      </c>
      <c r="O383">
        <f>(I383*21)/100</f>
        <v>0</v>
      </c>
      <c r="P383" t="s">
        <v>26</v>
      </c>
    </row>
    <row r="384" spans="1:18" ht="25.5" x14ac:dyDescent="0.2">
      <c r="A384" s="35" t="s">
        <v>56</v>
      </c>
      <c r="E384" s="36" t="s">
        <v>679</v>
      </c>
    </row>
    <row r="385" spans="1:16" x14ac:dyDescent="0.2">
      <c r="A385" s="37" t="s">
        <v>58</v>
      </c>
      <c r="E385" s="38" t="s">
        <v>680</v>
      </c>
    </row>
    <row r="386" spans="1:16" ht="114.75" x14ac:dyDescent="0.2">
      <c r="A386" t="s">
        <v>59</v>
      </c>
      <c r="E386" s="36" t="s">
        <v>677</v>
      </c>
    </row>
    <row r="387" spans="1:16" x14ac:dyDescent="0.2">
      <c r="A387" s="25" t="s">
        <v>50</v>
      </c>
      <c r="B387" s="30" t="s">
        <v>681</v>
      </c>
      <c r="C387" s="30" t="s">
        <v>682</v>
      </c>
      <c r="D387" s="25" t="s">
        <v>52</v>
      </c>
      <c r="E387" s="31" t="s">
        <v>683</v>
      </c>
      <c r="F387" s="32" t="s">
        <v>86</v>
      </c>
      <c r="G387" s="33">
        <v>7</v>
      </c>
      <c r="H387" s="34"/>
      <c r="I387" s="34">
        <f>ROUND(ROUND(H387,2)*ROUND(G387,3),2)</f>
        <v>0</v>
      </c>
      <c r="J387" s="32" t="s">
        <v>55</v>
      </c>
      <c r="O387">
        <f>(I387*21)/100</f>
        <v>0</v>
      </c>
      <c r="P387" t="s">
        <v>26</v>
      </c>
    </row>
    <row r="388" spans="1:16" x14ac:dyDescent="0.2">
      <c r="A388" s="35" t="s">
        <v>56</v>
      </c>
      <c r="E388" s="36" t="s">
        <v>684</v>
      </c>
    </row>
    <row r="389" spans="1:16" x14ac:dyDescent="0.2">
      <c r="A389" s="37" t="s">
        <v>58</v>
      </c>
      <c r="E389" s="38" t="s">
        <v>52</v>
      </c>
    </row>
    <row r="390" spans="1:16" x14ac:dyDescent="0.2">
      <c r="A390" t="s">
        <v>59</v>
      </c>
      <c r="E390" s="36" t="s">
        <v>685</v>
      </c>
    </row>
    <row r="391" spans="1:16" x14ac:dyDescent="0.2">
      <c r="A391" s="25" t="s">
        <v>50</v>
      </c>
      <c r="B391" s="30" t="s">
        <v>686</v>
      </c>
      <c r="C391" s="30" t="s">
        <v>687</v>
      </c>
      <c r="D391" s="25" t="s">
        <v>52</v>
      </c>
      <c r="E391" s="31" t="s">
        <v>688</v>
      </c>
      <c r="F391" s="32" t="s">
        <v>86</v>
      </c>
      <c r="G391" s="33">
        <v>4</v>
      </c>
      <c r="H391" s="34"/>
      <c r="I391" s="34">
        <f>ROUND(ROUND(H391,2)*ROUND(G391,3),2)</f>
        <v>0</v>
      </c>
      <c r="J391" s="32" t="s">
        <v>55</v>
      </c>
      <c r="O391">
        <f>(I391*21)/100</f>
        <v>0</v>
      </c>
      <c r="P391" t="s">
        <v>26</v>
      </c>
    </row>
    <row r="392" spans="1:16" x14ac:dyDescent="0.2">
      <c r="A392" s="35" t="s">
        <v>56</v>
      </c>
      <c r="E392" s="36" t="s">
        <v>689</v>
      </c>
    </row>
    <row r="393" spans="1:16" x14ac:dyDescent="0.2">
      <c r="A393" s="37" t="s">
        <v>58</v>
      </c>
      <c r="E393" s="38" t="s">
        <v>52</v>
      </c>
    </row>
    <row r="394" spans="1:16" ht="38.25" x14ac:dyDescent="0.2">
      <c r="A394" t="s">
        <v>59</v>
      </c>
      <c r="E394" s="36" t="s">
        <v>690</v>
      </c>
    </row>
    <row r="395" spans="1:16" x14ac:dyDescent="0.2">
      <c r="A395" s="25" t="s">
        <v>50</v>
      </c>
      <c r="B395" s="30" t="s">
        <v>691</v>
      </c>
      <c r="C395" s="30" t="s">
        <v>692</v>
      </c>
      <c r="D395" s="25" t="s">
        <v>52</v>
      </c>
      <c r="E395" s="31" t="s">
        <v>693</v>
      </c>
      <c r="F395" s="32" t="s">
        <v>86</v>
      </c>
      <c r="G395" s="33">
        <v>4</v>
      </c>
      <c r="H395" s="34"/>
      <c r="I395" s="34">
        <f>ROUND(ROUND(H395,2)*ROUND(G395,3),2)</f>
        <v>0</v>
      </c>
      <c r="J395" s="32" t="s">
        <v>55</v>
      </c>
      <c r="O395">
        <f>(I395*21)/100</f>
        <v>0</v>
      </c>
      <c r="P395" t="s">
        <v>26</v>
      </c>
    </row>
    <row r="396" spans="1:16" x14ac:dyDescent="0.2">
      <c r="A396" s="35" t="s">
        <v>56</v>
      </c>
      <c r="E396" s="36" t="s">
        <v>694</v>
      </c>
    </row>
    <row r="397" spans="1:16" x14ac:dyDescent="0.2">
      <c r="A397" s="37" t="s">
        <v>58</v>
      </c>
      <c r="E397" s="38" t="s">
        <v>695</v>
      </c>
    </row>
    <row r="398" spans="1:16" ht="25.5" x14ac:dyDescent="0.2">
      <c r="A398" t="s">
        <v>59</v>
      </c>
      <c r="E398" s="36" t="s">
        <v>696</v>
      </c>
    </row>
    <row r="399" spans="1:16" ht="25.5" x14ac:dyDescent="0.2">
      <c r="A399" s="25" t="s">
        <v>50</v>
      </c>
      <c r="B399" s="30" t="s">
        <v>697</v>
      </c>
      <c r="C399" s="30" t="s">
        <v>698</v>
      </c>
      <c r="D399" s="25" t="s">
        <v>52</v>
      </c>
      <c r="E399" s="31" t="s">
        <v>699</v>
      </c>
      <c r="F399" s="32" t="s">
        <v>86</v>
      </c>
      <c r="G399" s="33">
        <v>6</v>
      </c>
      <c r="H399" s="34"/>
      <c r="I399" s="34">
        <f>ROUND(ROUND(H399,2)*ROUND(G399,3),2)</f>
        <v>0</v>
      </c>
      <c r="J399" s="32" t="s">
        <v>55</v>
      </c>
      <c r="O399">
        <f>(I399*21)/100</f>
        <v>0</v>
      </c>
      <c r="P399" t="s">
        <v>26</v>
      </c>
    </row>
    <row r="400" spans="1:16" ht="25.5" x14ac:dyDescent="0.2">
      <c r="A400" s="35" t="s">
        <v>56</v>
      </c>
      <c r="E400" s="36" t="s">
        <v>700</v>
      </c>
    </row>
    <row r="401" spans="1:16" x14ac:dyDescent="0.2">
      <c r="A401" s="37" t="s">
        <v>58</v>
      </c>
      <c r="E401" s="38" t="s">
        <v>52</v>
      </c>
    </row>
    <row r="402" spans="1:16" ht="25.5" x14ac:dyDescent="0.2">
      <c r="A402" t="s">
        <v>59</v>
      </c>
      <c r="E402" s="36" t="s">
        <v>701</v>
      </c>
    </row>
    <row r="403" spans="1:16" ht="25.5" x14ac:dyDescent="0.2">
      <c r="A403" s="25" t="s">
        <v>50</v>
      </c>
      <c r="B403" s="30" t="s">
        <v>702</v>
      </c>
      <c r="C403" s="30" t="s">
        <v>703</v>
      </c>
      <c r="D403" s="25" t="s">
        <v>52</v>
      </c>
      <c r="E403" s="31" t="s">
        <v>704</v>
      </c>
      <c r="F403" s="32" t="s">
        <v>155</v>
      </c>
      <c r="G403" s="33">
        <v>14.013</v>
      </c>
      <c r="H403" s="34"/>
      <c r="I403" s="34">
        <f>ROUND(ROUND(H403,2)*ROUND(G403,3),2)</f>
        <v>0</v>
      </c>
      <c r="J403" s="32" t="s">
        <v>55</v>
      </c>
      <c r="O403">
        <f>(I403*21)/100</f>
        <v>0</v>
      </c>
      <c r="P403" t="s">
        <v>26</v>
      </c>
    </row>
    <row r="404" spans="1:16" x14ac:dyDescent="0.2">
      <c r="A404" s="35" t="s">
        <v>56</v>
      </c>
      <c r="E404" s="36" t="s">
        <v>705</v>
      </c>
    </row>
    <row r="405" spans="1:16" x14ac:dyDescent="0.2">
      <c r="A405" s="37" t="s">
        <v>58</v>
      </c>
      <c r="E405" s="38" t="s">
        <v>706</v>
      </c>
    </row>
    <row r="406" spans="1:16" ht="38.25" x14ac:dyDescent="0.2">
      <c r="A406" t="s">
        <v>59</v>
      </c>
      <c r="E406" s="36" t="s">
        <v>707</v>
      </c>
    </row>
    <row r="407" spans="1:16" x14ac:dyDescent="0.2">
      <c r="A407" s="25" t="s">
        <v>50</v>
      </c>
      <c r="B407" s="30" t="s">
        <v>708</v>
      </c>
      <c r="C407" s="30" t="s">
        <v>709</v>
      </c>
      <c r="D407" s="25" t="s">
        <v>52</v>
      </c>
      <c r="E407" s="31" t="s">
        <v>710</v>
      </c>
      <c r="F407" s="32" t="s">
        <v>146</v>
      </c>
      <c r="G407" s="33">
        <v>8</v>
      </c>
      <c r="H407" s="34"/>
      <c r="I407" s="34">
        <f>ROUND(ROUND(H407,2)*ROUND(G407,3),2)</f>
        <v>0</v>
      </c>
      <c r="J407" s="32" t="s">
        <v>55</v>
      </c>
      <c r="O407">
        <f>(I407*21)/100</f>
        <v>0</v>
      </c>
      <c r="P407" t="s">
        <v>26</v>
      </c>
    </row>
    <row r="408" spans="1:16" x14ac:dyDescent="0.2">
      <c r="A408" s="35" t="s">
        <v>56</v>
      </c>
      <c r="E408" s="36" t="s">
        <v>711</v>
      </c>
    </row>
    <row r="409" spans="1:16" x14ac:dyDescent="0.2">
      <c r="A409" s="37" t="s">
        <v>58</v>
      </c>
      <c r="E409" s="38" t="s">
        <v>52</v>
      </c>
    </row>
    <row r="410" spans="1:16" ht="51" x14ac:dyDescent="0.2">
      <c r="A410" t="s">
        <v>59</v>
      </c>
      <c r="E410" s="36" t="s">
        <v>712</v>
      </c>
    </row>
    <row r="411" spans="1:16" x14ac:dyDescent="0.2">
      <c r="A411" s="25" t="s">
        <v>50</v>
      </c>
      <c r="B411" s="30" t="s">
        <v>713</v>
      </c>
      <c r="C411" s="30" t="s">
        <v>714</v>
      </c>
      <c r="D411" s="25" t="s">
        <v>52</v>
      </c>
      <c r="E411" s="31" t="s">
        <v>715</v>
      </c>
      <c r="F411" s="32" t="s">
        <v>146</v>
      </c>
      <c r="G411" s="33">
        <v>6</v>
      </c>
      <c r="H411" s="34"/>
      <c r="I411" s="34">
        <f>ROUND(ROUND(H411,2)*ROUND(G411,3),2)</f>
        <v>0</v>
      </c>
      <c r="J411" s="32" t="s">
        <v>55</v>
      </c>
      <c r="O411">
        <f>(I411*21)/100</f>
        <v>0</v>
      </c>
      <c r="P411" t="s">
        <v>26</v>
      </c>
    </row>
    <row r="412" spans="1:16" x14ac:dyDescent="0.2">
      <c r="A412" s="35" t="s">
        <v>56</v>
      </c>
      <c r="E412" s="36" t="s">
        <v>716</v>
      </c>
    </row>
    <row r="413" spans="1:16" x14ac:dyDescent="0.2">
      <c r="A413" s="37" t="s">
        <v>58</v>
      </c>
      <c r="E413" s="38" t="s">
        <v>52</v>
      </c>
    </row>
    <row r="414" spans="1:16" ht="51" x14ac:dyDescent="0.2">
      <c r="A414" t="s">
        <v>59</v>
      </c>
      <c r="E414" s="36" t="s">
        <v>712</v>
      </c>
    </row>
    <row r="415" spans="1:16" x14ac:dyDescent="0.2">
      <c r="A415" s="25" t="s">
        <v>50</v>
      </c>
      <c r="B415" s="30" t="s">
        <v>717</v>
      </c>
      <c r="C415" s="30" t="s">
        <v>718</v>
      </c>
      <c r="D415" s="25" t="s">
        <v>52</v>
      </c>
      <c r="E415" s="31" t="s">
        <v>719</v>
      </c>
      <c r="F415" s="32" t="s">
        <v>146</v>
      </c>
      <c r="G415" s="33">
        <v>18</v>
      </c>
      <c r="H415" s="34"/>
      <c r="I415" s="34">
        <f>ROUND(ROUND(H415,2)*ROUND(G415,3),2)</f>
        <v>0</v>
      </c>
      <c r="J415" s="32" t="s">
        <v>55</v>
      </c>
      <c r="O415">
        <f>(I415*21)/100</f>
        <v>0</v>
      </c>
      <c r="P415" t="s">
        <v>26</v>
      </c>
    </row>
    <row r="416" spans="1:16" ht="25.5" x14ac:dyDescent="0.2">
      <c r="A416" s="35" t="s">
        <v>56</v>
      </c>
      <c r="E416" s="36" t="s">
        <v>720</v>
      </c>
    </row>
    <row r="417" spans="1:16" x14ac:dyDescent="0.2">
      <c r="A417" s="37" t="s">
        <v>58</v>
      </c>
      <c r="E417" s="38" t="s">
        <v>52</v>
      </c>
    </row>
    <row r="418" spans="1:16" ht="63.75" x14ac:dyDescent="0.2">
      <c r="A418" t="s">
        <v>59</v>
      </c>
      <c r="E418" s="36" t="s">
        <v>721</v>
      </c>
    </row>
    <row r="419" spans="1:16" x14ac:dyDescent="0.2">
      <c r="A419" s="25" t="s">
        <v>50</v>
      </c>
      <c r="B419" s="30" t="s">
        <v>722</v>
      </c>
      <c r="C419" s="30" t="s">
        <v>723</v>
      </c>
      <c r="D419" s="25" t="s">
        <v>52</v>
      </c>
      <c r="E419" s="31" t="s">
        <v>724</v>
      </c>
      <c r="F419" s="32" t="s">
        <v>146</v>
      </c>
      <c r="G419" s="33">
        <v>23.95</v>
      </c>
      <c r="H419" s="34"/>
      <c r="I419" s="34">
        <f>ROUND(ROUND(H419,2)*ROUND(G419,3),2)</f>
        <v>0</v>
      </c>
      <c r="J419" s="32" t="s">
        <v>55</v>
      </c>
      <c r="O419">
        <f>(I419*21)/100</f>
        <v>0</v>
      </c>
      <c r="P419" t="s">
        <v>26</v>
      </c>
    </row>
    <row r="420" spans="1:16" x14ac:dyDescent="0.2">
      <c r="A420" s="35" t="s">
        <v>56</v>
      </c>
      <c r="E420" s="36" t="s">
        <v>725</v>
      </c>
    </row>
    <row r="421" spans="1:16" x14ac:dyDescent="0.2">
      <c r="A421" s="37" t="s">
        <v>58</v>
      </c>
      <c r="E421" s="38" t="s">
        <v>726</v>
      </c>
    </row>
    <row r="422" spans="1:16" ht="25.5" x14ac:dyDescent="0.2">
      <c r="A422" t="s">
        <v>59</v>
      </c>
      <c r="E422" s="36" t="s">
        <v>727</v>
      </c>
    </row>
    <row r="423" spans="1:16" x14ac:dyDescent="0.2">
      <c r="A423" s="25" t="s">
        <v>50</v>
      </c>
      <c r="B423" s="30" t="s">
        <v>728</v>
      </c>
      <c r="C423" s="30" t="s">
        <v>729</v>
      </c>
      <c r="D423" s="25" t="s">
        <v>52</v>
      </c>
      <c r="E423" s="31" t="s">
        <v>730</v>
      </c>
      <c r="F423" s="32" t="s">
        <v>146</v>
      </c>
      <c r="G423" s="33">
        <v>11.2</v>
      </c>
      <c r="H423" s="34"/>
      <c r="I423" s="34">
        <f>ROUND(ROUND(H423,2)*ROUND(G423,3),2)</f>
        <v>0</v>
      </c>
      <c r="J423" s="32" t="s">
        <v>55</v>
      </c>
      <c r="O423">
        <f>(I423*21)/100</f>
        <v>0</v>
      </c>
      <c r="P423" t="s">
        <v>26</v>
      </c>
    </row>
    <row r="424" spans="1:16" x14ac:dyDescent="0.2">
      <c r="A424" s="35" t="s">
        <v>56</v>
      </c>
      <c r="E424" s="36" t="s">
        <v>731</v>
      </c>
    </row>
    <row r="425" spans="1:16" x14ac:dyDescent="0.2">
      <c r="A425" s="37" t="s">
        <v>58</v>
      </c>
      <c r="E425" s="38" t="s">
        <v>732</v>
      </c>
    </row>
    <row r="426" spans="1:16" ht="25.5" x14ac:dyDescent="0.2">
      <c r="A426" t="s">
        <v>59</v>
      </c>
      <c r="E426" s="36" t="s">
        <v>727</v>
      </c>
    </row>
    <row r="427" spans="1:16" x14ac:dyDescent="0.2">
      <c r="A427" s="25" t="s">
        <v>50</v>
      </c>
      <c r="B427" s="30" t="s">
        <v>733</v>
      </c>
      <c r="C427" s="30" t="s">
        <v>734</v>
      </c>
      <c r="D427" s="25" t="s">
        <v>52</v>
      </c>
      <c r="E427" s="31" t="s">
        <v>735</v>
      </c>
      <c r="F427" s="32" t="s">
        <v>155</v>
      </c>
      <c r="G427" s="33">
        <v>9.5060000000000002</v>
      </c>
      <c r="H427" s="34"/>
      <c r="I427" s="34">
        <f>ROUND(ROUND(H427,2)*ROUND(G427,3),2)</f>
        <v>0</v>
      </c>
      <c r="J427" s="32" t="s">
        <v>55</v>
      </c>
      <c r="O427">
        <f>(I427*21)/100</f>
        <v>0</v>
      </c>
      <c r="P427" t="s">
        <v>26</v>
      </c>
    </row>
    <row r="428" spans="1:16" x14ac:dyDescent="0.2">
      <c r="A428" s="35" t="s">
        <v>56</v>
      </c>
      <c r="E428" s="36" t="s">
        <v>736</v>
      </c>
    </row>
    <row r="429" spans="1:16" x14ac:dyDescent="0.2">
      <c r="A429" s="37" t="s">
        <v>58</v>
      </c>
      <c r="E429" s="38" t="s">
        <v>737</v>
      </c>
    </row>
    <row r="430" spans="1:16" ht="25.5" x14ac:dyDescent="0.2">
      <c r="A430" t="s">
        <v>59</v>
      </c>
      <c r="E430" s="36" t="s">
        <v>738</v>
      </c>
    </row>
    <row r="431" spans="1:16" x14ac:dyDescent="0.2">
      <c r="A431" s="25" t="s">
        <v>50</v>
      </c>
      <c r="B431" s="30" t="s">
        <v>739</v>
      </c>
      <c r="C431" s="30" t="s">
        <v>740</v>
      </c>
      <c r="D431" s="25" t="s">
        <v>76</v>
      </c>
      <c r="E431" s="31" t="s">
        <v>741</v>
      </c>
      <c r="F431" s="32" t="s">
        <v>146</v>
      </c>
      <c r="G431" s="33">
        <v>11.2</v>
      </c>
      <c r="H431" s="34"/>
      <c r="I431" s="34">
        <f>ROUND(ROUND(H431,2)*ROUND(G431,3),2)</f>
        <v>0</v>
      </c>
      <c r="J431" s="32" t="s">
        <v>55</v>
      </c>
      <c r="O431">
        <f>(I431*21)/100</f>
        <v>0</v>
      </c>
      <c r="P431" t="s">
        <v>26</v>
      </c>
    </row>
    <row r="432" spans="1:16" x14ac:dyDescent="0.2">
      <c r="A432" s="35" t="s">
        <v>56</v>
      </c>
      <c r="E432" s="36" t="s">
        <v>742</v>
      </c>
    </row>
    <row r="433" spans="1:16" x14ac:dyDescent="0.2">
      <c r="A433" s="37" t="s">
        <v>58</v>
      </c>
      <c r="E433" s="38" t="s">
        <v>743</v>
      </c>
    </row>
    <row r="434" spans="1:16" ht="38.25" x14ac:dyDescent="0.2">
      <c r="A434" t="s">
        <v>59</v>
      </c>
      <c r="E434" s="36" t="s">
        <v>744</v>
      </c>
    </row>
    <row r="435" spans="1:16" x14ac:dyDescent="0.2">
      <c r="A435" s="25" t="s">
        <v>50</v>
      </c>
      <c r="B435" s="30" t="s">
        <v>745</v>
      </c>
      <c r="C435" s="30" t="s">
        <v>740</v>
      </c>
      <c r="D435" s="25" t="s">
        <v>81</v>
      </c>
      <c r="E435" s="31" t="s">
        <v>741</v>
      </c>
      <c r="F435" s="32" t="s">
        <v>146</v>
      </c>
      <c r="G435" s="33">
        <v>23.95</v>
      </c>
      <c r="H435" s="34"/>
      <c r="I435" s="34">
        <f>ROUND(ROUND(H435,2)*ROUND(G435,3),2)</f>
        <v>0</v>
      </c>
      <c r="J435" s="32" t="s">
        <v>55</v>
      </c>
      <c r="O435">
        <f>(I435*21)/100</f>
        <v>0</v>
      </c>
      <c r="P435" t="s">
        <v>26</v>
      </c>
    </row>
    <row r="436" spans="1:16" x14ac:dyDescent="0.2">
      <c r="A436" s="35" t="s">
        <v>56</v>
      </c>
      <c r="E436" s="36" t="s">
        <v>746</v>
      </c>
    </row>
    <row r="437" spans="1:16" x14ac:dyDescent="0.2">
      <c r="A437" s="37" t="s">
        <v>58</v>
      </c>
      <c r="E437" s="38" t="s">
        <v>726</v>
      </c>
    </row>
    <row r="438" spans="1:16" ht="38.25" x14ac:dyDescent="0.2">
      <c r="A438" t="s">
        <v>59</v>
      </c>
      <c r="E438" s="36" t="s">
        <v>747</v>
      </c>
    </row>
    <row r="439" spans="1:16" x14ac:dyDescent="0.2">
      <c r="A439" s="25" t="s">
        <v>50</v>
      </c>
      <c r="B439" s="30" t="s">
        <v>748</v>
      </c>
      <c r="C439" s="30" t="s">
        <v>740</v>
      </c>
      <c r="D439" s="25" t="s">
        <v>394</v>
      </c>
      <c r="E439" s="31" t="s">
        <v>741</v>
      </c>
      <c r="F439" s="32" t="s">
        <v>146</v>
      </c>
      <c r="G439" s="33">
        <v>53.15</v>
      </c>
      <c r="H439" s="34"/>
      <c r="I439" s="34">
        <f>ROUND(ROUND(H439,2)*ROUND(G439,3),2)</f>
        <v>0</v>
      </c>
      <c r="J439" s="32" t="s">
        <v>55</v>
      </c>
      <c r="O439">
        <f>(I439*21)/100</f>
        <v>0</v>
      </c>
      <c r="P439" t="s">
        <v>26</v>
      </c>
    </row>
    <row r="440" spans="1:16" x14ac:dyDescent="0.2">
      <c r="A440" s="35" t="s">
        <v>56</v>
      </c>
      <c r="E440" s="36" t="s">
        <v>749</v>
      </c>
    </row>
    <row r="441" spans="1:16" x14ac:dyDescent="0.2">
      <c r="A441" s="37" t="s">
        <v>58</v>
      </c>
      <c r="E441" s="38" t="s">
        <v>750</v>
      </c>
    </row>
    <row r="442" spans="1:16" ht="38.25" x14ac:dyDescent="0.2">
      <c r="A442" t="s">
        <v>59</v>
      </c>
      <c r="E442" s="36" t="s">
        <v>747</v>
      </c>
    </row>
    <row r="443" spans="1:16" ht="25.5" x14ac:dyDescent="0.2">
      <c r="A443" s="25" t="s">
        <v>50</v>
      </c>
      <c r="B443" s="30" t="s">
        <v>751</v>
      </c>
      <c r="C443" s="30" t="s">
        <v>752</v>
      </c>
      <c r="D443" s="25" t="s">
        <v>76</v>
      </c>
      <c r="E443" s="31" t="s">
        <v>753</v>
      </c>
      <c r="F443" s="32" t="s">
        <v>146</v>
      </c>
      <c r="G443" s="33">
        <v>9.6</v>
      </c>
      <c r="H443" s="34"/>
      <c r="I443" s="34">
        <f>ROUND(ROUND(H443,2)*ROUND(G443,3),2)</f>
        <v>0</v>
      </c>
      <c r="J443" s="32" t="s">
        <v>55</v>
      </c>
      <c r="O443">
        <f>(I443*21)/100</f>
        <v>0</v>
      </c>
      <c r="P443" t="s">
        <v>26</v>
      </c>
    </row>
    <row r="444" spans="1:16" x14ac:dyDescent="0.2">
      <c r="A444" s="35" t="s">
        <v>56</v>
      </c>
      <c r="E444" s="36" t="s">
        <v>754</v>
      </c>
    </row>
    <row r="445" spans="1:16" x14ac:dyDescent="0.2">
      <c r="A445" s="37" t="s">
        <v>58</v>
      </c>
      <c r="E445" s="38" t="s">
        <v>755</v>
      </c>
    </row>
    <row r="446" spans="1:16" ht="38.25" x14ac:dyDescent="0.2">
      <c r="A446" t="s">
        <v>59</v>
      </c>
      <c r="E446" s="36" t="s">
        <v>747</v>
      </c>
    </row>
    <row r="447" spans="1:16" ht="25.5" x14ac:dyDescent="0.2">
      <c r="A447" s="25" t="s">
        <v>50</v>
      </c>
      <c r="B447" s="30" t="s">
        <v>756</v>
      </c>
      <c r="C447" s="30" t="s">
        <v>752</v>
      </c>
      <c r="D447" s="25" t="s">
        <v>81</v>
      </c>
      <c r="E447" s="31" t="s">
        <v>753</v>
      </c>
      <c r="F447" s="32" t="s">
        <v>146</v>
      </c>
      <c r="G447" s="33">
        <v>1.7</v>
      </c>
      <c r="H447" s="34"/>
      <c r="I447" s="34">
        <f>ROUND(ROUND(H447,2)*ROUND(G447,3),2)</f>
        <v>0</v>
      </c>
      <c r="J447" s="32" t="s">
        <v>55</v>
      </c>
      <c r="O447">
        <f>(I447*21)/100</f>
        <v>0</v>
      </c>
      <c r="P447" t="s">
        <v>26</v>
      </c>
    </row>
    <row r="448" spans="1:16" x14ac:dyDescent="0.2">
      <c r="A448" s="35" t="s">
        <v>56</v>
      </c>
      <c r="E448" s="36" t="s">
        <v>757</v>
      </c>
    </row>
    <row r="449" spans="1:16" x14ac:dyDescent="0.2">
      <c r="A449" s="37" t="s">
        <v>58</v>
      </c>
      <c r="E449" s="38" t="s">
        <v>52</v>
      </c>
    </row>
    <row r="450" spans="1:16" ht="38.25" x14ac:dyDescent="0.2">
      <c r="A450" t="s">
        <v>59</v>
      </c>
      <c r="E450" s="36" t="s">
        <v>747</v>
      </c>
    </row>
    <row r="451" spans="1:16" x14ac:dyDescent="0.2">
      <c r="A451" s="25" t="s">
        <v>50</v>
      </c>
      <c r="B451" s="30" t="s">
        <v>758</v>
      </c>
      <c r="C451" s="30" t="s">
        <v>759</v>
      </c>
      <c r="D451" s="25" t="s">
        <v>52</v>
      </c>
      <c r="E451" s="31" t="s">
        <v>760</v>
      </c>
      <c r="F451" s="32" t="s">
        <v>146</v>
      </c>
      <c r="G451" s="33">
        <v>9.6</v>
      </c>
      <c r="H451" s="34"/>
      <c r="I451" s="34">
        <f>ROUND(ROUND(H451,2)*ROUND(G451,3),2)</f>
        <v>0</v>
      </c>
      <c r="J451" s="32" t="s">
        <v>55</v>
      </c>
      <c r="O451">
        <f>(I451*21)/100</f>
        <v>0</v>
      </c>
      <c r="P451" t="s">
        <v>26</v>
      </c>
    </row>
    <row r="452" spans="1:16" x14ac:dyDescent="0.2">
      <c r="A452" s="35" t="s">
        <v>56</v>
      </c>
      <c r="E452" s="36" t="s">
        <v>761</v>
      </c>
    </row>
    <row r="453" spans="1:16" x14ac:dyDescent="0.2">
      <c r="A453" s="37" t="s">
        <v>58</v>
      </c>
      <c r="E453" s="38" t="s">
        <v>755</v>
      </c>
    </row>
    <row r="454" spans="1:16" ht="38.25" x14ac:dyDescent="0.2">
      <c r="A454" t="s">
        <v>59</v>
      </c>
      <c r="E454" s="36" t="s">
        <v>747</v>
      </c>
    </row>
    <row r="455" spans="1:16" x14ac:dyDescent="0.2">
      <c r="A455" s="25" t="s">
        <v>50</v>
      </c>
      <c r="B455" s="30" t="s">
        <v>762</v>
      </c>
      <c r="C455" s="30" t="s">
        <v>763</v>
      </c>
      <c r="D455" s="25" t="s">
        <v>52</v>
      </c>
      <c r="E455" s="31" t="s">
        <v>764</v>
      </c>
      <c r="F455" s="32" t="s">
        <v>155</v>
      </c>
      <c r="G455" s="33">
        <v>12</v>
      </c>
      <c r="H455" s="34"/>
      <c r="I455" s="34">
        <f>ROUND(ROUND(H455,2)*ROUND(G455,3),2)</f>
        <v>0</v>
      </c>
      <c r="J455" s="32" t="s">
        <v>55</v>
      </c>
      <c r="O455">
        <f>(I455*21)/100</f>
        <v>0</v>
      </c>
      <c r="P455" t="s">
        <v>26</v>
      </c>
    </row>
    <row r="456" spans="1:16" x14ac:dyDescent="0.2">
      <c r="A456" s="35" t="s">
        <v>56</v>
      </c>
      <c r="E456" s="36" t="s">
        <v>765</v>
      </c>
    </row>
    <row r="457" spans="1:16" x14ac:dyDescent="0.2">
      <c r="A457" s="37" t="s">
        <v>58</v>
      </c>
      <c r="E457" s="38" t="s">
        <v>417</v>
      </c>
    </row>
    <row r="458" spans="1:16" ht="25.5" x14ac:dyDescent="0.2">
      <c r="A458" t="s">
        <v>59</v>
      </c>
      <c r="E458" s="36" t="s">
        <v>766</v>
      </c>
    </row>
    <row r="459" spans="1:16" x14ac:dyDescent="0.2">
      <c r="A459" s="25" t="s">
        <v>50</v>
      </c>
      <c r="B459" s="30" t="s">
        <v>767</v>
      </c>
      <c r="C459" s="30" t="s">
        <v>768</v>
      </c>
      <c r="D459" s="25" t="s">
        <v>52</v>
      </c>
      <c r="E459" s="31" t="s">
        <v>769</v>
      </c>
      <c r="F459" s="32" t="s">
        <v>146</v>
      </c>
      <c r="G459" s="33">
        <v>16</v>
      </c>
      <c r="H459" s="34"/>
      <c r="I459" s="34">
        <f>ROUND(ROUND(H459,2)*ROUND(G459,3),2)</f>
        <v>0</v>
      </c>
      <c r="J459" s="32" t="s">
        <v>55</v>
      </c>
      <c r="O459">
        <f>(I459*21)/100</f>
        <v>0</v>
      </c>
      <c r="P459" t="s">
        <v>26</v>
      </c>
    </row>
    <row r="460" spans="1:16" x14ac:dyDescent="0.2">
      <c r="A460" s="35" t="s">
        <v>56</v>
      </c>
      <c r="E460" s="36" t="s">
        <v>770</v>
      </c>
    </row>
    <row r="461" spans="1:16" x14ac:dyDescent="0.2">
      <c r="A461" s="37" t="s">
        <v>58</v>
      </c>
      <c r="E461" s="38" t="s">
        <v>771</v>
      </c>
    </row>
    <row r="462" spans="1:16" ht="293.25" x14ac:dyDescent="0.2">
      <c r="A462" t="s">
        <v>59</v>
      </c>
      <c r="E462" s="36" t="s">
        <v>772</v>
      </c>
    </row>
    <row r="463" spans="1:16" ht="25.5" x14ac:dyDescent="0.2">
      <c r="A463" s="25" t="s">
        <v>50</v>
      </c>
      <c r="B463" s="30" t="s">
        <v>773</v>
      </c>
      <c r="C463" s="30" t="s">
        <v>774</v>
      </c>
      <c r="D463" s="25" t="s">
        <v>52</v>
      </c>
      <c r="E463" s="31" t="s">
        <v>775</v>
      </c>
      <c r="F463" s="32" t="s">
        <v>146</v>
      </c>
      <c r="G463" s="33">
        <v>8.5</v>
      </c>
      <c r="H463" s="34"/>
      <c r="I463" s="34">
        <f>ROUND(ROUND(H463,2)*ROUND(G463,3),2)</f>
        <v>0</v>
      </c>
      <c r="J463" s="32" t="s">
        <v>55</v>
      </c>
      <c r="O463">
        <f>(I463*21)/100</f>
        <v>0</v>
      </c>
      <c r="P463" t="s">
        <v>26</v>
      </c>
    </row>
    <row r="464" spans="1:16" x14ac:dyDescent="0.2">
      <c r="A464" s="35" t="s">
        <v>56</v>
      </c>
      <c r="E464" s="36" t="s">
        <v>776</v>
      </c>
    </row>
    <row r="465" spans="1:16" x14ac:dyDescent="0.2">
      <c r="A465" s="37" t="s">
        <v>58</v>
      </c>
      <c r="E465" s="38" t="s">
        <v>52</v>
      </c>
    </row>
    <row r="466" spans="1:16" ht="89.25" x14ac:dyDescent="0.2">
      <c r="A466" t="s">
        <v>59</v>
      </c>
      <c r="E466" s="36" t="s">
        <v>777</v>
      </c>
    </row>
    <row r="467" spans="1:16" x14ac:dyDescent="0.2">
      <c r="A467" s="25" t="s">
        <v>50</v>
      </c>
      <c r="B467" s="30" t="s">
        <v>778</v>
      </c>
      <c r="C467" s="30" t="s">
        <v>779</v>
      </c>
      <c r="D467" s="25" t="s">
        <v>52</v>
      </c>
      <c r="E467" s="31" t="s">
        <v>780</v>
      </c>
      <c r="F467" s="32" t="s">
        <v>86</v>
      </c>
      <c r="G467" s="33">
        <v>1</v>
      </c>
      <c r="H467" s="34"/>
      <c r="I467" s="34">
        <f>ROUND(ROUND(H467,2)*ROUND(G467,3),2)</f>
        <v>0</v>
      </c>
      <c r="J467" s="32" t="s">
        <v>55</v>
      </c>
      <c r="O467">
        <f>(I467*21)/100</f>
        <v>0</v>
      </c>
      <c r="P467" t="s">
        <v>26</v>
      </c>
    </row>
    <row r="468" spans="1:16" x14ac:dyDescent="0.2">
      <c r="A468" s="35" t="s">
        <v>56</v>
      </c>
      <c r="E468" s="36" t="s">
        <v>781</v>
      </c>
    </row>
    <row r="469" spans="1:16" x14ac:dyDescent="0.2">
      <c r="A469" s="37" t="s">
        <v>58</v>
      </c>
      <c r="E469" s="38" t="s">
        <v>52</v>
      </c>
    </row>
    <row r="470" spans="1:16" ht="395.25" x14ac:dyDescent="0.2">
      <c r="A470" t="s">
        <v>59</v>
      </c>
      <c r="E470" s="36" t="s">
        <v>782</v>
      </c>
    </row>
    <row r="471" spans="1:16" x14ac:dyDescent="0.2">
      <c r="A471" s="25" t="s">
        <v>50</v>
      </c>
      <c r="B471" s="30" t="s">
        <v>783</v>
      </c>
      <c r="C471" s="30" t="s">
        <v>784</v>
      </c>
      <c r="D471" s="25" t="s">
        <v>52</v>
      </c>
      <c r="E471" s="31" t="s">
        <v>785</v>
      </c>
      <c r="F471" s="32" t="s">
        <v>146</v>
      </c>
      <c r="G471" s="33">
        <v>21.1</v>
      </c>
      <c r="H471" s="34"/>
      <c r="I471" s="34">
        <f>ROUND(ROUND(H471,2)*ROUND(G471,3),2)</f>
        <v>0</v>
      </c>
      <c r="J471" s="32" t="s">
        <v>55</v>
      </c>
      <c r="O471">
        <f>(I471*21)/100</f>
        <v>0</v>
      </c>
      <c r="P471" t="s">
        <v>26</v>
      </c>
    </row>
    <row r="472" spans="1:16" x14ac:dyDescent="0.2">
      <c r="A472" s="35" t="s">
        <v>56</v>
      </c>
      <c r="E472" s="36" t="s">
        <v>786</v>
      </c>
    </row>
    <row r="473" spans="1:16" x14ac:dyDescent="0.2">
      <c r="A473" s="37" t="s">
        <v>58</v>
      </c>
      <c r="E473" s="38" t="s">
        <v>52</v>
      </c>
    </row>
    <row r="474" spans="1:16" ht="409.5" x14ac:dyDescent="0.2">
      <c r="A474" t="s">
        <v>59</v>
      </c>
      <c r="E474" s="36" t="s">
        <v>787</v>
      </c>
    </row>
    <row r="475" spans="1:16" x14ac:dyDescent="0.2">
      <c r="A475" s="25" t="s">
        <v>50</v>
      </c>
      <c r="B475" s="30" t="s">
        <v>788</v>
      </c>
      <c r="C475" s="30" t="s">
        <v>789</v>
      </c>
      <c r="D475" s="25" t="s">
        <v>52</v>
      </c>
      <c r="E475" s="31" t="s">
        <v>790</v>
      </c>
      <c r="F475" s="32" t="s">
        <v>86</v>
      </c>
      <c r="G475" s="33">
        <v>2</v>
      </c>
      <c r="H475" s="34"/>
      <c r="I475" s="34">
        <f>ROUND(ROUND(H475,2)*ROUND(G475,3),2)</f>
        <v>0</v>
      </c>
      <c r="J475" s="32" t="s">
        <v>55</v>
      </c>
      <c r="O475">
        <f>(I475*21)/100</f>
        <v>0</v>
      </c>
      <c r="P475" t="s">
        <v>26</v>
      </c>
    </row>
    <row r="476" spans="1:16" x14ac:dyDescent="0.2">
      <c r="A476" s="35" t="s">
        <v>56</v>
      </c>
      <c r="E476" s="36" t="s">
        <v>791</v>
      </c>
    </row>
    <row r="477" spans="1:16" x14ac:dyDescent="0.2">
      <c r="A477" s="37" t="s">
        <v>58</v>
      </c>
      <c r="E477" s="38" t="s">
        <v>52</v>
      </c>
    </row>
    <row r="478" spans="1:16" ht="267.75" x14ac:dyDescent="0.2">
      <c r="A478" t="s">
        <v>59</v>
      </c>
      <c r="E478" s="36" t="s">
        <v>792</v>
      </c>
    </row>
    <row r="479" spans="1:16" x14ac:dyDescent="0.2">
      <c r="A479" s="25" t="s">
        <v>50</v>
      </c>
      <c r="B479" s="30" t="s">
        <v>793</v>
      </c>
      <c r="C479" s="30" t="s">
        <v>794</v>
      </c>
      <c r="D479" s="25" t="s">
        <v>52</v>
      </c>
      <c r="E479" s="31" t="s">
        <v>795</v>
      </c>
      <c r="F479" s="32" t="s">
        <v>86</v>
      </c>
      <c r="G479" s="33">
        <v>3</v>
      </c>
      <c r="H479" s="34"/>
      <c r="I479" s="34">
        <f>ROUND(ROUND(H479,2)*ROUND(G479,3),2)</f>
        <v>0</v>
      </c>
      <c r="J479" s="32" t="s">
        <v>55</v>
      </c>
      <c r="O479">
        <f>(I479*21)/100</f>
        <v>0</v>
      </c>
      <c r="P479" t="s">
        <v>26</v>
      </c>
    </row>
    <row r="480" spans="1:16" ht="25.5" x14ac:dyDescent="0.2">
      <c r="A480" s="35" t="s">
        <v>56</v>
      </c>
      <c r="E480" s="36" t="s">
        <v>796</v>
      </c>
    </row>
    <row r="481" spans="1:16" x14ac:dyDescent="0.2">
      <c r="A481" s="37" t="s">
        <v>58</v>
      </c>
      <c r="E481" s="38" t="s">
        <v>52</v>
      </c>
    </row>
    <row r="482" spans="1:16" ht="267.75" x14ac:dyDescent="0.2">
      <c r="A482" t="s">
        <v>59</v>
      </c>
      <c r="E482" s="36" t="s">
        <v>797</v>
      </c>
    </row>
    <row r="483" spans="1:16" x14ac:dyDescent="0.2">
      <c r="A483" s="25" t="s">
        <v>50</v>
      </c>
      <c r="B483" s="30" t="s">
        <v>798</v>
      </c>
      <c r="C483" s="30" t="s">
        <v>799</v>
      </c>
      <c r="D483" s="25" t="s">
        <v>52</v>
      </c>
      <c r="E483" s="31" t="s">
        <v>800</v>
      </c>
      <c r="F483" s="32" t="s">
        <v>155</v>
      </c>
      <c r="G483" s="33">
        <v>109.76600000000001</v>
      </c>
      <c r="H483" s="34"/>
      <c r="I483" s="34">
        <f>ROUND(ROUND(H483,2)*ROUND(G483,3),2)</f>
        <v>0</v>
      </c>
      <c r="J483" s="32" t="s">
        <v>55</v>
      </c>
      <c r="O483">
        <f>(I483*21)/100</f>
        <v>0</v>
      </c>
      <c r="P483" t="s">
        <v>26</v>
      </c>
    </row>
    <row r="484" spans="1:16" ht="25.5" x14ac:dyDescent="0.2">
      <c r="A484" s="35" t="s">
        <v>56</v>
      </c>
      <c r="E484" s="36" t="s">
        <v>801</v>
      </c>
    </row>
    <row r="485" spans="1:16" x14ac:dyDescent="0.2">
      <c r="A485" s="37" t="s">
        <v>58</v>
      </c>
      <c r="E485" s="38" t="s">
        <v>802</v>
      </c>
    </row>
    <row r="486" spans="1:16" ht="25.5" x14ac:dyDescent="0.2">
      <c r="A486" t="s">
        <v>59</v>
      </c>
      <c r="E486" s="36" t="s">
        <v>803</v>
      </c>
    </row>
    <row r="487" spans="1:16" x14ac:dyDescent="0.2">
      <c r="A487" s="25" t="s">
        <v>50</v>
      </c>
      <c r="B487" s="30" t="s">
        <v>804</v>
      </c>
      <c r="C487" s="30" t="s">
        <v>805</v>
      </c>
      <c r="D487" s="25" t="s">
        <v>52</v>
      </c>
      <c r="E487" s="31" t="s">
        <v>806</v>
      </c>
      <c r="F487" s="32" t="s">
        <v>807</v>
      </c>
      <c r="G487" s="33">
        <v>131.226</v>
      </c>
      <c r="H487" s="34"/>
      <c r="I487" s="34">
        <f>ROUND(ROUND(H487,2)*ROUND(G487,3),2)</f>
        <v>0</v>
      </c>
      <c r="J487" s="32" t="s">
        <v>55</v>
      </c>
      <c r="O487">
        <f>(I487*21)/100</f>
        <v>0</v>
      </c>
      <c r="P487" t="s">
        <v>26</v>
      </c>
    </row>
    <row r="488" spans="1:16" ht="25.5" x14ac:dyDescent="0.2">
      <c r="A488" s="35" t="s">
        <v>56</v>
      </c>
      <c r="E488" s="36" t="s">
        <v>808</v>
      </c>
    </row>
    <row r="489" spans="1:16" x14ac:dyDescent="0.2">
      <c r="A489" s="37" t="s">
        <v>58</v>
      </c>
      <c r="E489" s="38" t="s">
        <v>809</v>
      </c>
    </row>
    <row r="490" spans="1:16" ht="25.5" x14ac:dyDescent="0.2">
      <c r="A490" t="s">
        <v>59</v>
      </c>
      <c r="E490" s="36" t="s">
        <v>810</v>
      </c>
    </row>
    <row r="491" spans="1:16" x14ac:dyDescent="0.2">
      <c r="A491" s="25" t="s">
        <v>50</v>
      </c>
      <c r="B491" s="30" t="s">
        <v>811</v>
      </c>
      <c r="C491" s="30" t="s">
        <v>812</v>
      </c>
      <c r="D491" s="25" t="s">
        <v>52</v>
      </c>
      <c r="E491" s="31" t="s">
        <v>813</v>
      </c>
      <c r="F491" s="32" t="s">
        <v>130</v>
      </c>
      <c r="G491" s="33">
        <v>2.1</v>
      </c>
      <c r="H491" s="34"/>
      <c r="I491" s="34">
        <f>ROUND(ROUND(H491,2)*ROUND(G491,3),2)</f>
        <v>0</v>
      </c>
      <c r="J491" s="32" t="s">
        <v>55</v>
      </c>
      <c r="O491">
        <f>(I491*21)/100</f>
        <v>0</v>
      </c>
      <c r="P491" t="s">
        <v>26</v>
      </c>
    </row>
    <row r="492" spans="1:16" ht="51" x14ac:dyDescent="0.2">
      <c r="A492" s="35" t="s">
        <v>56</v>
      </c>
      <c r="E492" s="36" t="s">
        <v>814</v>
      </c>
    </row>
    <row r="493" spans="1:16" x14ac:dyDescent="0.2">
      <c r="A493" s="37" t="s">
        <v>58</v>
      </c>
      <c r="E493" s="38" t="s">
        <v>815</v>
      </c>
    </row>
    <row r="494" spans="1:16" ht="25.5" x14ac:dyDescent="0.2">
      <c r="A494" t="s">
        <v>59</v>
      </c>
      <c r="E494" s="36" t="s">
        <v>810</v>
      </c>
    </row>
  </sheetData>
  <mergeCells count="12">
    <mergeCell ref="E6:E7"/>
    <mergeCell ref="F6:F7"/>
    <mergeCell ref="G6:G7"/>
    <mergeCell ref="H6:I6"/>
    <mergeCell ref="J6:J7"/>
    <mergeCell ref="C3:D3"/>
    <mergeCell ref="C4:D4"/>
    <mergeCell ref="C5:D5"/>
    <mergeCell ref="A6:A7"/>
    <mergeCell ref="B6:B7"/>
    <mergeCell ref="C6:C7"/>
    <mergeCell ref="D6:D7"/>
  </mergeCells>
  <pageMargins left="0.39370078740157499" right="0.39370078740157499" top="0.59055118110236204" bottom="0.59055118110236204" header="0.39370078740157499" footer="0.39370078740157499"/>
  <pageSetup paperSize="9" scale="61" fitToHeight="0" orientation="portrait" cellComments="atEnd"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5</vt:i4>
      </vt:variant>
      <vt:variant>
        <vt:lpstr>Pojmenované oblasti</vt:lpstr>
      </vt:variant>
      <vt:variant>
        <vt:i4>4</vt:i4>
      </vt:variant>
    </vt:vector>
  </HeadingPairs>
  <TitlesOfParts>
    <vt:vector size="9" baseType="lpstr">
      <vt:lpstr>Rekapitulace</vt:lpstr>
      <vt:lpstr>000_1</vt:lpstr>
      <vt:lpstr>001_1</vt:lpstr>
      <vt:lpstr>151_1</vt:lpstr>
      <vt:lpstr>201_1</vt:lpstr>
      <vt:lpstr>'000_1'!Názvy_tisku</vt:lpstr>
      <vt:lpstr>'001_1'!Názvy_tisku</vt:lpstr>
      <vt:lpstr>'151_1'!Názvy_tisku</vt:lpstr>
      <vt:lpstr>'201_1'!Názvy_tisku</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Koudelka Pavel</dc:creator>
  <cp:keywords/>
  <dc:description/>
  <cp:lastModifiedBy>Koudelka Pavel</cp:lastModifiedBy>
  <dcterms:created xsi:type="dcterms:W3CDTF">2022-12-21T08:40:17Z</dcterms:created>
  <dcterms:modified xsi:type="dcterms:W3CDTF">2022-12-21T08:40:57Z</dcterms:modified>
  <cp:category/>
  <cp:contentStatus/>
</cp:coreProperties>
</file>