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27818" yWindow="436" windowWidth="33731" windowHeight="17989" activeTab="0"/>
  </bookViews>
  <sheets>
    <sheet name="rekapitulace" sheetId="1" r:id="rId1"/>
    <sheet name="010" sheetId="2" r:id="rId2"/>
    <sheet name="101" sheetId="3" r:id="rId3"/>
    <sheet name="186" sheetId="4" r:id="rId4"/>
    <sheet name="201" sheetId="5" r:id="rId5"/>
    <sheet name="DIO" sheetId="6" r:id="rId6"/>
    <sheet name="obec.ust.k pol." sheetId="7" r:id="rId7"/>
  </sheets>
  <definedNames>
    <definedName name="_xlnm.Print_Area" localSheetId="6">'obec.ust.k pol.'!$A$1:$D$62</definedName>
    <definedName name="_xlnm.Print_Area" localSheetId="0">'rekapitulace'!$A$1:$E$15</definedName>
  </definedNames>
  <calcPr calcId="191029"/>
  <extLst/>
</workbook>
</file>

<file path=xl/sharedStrings.xml><?xml version="1.0" encoding="utf-8"?>
<sst xmlns="http://schemas.openxmlformats.org/spreadsheetml/2006/main" count="1339" uniqueCount="583">
  <si>
    <t>Soupis objektů s DPH</t>
  </si>
  <si>
    <t>Odbytová cena:</t>
  </si>
  <si>
    <t>OC+DPH:</t>
  </si>
  <si>
    <t>Sazba 1</t>
  </si>
  <si>
    <t>Sazba 2</t>
  </si>
  <si>
    <t>Sazba 3</t>
  </si>
  <si>
    <t>Objekt</t>
  </si>
  <si>
    <t>Popis</t>
  </si>
  <si>
    <t>OC</t>
  </si>
  <si>
    <t>DPH</t>
  </si>
  <si>
    <t>OC+DPH</t>
  </si>
  <si>
    <t>Stavba :</t>
  </si>
  <si>
    <t>číslo a název SO:</t>
  </si>
  <si>
    <t>číslo a název rozpočtu:</t>
  </si>
  <si>
    <t>2205SP/18E24</t>
  </si>
  <si>
    <t>III/1338 Boršov - most ev.č. 1338-1</t>
  </si>
  <si>
    <t>010</t>
  </si>
  <si>
    <t>Vedlejší a ostatní náklady</t>
  </si>
  <si>
    <t>Poř.
č.pol.</t>
  </si>
  <si>
    <t>1</t>
  </si>
  <si>
    <t>cenová
soustava</t>
  </si>
  <si>
    <t>Kód
položky</t>
  </si>
  <si>
    <t>Varianta
položky</t>
  </si>
  <si>
    <t>Název položky</t>
  </si>
  <si>
    <t>jednotka</t>
  </si>
  <si>
    <t>Počet
jednotek</t>
  </si>
  <si>
    <t>CENA</t>
  </si>
  <si>
    <t>jednotková</t>
  </si>
  <si>
    <t>celkem</t>
  </si>
  <si>
    <t>Sazba</t>
  </si>
  <si>
    <t>2</t>
  </si>
  <si>
    <t>3</t>
  </si>
  <si>
    <t>4</t>
  </si>
  <si>
    <t>5</t>
  </si>
  <si>
    <t>6</t>
  </si>
  <si>
    <t>7</t>
  </si>
  <si>
    <t>8</t>
  </si>
  <si>
    <t>9</t>
  </si>
  <si>
    <t>Všeobecné konstrukce a práce</t>
  </si>
  <si>
    <t>0</t>
  </si>
  <si>
    <t>2021_OTSKP</t>
  </si>
  <si>
    <t>02520</t>
  </si>
  <si>
    <t>AP</t>
  </si>
  <si>
    <t>ZKOUŠENÍ MATERIÁLŮ NEZÁVISLOU ZKUŠEBNOU
Preliminář 50 000,- Kč
Zkoušky a testy prováděné výhradně jako jmenovitý dodatečný požadavek TDS/objednatele (nad rámec zkoušek a testů požadovaných dokumentací stavby, TKP a ZTKP, které je nutno zahrnout do ocenění příslušných prací)</t>
  </si>
  <si>
    <t xml:space="preserve">KPL       </t>
  </si>
  <si>
    <t>zahrnuje veškeré náklady spojené s objednatelem požadovanými zkouškami</t>
  </si>
  <si>
    <t>02521</t>
  </si>
  <si>
    <t>A</t>
  </si>
  <si>
    <t>ZKOUŠENÍ MATERIÁLŮ NEZÁVISLOU ZKUŠEBNOU - PAU
STANOVENÍ OBSAHU POLYCYKLICKÝCH AROMATICKÝCH UHLOVODÍKŮ (PAU)</t>
  </si>
  <si>
    <t>02620</t>
  </si>
  <si>
    <t>ZKOUŠENÍ KONSTRUKCÍ A PRACÍ NEZÁVISLOU ZKUŠEBNOU
Preliminář 50 000,- Kč
Zkoušky a testy prováděné výhradně jako jmenovitý dodatečný požadavek TDS/objednatele (nad rámec zkoušek a testů požadovaných dokumentací stavby, TKP a ZTKP, které je nutno zahrnout do ocenění příslušných prací)</t>
  </si>
  <si>
    <t>02730</t>
  </si>
  <si>
    <t>POMOC PRÁCE ZŘÍZ NEBO ZAJIŠŤ OCHRANU INŽENÝRSKÝCH SÍTÍ
Veškerá opatření pro zajištění ochrany stávajících IS v prostoru staveniště</t>
  </si>
  <si>
    <t>zahrnuje veškeré náklady spojené s objednatelem požadovanými zařízeními</t>
  </si>
  <si>
    <t>029113</t>
  </si>
  <si>
    <t>OSTATNÍ POŽADAVKY - GEODETICKÉ ZAMĚŘENÍ - CELKY
Zaměření skutečného provedení stavby</t>
  </si>
  <si>
    <t xml:space="preserve">KUS       </t>
  </si>
  <si>
    <t>zahrnuje veškeré náklady spojené s objednatelem požadovanými pracemi</t>
  </si>
  <si>
    <t>02920</t>
  </si>
  <si>
    <t>OSTATNÍ POŽADAVKY - OCHRANA ŽIVOTNÍHO PROSTŘEDÍ
Opatření pro ochranu stávajících dřevin v blízkosti stavby dle ČSN 83 9061 Technologie vegetačních úprav v krajině - ochrana stromů, porostů, vegetačních ploch při stavebních pracích</t>
  </si>
  <si>
    <t>029412</t>
  </si>
  <si>
    <t>OSTATNÍ POŽADAVKY - VYPRACOVÁNÍ MOSTNÍHO LISTU
Vč. vložení do BMS</t>
  </si>
  <si>
    <t>02943</t>
  </si>
  <si>
    <t>OSTATNÍ POŽADAVKY - VYPRACOVÁNÍ RDS
6 pare vč. elektronické formy přiložené na elektronickém nosiči ke každému pare</t>
  </si>
  <si>
    <t>02944</t>
  </si>
  <si>
    <t>OSTATNÍ POŽADAVKY - DOKUMENTACE SKUTEČ PROVEDENÍ V DIGIT FORMĚ
Vč. 4 pare v tištěné podobě</t>
  </si>
  <si>
    <t>02945R</t>
  </si>
  <si>
    <t>OSTATNÍ POŽADAVKY - GEOMETRICKÝ PLÁN
Dle počtu vlastníků x 2, vč. el. formy v otevřeném formátu</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</si>
  <si>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</si>
  <si>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02947</t>
  </si>
  <si>
    <t>OSTATNÍ POŽADAVKY - VYPRACOVÁNÍ DOKUMENTACE - HAVARIJNÍ A POVODŇOVÝ PLÁN
Aktualizace Povodňového plánu a Havarijního plánu pro konkrétní způsob provádění jednotlivých částí stavby vč.  projednání s příslušnými institucemi a DOSS, viz Technická zpráva ZOV</t>
  </si>
  <si>
    <t>02948</t>
  </si>
  <si>
    <t>OSTATNÍ POŽADAVKY - VYPRACOVÁNÍ DOKUMENTACE - PASPORT
Ověření stávajícího stavu (pasport) objektů dle Technické zprávy ZOV, čl. 8.1. Po ukončení stavebních prací bude u proveden aktualizovaný pasport pro určení případného poškození stavební činností.“</t>
  </si>
  <si>
    <t>02953</t>
  </si>
  <si>
    <t>OSTATNÍ POŽADAVKY - HLAVNÍ MOSTNÍ PROHLÍDKA
Vč. vložení do BMS</t>
  </si>
  <si>
    <t>položka zahrnuje :
- úkony dle ČSN 73 6221
- provedení hlavní mostní prohlídky oprávněnou fyzickou nebo právnickou osobou
- vyhotovení záznamu (protokolu), který jednoznačně definuje stav mostu</t>
  </si>
  <si>
    <t>029611</t>
  </si>
  <si>
    <t>OSTATNÍ POŽADAVKY - ODBORNÝ DOZOR - BOZP
Zajištění BOZP na staveništi</t>
  </si>
  <si>
    <t xml:space="preserve">HOD       </t>
  </si>
  <si>
    <t>předpoklad: 60hod=60,000 [A]hod</t>
  </si>
  <si>
    <t>zahrnuje veškeré náklady spojené s objednatelem požadovaným dozorem</t>
  </si>
  <si>
    <t>B</t>
  </si>
  <si>
    <t>OSTATNÍ POŽADAVKY - ODBORNÝ DOZOR - GEOTECHNICKÝ
Zajištění geotechnického dozoru na staveništi vč. posouzení/vyhodnocení vhodnosti výkopku/zemin pro zpětné použití do zásypů stavby</t>
  </si>
  <si>
    <t>předpoklad: 100hod=100,000 [A]hod</t>
  </si>
  <si>
    <t>C</t>
  </si>
  <si>
    <t>OSTATNÍ POŽADAVKY - ODBORNÝ DOZOR - AUTORSKÝ
Posouzení stavu spáry po odbourání stáv. opěr na požadovanou úroveň dle PD</t>
  </si>
  <si>
    <t>předpoklad: 20hod=20,000 [A]hod</t>
  </si>
  <si>
    <t>02991</t>
  </si>
  <si>
    <t>OSTATNÍ POŽADAVKY - INFORMAČNÍ TABULE
Označení stavby dle předpisu zadavatele/investora (tab. vel. 2,5 m x 1,75 m)</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</si>
  <si>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</si>
  <si>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03100</t>
  </si>
  <si>
    <t>ZAŘÍZENÍ STAVENIŠTĚ - ZŘÍZENÍ, PROVOZ, DEMONTÁŽ
Viz Technická zpráva ZOV</t>
  </si>
  <si>
    <t>zahrnuje objednatelem povolené náklady na pořízení (event. pronájem), provozování, udržování a likvidaci zhotovitelova zařízení</t>
  </si>
  <si>
    <t>C e l k e m</t>
  </si>
  <si>
    <t>101</t>
  </si>
  <si>
    <t>Komunikace</t>
  </si>
  <si>
    <t>014102</t>
  </si>
  <si>
    <t>POPLATKY ZA SKLÁDKU
Výkopek / nestmelené podkladní vrstvy,
bude čerpáno pouze se souhlasem a v rozsahu určeném TDS</t>
  </si>
  <si>
    <t xml:space="preserve">T         </t>
  </si>
  <si>
    <t>předpoklad:
z pol. 11332: 98,442m3*1/2*1,9t/m3=93,520 [A]t
z pol. 12373: 102,196m3*1/2*2t/m3=102,196 [B]t
A+B=195,716 [C]t</t>
  </si>
  <si>
    <t>zahrnuje veškeré poplatky provozovateli skládky související s uložením odpadu na skládce.</t>
  </si>
  <si>
    <t>014132</t>
  </si>
  <si>
    <t>POPLATKY ZA SKLÁDKU TYP S-NO (NEBEZPEČNÝ ODPAD)
Asfaltové vrstvy nevhodné k dalšímu zpracování podle PAU - nebezpečný odpad,
bude čerpáno pouze se souhlasem a v rozsahu určeném TDS</t>
  </si>
  <si>
    <t>odhad: 
z pol. 1137**: 15m3*2,4t/m3=36,000 [A]t</t>
  </si>
  <si>
    <t>014201</t>
  </si>
  <si>
    <t>POPLATKY ZA ZEMNÍK - ZEMINA
Zemina pro zásypy, parametry dle PD,
bude čerpáno pouze se souhlasem a v rozsahu určeném TDS</t>
  </si>
  <si>
    <t xml:space="preserve">M3        </t>
  </si>
  <si>
    <t>předpoklad:
celk. potřeba:
pro pol. 12373: 102,196m3=102,196 [A]m3
pro pol. 17310: 20,355m3+8,715m3=29,070 [B]m3
"-" mat. na mezideponii (výzisk SO):
z pol. 11332: -49,221m3=-49,221 [C]m3
z pol. 12373: -51,098m3=-51,098 [D]m3
A+B+C+D=30,947 [E]m3</t>
  </si>
  <si>
    <t>zahrnuje veškeré poplatky majiteli zemníku související s nákupem zeminy (nikoliv s otvírkou zemníku)</t>
  </si>
  <si>
    <t>Zemní práce</t>
  </si>
  <si>
    <t>11332</t>
  </si>
  <si>
    <t>ODSTRANĚNÍ PODKLADŮ ZPEVNĚNÝCH PLOCH Z KAMENIVA NESTMELENÉHO
Odvoz na mezideponii (pro použití na stavbě),
bude čerpáno pouze se souhlasem a v rozsahu určeném TDS</t>
  </si>
  <si>
    <t>kce stáv. vozovky před a za mostem, viz Situace a Podél. profil (plocha odměř. z dwg), předpoklad: 643,41m2*(0,41m-0,2m-0,057m) ("-" tl. fréz. a prům. zm. nivelity dle PP)=98,442 [A]m3
A*1/2=49,221 [B]m3</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</si>
  <si>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</si>
  <si>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BP</t>
  </si>
  <si>
    <t>ODSTRANĚNÍ PODKLADŮ ZPEVNĚNÝCH PLOCH Z KAMENIVA NESTMELENÉHO
Vč. odvozu na skládku,
bude čerpáno pouze se souhlasem a v rozsahu určeném TDS</t>
  </si>
  <si>
    <t>11372D</t>
  </si>
  <si>
    <t>FRÉZOVÁNÍ ZPEVNĚNÝCH PLOCH ASFALT DROBNÝCH OPRAV A PLOŠ ROZPADŮ DO 2000M2
Znovuzískaná asfaltová směs podle PAU, vč. odvozu na skládku/k recyklaci
(s vyzískaným mat. je nutno nakládat v souladu s Vyhláškou č. 130/2019 o kritériích, při jejichž splnění je asfaltová směs vedlejším produktem nebo přestává být odpadem)</t>
  </si>
  <si>
    <t>kce stáv. vozovky před a za mostem, viz Situace (plocha odměř. z dwg): 643m2*0,2m=128,600 [A]m3</t>
  </si>
  <si>
    <t>FRÉZOVÁNÍ ZPEVNĚNÝCH PLOCH ASFALT DROBNÝCH OPRAV A PLOŠ ROZPADŮ DO 2000M2
Asfaltové vrstvy nevhodné k dalšímu zpracování podle PAU - nebezpečný odpad (odvoz na skládku NO),
bude čerpáno pouze se souhlasem a v rozsahu určeném TDS/zástupce objednatele</t>
  </si>
  <si>
    <t>odhad: 15m3=15,000 [A]m3</t>
  </si>
  <si>
    <t>12110</t>
  </si>
  <si>
    <t>SEJMUTÍ ORNICE NEBO LESNÍ PŮDY
Na mezideponii (bude použito na stavbě)</t>
  </si>
  <si>
    <t>v rozsahu potřebném pro realizaci stavby, viz Situace a řezy, předpoklad: 24,484m3=24,484 [A]m3</t>
  </si>
  <si>
    <t>položka zahrnuje sejmutí ornice bez ohledu na tloušťku vrstvy a její vodorovnou dopravu
nezahrnuje uložení na trvalou skládku</t>
  </si>
  <si>
    <t>12373</t>
  </si>
  <si>
    <t>ODKOP PRO SPOD STAVBU SILNIC A ŽELEZNIC TŘ. I
Odvoz na mezideponii (pro použití na stavbě),
bude čerpáno pouze se souhlasem a v rozsahu určeném TDS</t>
  </si>
  <si>
    <t>viz pol. 18110, předpoklad: 1021,957m2*0,1m=102,196 [A]m3
A*1/2=51,098 [B]m3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</si>
  <si>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</si>
  <si>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ODKOP PRO SPOD STAVBU SILNIC A ŽELEZNIC TŘ. I
Vč. odvozu na skládku,
bude čerpáno pouze se souhlasem a v rozsahu určeném TDS</t>
  </si>
  <si>
    <t>12573</t>
  </si>
  <si>
    <t>VYKOPÁVKY ZE ZEMNÍKŮ A SKLÁDEK TŘ. I
Z medeponie vč. dovozu na místo určení</t>
  </si>
  <si>
    <t>předpoklad:
mat. na mezideponii (výzisk SO):
z pol. 11332: 49,221m3=49,221 [A]m3
z pol. 12373: 51,098m3=51,098 [B]m3
z pol. 12110: 24,484m3=24,484 [C]m3
A+B+C=124,803 [D]m3
celk. potřeba :
pro pol. 17130: 102,196m3=102,196 [E]m3
pro pol. 17310: 20,355m3+8,715m3=29,070 [F]m3
pro pol. 18210: 24,484m3=24,484 [G]m3
E+F+G=155,750 [H]m3
nakoupený mat.:
z pol. 014201: 30,947m3=30,947 [I]m3
H-I=124,803 [J]m3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</si>
  <si>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</si>
  <si>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VYKOPÁVKY ZE ZEMNÍKŮ A SKLÁDEK TŘ. I
Ze zemníku vč. dovozu na místo určení</t>
  </si>
  <si>
    <t>viz pol. 14201: 30,947m3=30,947 [A]m3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</si>
  <si>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apod.)
položka nezahrnuje:
- práce spojené s otvírkou zemníku</t>
  </si>
  <si>
    <t>17120</t>
  </si>
  <si>
    <t>ULOŽENÍ SYPANINY DO NÁSYPŮ A NA SKLÁDKY BEZ ZHUTNĚNÍ</t>
  </si>
  <si>
    <t>z pol. 12110: 24,484m3=24,484 [A]m3
z pol. 12373: 51,098m3+51,098m3=102,196 [B]m3
A+B=126,680 [C]m3</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</si>
  <si>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</si>
  <si>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17130</t>
  </si>
  <si>
    <t>ULOŽENÍ SYPANINY DO NÁSYPŮ V AKTIVNÍ ZÓNĚ SE ZHUTNĚNÍM</t>
  </si>
  <si>
    <t>viz pol. 12373: 102,196m3=102,196 [A]m3</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</si>
  <si>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</si>
  <si>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17310</t>
  </si>
  <si>
    <t>ZEMNÍ KRAJNICE A DOSYPÁVKY SE ZHUTNĚNÍM
Nezpev. krajnice</t>
  </si>
  <si>
    <t>nezpevněná krajnice, viz Situace a řezy (plocha odměř. z dwg): 135,7m2*0,15m=20,355 [A]m3</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</si>
  <si>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</si>
  <si>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ZEMNÍ KRAJNICE A DOSYPÁVKY SE ZHUTNĚNÍM</t>
  </si>
  <si>
    <t>dosyp. pod nezpev. krajnici, viz VPŘ a Situace (plochy odměř. z dwg): 0,047m2*(160m+16,85m+8,57m)=8,715 [A]m3</t>
  </si>
  <si>
    <t>18110</t>
  </si>
  <si>
    <t>ÚPRAVA PLÁNĚ SE ZHUTNĚNÍM V HORNINĚ TŘ. I</t>
  </si>
  <si>
    <t xml:space="preserve">M2        </t>
  </si>
  <si>
    <t>viz pol. 567303: 869,792m2*1,1+59,26m2*1,1=1 021,957 [A]m2</t>
  </si>
  <si>
    <t>položka zahrnuje úpravu pláně včetně vyrovnání výškových rozdílů. Míru zhutnění určuje projekt.</t>
  </si>
  <si>
    <t>18220</t>
  </si>
  <si>
    <t>ROZPROSTŘENÍ ORNICE VE SVAHU</t>
  </si>
  <si>
    <t>ozelenění pruhů podél komunikace a nových částí svahů, které nebudou opatřeny dlažbou (plocha odměř. z dwg): 136,02m2*1,2 (koef. pro zohled. sklonu)=163,224 [A]
A*0,15m=24,484 [B]m3</t>
  </si>
  <si>
    <t>položka zahrnuje:
nutné přemístění ornice z dočasných skládek vzdálených do 50m
rozprostření ornice v předepsané tloušťce ve svahu přes 1:5</t>
  </si>
  <si>
    <t>18241</t>
  </si>
  <si>
    <t>ZALOŽENÍ TRÁVNÍKU RUČNÍM VÝSEVEM</t>
  </si>
  <si>
    <t>viz pol. 182*0: 163,224m2=163,224 [A]m2</t>
  </si>
  <si>
    <t>Zahrnuje dodání předepsané travní směsi, její výsev na ornici, zalévání, první pokosení, to vše bez ohledu na sklon terénu</t>
  </si>
  <si>
    <t>56320</t>
  </si>
  <si>
    <t>VOZOVKOVÉ VRSTVY Z VIBROVANÉHO ŠTĚRKU</t>
  </si>
  <si>
    <t>kce sjezdu k OV, viz TZ a Situace (plocha odměř. z dwg): 59,26m*0,2m=11,852 [A]m3</t>
  </si>
  <si>
    <t>- dodání kameniva předepsané kvality a zrnitosti
- rozprostření a zhutnění vrstvy v předepsané tloušťce
- zřízení vrstvy bez rozlišení šířky, pokládání vrstvy po etapách
- nezahrnuje postřiky, nátěry</t>
  </si>
  <si>
    <t>567303</t>
  </si>
  <si>
    <t>VRSTVY PRO OBNOVU A OPRAVY ZE ŠTĚRKODRTI
ŠD A</t>
  </si>
  <si>
    <t>kce vozovky před a za mostem, viz Situace (plochy odměř. z dwg): 790,72m2*1,1 (koef. rozšíř. verstev)=869,792 [A]m2
A*0,15m=130,469 [B]m3</t>
  </si>
  <si>
    <t>VRSTVY PRO OBNOVU A OPRAVY ZE ŠTĚRKODRTI
ŠD B</t>
  </si>
  <si>
    <t>kce vozovky před a za mostem, viz pol. 567303.A: 869,792m2*1,1*0,15m=143,516 [A]m2
kce sjezdu k OV, viz pol. 56320: 59,26m2*1,1*0,2m=13,037 [B]m3
A+B=156,553 [C]m3</t>
  </si>
  <si>
    <t>577201</t>
  </si>
  <si>
    <t>VRSTVY PRO OBNOVU, OPRAVY - INFILTRAČ POSTŘIK
0,8 kg/m2</t>
  </si>
  <si>
    <t>kce vozovky před a za mostem, viz Situace (plochy odměř. z dwg): 790,72m2*1,05 (koef. rozšíř. verstev)=830,256 [A]m2</t>
  </si>
  <si>
    <t>- dodání všech předepsaných materiálů pro postřiky v předepsaném množství
- provedení dle předepsaného technologického předpisu
- zřízení vrstvy bez rozlišení šířky, pokládání vrstvy po etapách
- úpravu napojení, ukončení
položka je určena pro obnovu asfaltového krytu drobných oprav a plošných rozpadů (vztahuje se na plochu jednotlivě do 800m2). Není určena pro souvislou obnovu asfaltového krytu (ta se vykáže položkami 572***) a pro výspravu výtluků (ta je zahrnuta v položkách 5779**).</t>
  </si>
  <si>
    <t>577212</t>
  </si>
  <si>
    <t>VRSTVY PRO OBNOVU, OPRAVY - SPOJ POSTŘIK DO 0,5KG/M2
0,5 kg/m2</t>
  </si>
  <si>
    <t>kce vozovky před a za mostem, viz Situace (plochy odměř. z dwg): 790,72m2=790,720 [A]m2</t>
  </si>
  <si>
    <t>5774AD</t>
  </si>
  <si>
    <t>VRSTVY PRO OBNOVU A OPRAVY Z ASF BETONU ACO 11</t>
  </si>
  <si>
    <t>kce vozovky před a za mostem, viz Situace (plocha odměř. z dwg): 790,72m2=790,720 [A]m2
A*0,04m=31,629 [B]m3</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</si>
  <si>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
- položka je určena pro obnovu asfaltového krytu drobných oprav a plošných rozpadů (vztahuje se na plochu jednotlivě do 10000m2). Není určena pro souvislou obnovu asfaltového krytu (ta se vykáže položkami 574*** a 575***) a pro výspravu výtluků (ta se vykáže položkami 5779**, vztahuje se na plochu jednotlivě do 10m2).
- nezahrnuje očištění podkladu po veřejném provozu</t>
  </si>
  <si>
    <t>5774CG</t>
  </si>
  <si>
    <t>VRSTVY PRO OBNOVU A OPRAVY Z ASF BETONU ACL 16S, 16+
ACL 16+</t>
  </si>
  <si>
    <t>kce vozovky před a za mostem, viz Situace (plochy odměř. z dwg): 790,72m2*1,05 (koef. rozšíř. verstev)*0,07m=58,118 [A]m3</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</si>
  <si>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
- položka je určena pro obnovu asfaltového krytu drobných oprav a plošných rozpadů (vztahuje se na plochu jednotlivě do 10000m2). Není určena pro souvislou obnovu asfaltového krytu (ta se vykáže položkami 574*** a 575***) a pro výspravu výtluků (ta se vykáže položkami 5779**, vztahuje se na plochu jednotlivě do 10m2).
-nezahrnuje očištění podkladu po veřejném provozu</t>
  </si>
  <si>
    <t>58920</t>
  </si>
  <si>
    <t>VÝPLŇ SPAR MODIFIKOVANÝM ASFALTEM
Za horka</t>
  </si>
  <si>
    <t xml:space="preserve">M         </t>
  </si>
  <si>
    <t>spáry napojení nového asf. krytu na stáv. stav, viz pol. 919111: 21,39m=21,390 [A]m</t>
  </si>
  <si>
    <t>položka zahrnuje:
- dodávku předepsaného materiálu
- vyčištění a výplň spar tímto materiálem</t>
  </si>
  <si>
    <t>Ostatní konstrukce a práce</t>
  </si>
  <si>
    <t>91228</t>
  </si>
  <si>
    <t>SMĚROVÉ SLOUPKY Z PLAST HMOT VČETNĚ ODRAZNÉHO PÁSKU</t>
  </si>
  <si>
    <t>4ks=4,000 [A]ks</t>
  </si>
  <si>
    <t>položka zahrnuje:
- dodání a osazení sloupku včetně nutných zemních prací
- vnitrostaveništní a mimostaveništní doprava
- odrazky plastové nebo z retroreflexní fólie</t>
  </si>
  <si>
    <t>914131</t>
  </si>
  <si>
    <t>DOPRAVNÍ ZNAČKY ZÁKLADNÍ VELIKOSTI OCELOVÉ FÓLIE TŘ 2 - DODÁVKA A MONTÁŽ</t>
  </si>
  <si>
    <t>SDZ IS15a (název přemosťovaného toku): 2ks=2,000 [A]ks</t>
  </si>
  <si>
    <t>položka zahrnuje:
- dodávku a montáž značek v požadovaném provedení</t>
  </si>
  <si>
    <t>914133</t>
  </si>
  <si>
    <t>DOPRAVNÍ ZNAČKY ZÁKLADNÍ VELIKOSTI OCELOVÉ FÓLIE TŘ 2 - DEMONTÁŽ
Odvoz na SÚS, cestmistrovství Jihlava</t>
  </si>
  <si>
    <t>stáv. SDZ před a za mostem: 2*2ks=4,000 [A]ks</t>
  </si>
  <si>
    <t>Položka zahrnuje odstranění, demontáž a odklizení materiálu s odvozem na předepsané místo</t>
  </si>
  <si>
    <t>914921</t>
  </si>
  <si>
    <t>SLOUPKY A STOJKY DOPRAVNÍCH ZNAČEK Z OCEL TRUBEK DO PATKY - DODÁVKA A MONTÁŽ</t>
  </si>
  <si>
    <t>viz pol. 914131: 2ks=2,000 [A]ks</t>
  </si>
  <si>
    <t>položka zahrnuje:
- sloupky a upevňovací zařízení včetně jejich osazení (betonová patka, zemní práce)</t>
  </si>
  <si>
    <t>914923</t>
  </si>
  <si>
    <t>SLOUPKY A STOJKY DZ Z OCEL TRUBEK DO PATKY DEMONTÁŽ
Odvoz na SÚS, cestmistrovství Jihlava</t>
  </si>
  <si>
    <t>sloupky stáv. SDZ před a za mostem: 2ks=2,000 [A]ks</t>
  </si>
  <si>
    <t>919111</t>
  </si>
  <si>
    <t>ŘEZÁNÍ ASFALTOVÉHO KRYTU VOZOVEK TL DO 50MM</t>
  </si>
  <si>
    <t>spáry napojení nového asf. krytu na stáv. stav, viz Situace: 21,39m=21,390 [A]m</t>
  </si>
  <si>
    <t>položka zahrnuje řezání vozovkové vrstvy v předepsané tloušťce, včetně spotřeby vody</t>
  </si>
  <si>
    <t>919114</t>
  </si>
  <si>
    <t>ŘEZÁNÍ ASFALTOVÉHO KRYTU VOZOVEK TL DO 200MM</t>
  </si>
  <si>
    <t>zazubení na rozhraní nové/stáv. kce vozovky, viz Situace a VPŘ: 21,39m=21,390 [A]m</t>
  </si>
  <si>
    <t>186</t>
  </si>
  <si>
    <t>Opravy objízdných tras před a po stavbě</t>
  </si>
  <si>
    <t>02720</t>
  </si>
  <si>
    <t>POMOC PRÁCE ZŘÍZ NEBO ZAJIŠŤ REGULACI A OCHRANU DOPRAVY
Dopravně inženýrská opatření při opravě objízdných tras</t>
  </si>
  <si>
    <t>11372E</t>
  </si>
  <si>
    <t>FRÉZOVÁNÍ ZPEVNĚNÝCH PLOCH ASFALT DROBNÝCH OPRAV A PLOŠ ROZPADŮ DO 500M2
Znovuzískaná asfaltová směs podle PAU, vč. odvozu na skládku/k recyklaci
(s vyzískaným mat. je nutno nakládat v souladu s Vyhláškou č. 130/2019 o kritériích, při jejichž splnění je asfaltová směs vedlejším produktem nebo přestává být odpadem)</t>
  </si>
  <si>
    <t>jednotlivé plochy přes 10 m2, předpoklad: 2000m2*0,04m=80,000 [A]m3</t>
  </si>
  <si>
    <t>577202</t>
  </si>
  <si>
    <t>VRSTVY PRO OBNOVU, OPRAVY - SPOJ POSTŘIK</t>
  </si>
  <si>
    <t>viz pol. 11372E: 2000m2=2 000,000 [A]m2</t>
  </si>
  <si>
    <t>5774AE</t>
  </si>
  <si>
    <t>VRSTVY PRO OBNOVU A OPRAVY Z ASF BETONU ACO 11+, 11S
ACO 11+
Znovuzískaná asfaltová směs podle PAU,
vč. odvozu na skládku/k recyklaci</t>
  </si>
  <si>
    <t>jednotlivé plochy přes 10 m2, viz pol. 11372E: 80m3=80,000 [A]m3</t>
  </si>
  <si>
    <t>57790A</t>
  </si>
  <si>
    <t>VÝSPRAVA VÝTLUKŮ SMĚSÍ ACO (KUBATURA)
ACO 11+
Znovuzískaná asfaltová směs podle PAU,
vč. odvozu na skládku/k recyklaci</t>
  </si>
  <si>
    <t>jednotlivé plochy do 10 m2, předpoklad: 500m2*0,04m=20,000 [A]m3</t>
  </si>
  <si>
    <t>- odfrézování nebo jiné odstranění poškozených vozovkových vrstev
- zaříznutí hran
- vyčištění
- nátěr
- dodání a výplň předepsanou zhutněnou balenou asfaltovou směsí
- asfaltová zálivka</t>
  </si>
  <si>
    <t>577A2</t>
  </si>
  <si>
    <t>VÝSPRAVA TRHLIN ASFALTOVOU ZÁLIVKOU MODIFIK
Za horka</t>
  </si>
  <si>
    <t>odhad: 250m=250,000 [A]m</t>
  </si>
  <si>
    <t>- vyfrézování drážky šířky do 20mm hloubky do 40mm
- vyčištění
- nátěr
- výplň předepsanou zálivkovou hmotou</t>
  </si>
  <si>
    <t>příčné a podélné spáry/hrany ploch jednotlivých oprav přes 10 m2, odhad: 1300m=1 300,000 [A]m</t>
  </si>
  <si>
    <t>příčné spáry/hrany ploch jednotlivých oprav přes 10 m2, odhad: 670m=670,000 [A]m</t>
  </si>
  <si>
    <t>201</t>
  </si>
  <si>
    <t>Most ev.č. 1338-1</t>
  </si>
  <si>
    <t>předpoklad:
z pol. 12673: 11m3*1/2*2t/m3=11,000 [A]t
z pol. 13173: 88,559m3*1/2*2t/m3=88,559 [B]t
z pol. 261***: 3,14*0,125m^2*220,14m*2t/m3=21,601 [C]t
z pol. 461315: 17,96m3*2t/m3=35,920 [D]t
A+B+C+D=157,080 [E]t</t>
  </si>
  <si>
    <t>POPLATKY ZA SKLÁDKU
Beton / železobeton,
bude čerpáno pouze se souhlasem a v rozsahu určeném TDS</t>
  </si>
  <si>
    <t>předpoklad:
z pol. 11415: 37,015m3*1/3*2,3t/m3=28,378 [A]t
z pol. 261***: 3,14*0,15m^2*67,86m*2,5t/m3=11,986 [B]t
z pol. 96616: 83,48m3*2,5t/m3=208,700 [C]t
A+B+C=249,064 [D]t</t>
  </si>
  <si>
    <t>I</t>
  </si>
  <si>
    <t>POPLATKY ZA SKLÁDKU
Izolace</t>
  </si>
  <si>
    <t>předpoklad:
z pol. 97817: 99,23m2*0,005m*2,3t/m3=0,005 [A]t</t>
  </si>
  <si>
    <t>Zahrnuje veškeré poplatky provozovateli skládky související s uložením odpadu na skládce.</t>
  </si>
  <si>
    <t>K</t>
  </si>
  <si>
    <t>POPLATKY ZA SKLÁDKU
Kámen z konstrukcí</t>
  </si>
  <si>
    <t>předpoklad:
z pol. 11353: 28,565m*0,0375m2*2,6t/m3=2,785 [A]t
z pol. 11415: 37,015m3*2/3*2,6t/m3=64,159 [B]t
A+B=66,944 [C]t</t>
  </si>
  <si>
    <t>předpoklad:
celk. potřeba:
pro pol. 17511: 65,478m3=65,478 [A]m3
"-" mat. na mezideponii (výzisk SO):
z pol. 11332: -5,5m3=-5,500 [B]m3
z pol. 12373: -44,28m3=-44,280 [C]m3
A+B+C=15,698 [D]m3</t>
  </si>
  <si>
    <t>03770</t>
  </si>
  <si>
    <t xml:space="preserve">POMOC PRÁCE ZAJIŠŤ NEBO ZŘÍZ ČERPÁNÍ VODY
Veškerá opatření pro zajištění odvodu vody z prostoru stavby (dočasné usměrnění toku, čerpání apod.) v rozsahu potřebném pro provedení stavby dle dispozic zhotovitele </t>
  </si>
  <si>
    <t>zahrnuje objednatelem povolené náklady na požadovaná zařízení zhotovitele</t>
  </si>
  <si>
    <t>11120</t>
  </si>
  <si>
    <t>ODSTRANĚNÍ KŘOVIN
Vč. likvidace</t>
  </si>
  <si>
    <t>náletové dřeviny v rozsahu potřebném pro realizaci stavby, viz TZ, odhad: 40m2=40,000 [A]m2</t>
  </si>
  <si>
    <t>odstranění křovin a stromů do průměru 100 mm doprava dřevin bez ohledu na vzdálenost
spálení na hromadách nebo štěpkování</t>
  </si>
  <si>
    <t>11353</t>
  </si>
  <si>
    <t>ODSTRANĚNÍ CHODNÍKOVÝCH KAMENNÝCH OBRUBNÍKŮ</t>
  </si>
  <si>
    <t>stáv. obrubníky říms, viz výkr. Stáv. stav: 14,715m+13,85m=28,565 [A]m</t>
  </si>
  <si>
    <t>stáv. vozovka na NK, viz výkr. Stáv. stav: 7,5m*9,18m*0,15m=10,327 [A]m3</t>
  </si>
  <si>
    <t>113765</t>
  </si>
  <si>
    <t>FRÉZOVÁNÍ DRÁŽKY PRŮŘEZU DO 600MM2 V ASFALTOVÉ VOZOVCE</t>
  </si>
  <si>
    <t>spáry na styku vozovky s jinou kcí, viz Dispozice nového stavu:
podél říms a odvod. proužků: (16,105m+9,75m)*3=77,565 [A]m
podél obrubníků: 3*3m+2m+2,55m+3,6m=17,150 [B]m
nad rozhraním NK a přechod oblasti: 8,62m+8,33m=16,950 [C]m
A+B+C=111,665 [D]m</t>
  </si>
  <si>
    <t>Položka zahrnuje veškerou manipulaci s vybouranou sutí a s vybouranými hmotami vč. uložení na skládku.</t>
  </si>
  <si>
    <t>11415</t>
  </si>
  <si>
    <t>ODSTRAN DLAŽEB VODNÍCH KORYT Z LOM KAM NA MC VČET PODKL</t>
  </si>
  <si>
    <t>stáv. odláždění koryta a svahů před křídly v rozsahu řešených ploch, viz výkr. Stáv. stav (plochy odměř. z dwg), předpoklad: (2,09m+2,15m)*(24,3m+20,6m)/2 + (6+7,2+3,7+4,3)m2*1,33 (koef. pro zohled. sklonu svahu)=123,384 [A]m2
A*0,3m=37,015 [B]m3</t>
  </si>
  <si>
    <t>Odstranění konstrukcí vodních koryt se měří v [m3] vybouraných hmot ve stavu před vybouráním. 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</si>
  <si>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předpoklad:
mat. na mezideponii (výzisk SO):
z pol. 12673: 5,5m3=5,500 [A]m3
z pol. 13173: 44,28m3=44,280 [B]m3
A+B=49,780 [C]m3
celk. potřeba:
pro pol. 17511: 65,478m3=65,478 [D]m3
nakoupený mat.:
z pol. 014201: 15,698m3=15,698 [E]m3
D-E=49,780 [F]m3</t>
  </si>
  <si>
    <t>viz pol. 14201: 15,698m3=15,698 [A]m3</t>
  </si>
  <si>
    <t>12673</t>
  </si>
  <si>
    <t>ZŘÍZENÍ STUPŇŮ V PODLOŽÍ NÁSYPŮ TŘ. I
Odvoz na mezideponii (pro použití na stavbě),
bude čerpáno pouze se souhlasem a v rozsahu určeném TDS</t>
  </si>
  <si>
    <t>zazubení pro úplné provázání nových a stávajících svahů, viz TZ a Dispozice nového stavu, odhad: 0,25m2*(5,5m+5m+7m+4,5m)*3m*2/3=11,000 [A]m3
A*1/2=5,500 [B]m3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</si>
  <si>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</si>
  <si>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ZŘÍZENÍ STUPŇŮ V PODLOŽÍ NÁSYPŮ TŘ. I
Vč. odvozu na skládku,
bude čerpáno pouze se souhlasem a v rozsahu určeném TDS</t>
  </si>
  <si>
    <t>13173</t>
  </si>
  <si>
    <t>HLOUBENÍ JAM ZAPAŽ I NEPAŽ TŘ. I
Odvoz na mezideponii (pro použití na stavbě),
bude čerpáno pouze se souhlasem a v rozsahu určeném TDS</t>
  </si>
  <si>
    <t>stavební jáma, viz Dispozice nového stavu, předpokl. prům.: (3,93m2+4,66m2)*8,96m - (1,78m2*(14,715m-9,18m)+1,65m2*(13,85m-9,18m)) (v š. stáv. NK "-" křídla) + 5,5m2*5,3m (svahy před stáv. křídly)=88,559 [A]m3
A*1/2=44,280 [B]m3</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</si>
  <si>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</si>
  <si>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HLOUBENÍ JAM ZAPAŽ I NEPAŽ TŘ. I
Vč. odvozu na skládku,
bude čerpáno pouze se souhlasem a v rozsahu určeném TDS</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</si>
  <si>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apod.)
- nezahrnuje uložení zeminy (na skládku, do násypu) ani poplatky za skládku, vykazují se v položce č. 0141**</t>
  </si>
  <si>
    <t>z pol. 12673: 5,5m3+5,5m3=11,000 [A]m3
z pol. 13173: 44,28m3+44,28m3=88,560 [B]m3
z pol. 261***: 3,14*0,125m^2*220,14m=10,801 [C]m3
z pol. 461315: 17,96m3=17,960 [D]m3
A+B+C+D=128,321 [E]m3</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</si>
  <si>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apod.)</t>
  </si>
  <si>
    <t>17511</t>
  </si>
  <si>
    <t>OBSYP POTRUBÍ A OBJEKTŮ SE ZHUTNĚNÍM</t>
  </si>
  <si>
    <t>zásyp nových kcí, viz Dispozice nováho stavu, předpoklad: (0,65m2+1,53m2+0,65m2+1,98m2)*10,5m-10,327m3 (přechod. oblast - obj. křídel, viz pol. 333326) + 5,5m2*4,6m (svahy před křídly)=65,478 [A]m3</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</si>
  <si>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</si>
  <si>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17581</t>
  </si>
  <si>
    <t>OBSYP POTRUBÍ A OBJEKTŮ Z NAKUPOVANÝCH MATERIÁLŮ
ŠP fr. 0-16</t>
  </si>
  <si>
    <t>ochrana těsnící fólie v rubu NK, viz Dispozice nového stavu a TZ: 2*2,22m*(10,5m-1,2m)*1,4 (protažení min. 20 % v obou směrech)*0,1m*2=11,562 [A]m3</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</si>
  <si>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apod.)
- zemina vytlačená potrubím o DN 180mm se od kubatury obsypů neodečítá</t>
  </si>
  <si>
    <t>18214</t>
  </si>
  <si>
    <t>ÚPRAVA POVRCHŮ SROVNÁNÍM ÚZEMÍ V TL DO 0,25M</t>
  </si>
  <si>
    <t>úpr. terénu za odlážděním pro plynulé navázání na stáv. profil, viz Dispozice nového stavu (plochy odměř. z dwg), předpoklad: 1/2*(4,4+0,6+27,3+12,3)m2*1,33 (koef. pro zohled. sklonu)=29,659 [A]m2</t>
  </si>
  <si>
    <t>položka zahrnuje srovnání výškových rozdílů terénu</t>
  </si>
  <si>
    <t>Základy</t>
  </si>
  <si>
    <t>21341</t>
  </si>
  <si>
    <t>DRENÁŽNÍ VRSTVY Z PLASTBETONU (PLASTMALTY)
Drenážní polymerbeton</t>
  </si>
  <si>
    <t>odvodňovací proužky, viz Dispozice nového stavu a TZ: 2*0,15m*9,6m+4*0,35m*0,4m=3,440 [A]m2
A*0,035m=0,120 [B]m3</t>
  </si>
  <si>
    <t>Položka zahrnuje:
- dodávku předepsaného materiálu pro drenážní vrstvu, včetně mimostaveništní a vnitrostaveništní dopravy
- provedení drenážní vrstvy předepsaných rozměrů a předepsaného tvaru</t>
  </si>
  <si>
    <t>21361</t>
  </si>
  <si>
    <t>DRENÁŽNÍ VRSTVY Z GEOTEXTILIE</t>
  </si>
  <si>
    <t>opláštění dren. trub v rubu NK, viz pol. 875332: 2*3,14*0,08m*(10,2m+9,82m)=10,058 [A]m2</t>
  </si>
  <si>
    <t>Položka zahrnuje:
- dodávku předepsané geotextilie (včetně nutných přesahů) pro drenážní vrstvu, včetně mimostaveništní a vnitrostaveništní dopravy
- provedení drenážní vrstvy předepsaných rozměrů a předepsaného tvaru</t>
  </si>
  <si>
    <t>21450</t>
  </si>
  <si>
    <t>SANAČNÍ VRSTVY Z KAMENIVA
Fr. 16-32</t>
  </si>
  <si>
    <t>obsyp dren. trub v rubu NK, viz Dispozice nového stavu (plochy odměř. z dwg): (0,0641m2+0,0598m2)*(10,5m-1,2m)=1,152 [A]m3</t>
  </si>
  <si>
    <t>položka zahrnuje dodávku předepsaného kameniva, mimostaveništní a vnitrostaveništní dopravu a jeho uložení
není-li v zadávací dokumentaci uvedeno jinak, jedná se o nakupovaný materiál</t>
  </si>
  <si>
    <t>227831</t>
  </si>
  <si>
    <t>MIKROPILOTY KOMPLET D DO 150MM NA POVRCHU
Trubka prům. 108/16 mm</t>
  </si>
  <si>
    <t>založení mostu, viz Dispozice nového stavu: 8m*9ks*4=288,000 [A]m</t>
  </si>
  <si>
    <t>Položka mikropiloty obsahuje kompletní práce, které jsou nutné pro předepsanou funkci mikropilot, t.j. dodání trubek a injekčních hmot, osazení a zainjektování trubek, včetně pomocných konstrukcí (lešení, montážní plošiny a pod.). Neobsahuje vrty (uvedou se v položce 261 nebo 266).</t>
  </si>
  <si>
    <t>26155</t>
  </si>
  <si>
    <t>VRTY PRO KOTVENÍ, INJEKTÁŽ A MIKROPILOTY NA POVRCHU TŘ. V D DO 300MM</t>
  </si>
  <si>
    <t>pro mikropilotové založení mostu přes ponechané základy (předpoklad), viz Dispozice nového stavu: (1,74m+2,04m+1,98m+1,78m)/4*9ks*4=67,860 [A]m</t>
  </si>
  <si>
    <t>položka zahrnuje:
přemístění, montáž a demontáž vrtných souprav
svislou dopravu zeminy z vrtu
vodorovnou dopravu zeminy bez uložení na skládku
případně nutné pažení dočasné (včetně odpažení) i trvalé</t>
  </si>
  <si>
    <t>26175</t>
  </si>
  <si>
    <t>VRTY PRO KOTV, INJEKT, MIKROPIL NA POVR TŘ I A II D DO 300MM</t>
  </si>
  <si>
    <t>pro mikropilotové založení mostu, viz Dispozice nového stavu: 8m*9ks*4 - 67,86m (viz pol. 26155)=220,140 [A]m</t>
  </si>
  <si>
    <t>Svislé konstrukce</t>
  </si>
  <si>
    <t>31717</t>
  </si>
  <si>
    <t>KOVOVÉ KONSTRUKCE PRO KOTVENÍ ŘÍMSY</t>
  </si>
  <si>
    <t xml:space="preserve">KG        </t>
  </si>
  <si>
    <t>do mostovky, viz Dispozice nového stavu: 5,26kg*9ks*2=94,680 [A]kg</t>
  </si>
  <si>
    <t>Položka zahrnuje dodávku (výrobu) kotevního prvku předepsaného tvaru a jeho osazení do předepsané polohy včetně nezbytných prací (vrty, zálivky apod.)</t>
  </si>
  <si>
    <t>317325</t>
  </si>
  <si>
    <t>ŘÍMSY ZE ŽELEZOBETONU DO C30/37
C30/37, parametry dle PD</t>
  </si>
  <si>
    <t>viz Dispozice nového stavu (plochy odměř. z dwg): 0,275m2*16,105m + 0,62m2*15,545m=14,067 [A]m3</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</si>
  <si>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spár,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spár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</si>
  <si>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</si>
  <si>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 B500B</t>
  </si>
  <si>
    <t>viz pol. 317325: 14,067m3*0,16t/m3 (předpoklad)=2,251 [A]t</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</si>
  <si>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</si>
  <si>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333326</t>
  </si>
  <si>
    <t>MOSTNÍ OPĚRY A KŘÍDLA ZE ŽELEZOVÉHO BETONU DO C40/50
C35/45, parametry dle PD</t>
  </si>
  <si>
    <t>viz Výkr. tvaru spod. stavby a Dispozice (plochy odměř. z dwg):
nové části opěr: (1,14m2+1,24m2)/2*10,49m*2 + 0,755m*1,31m*0,8m*2=26,549 [A]m3
rovnoběžná křídla: (3,13m+3,21m+2,93m+2,98m)*(0,65m+1/2*((2,09m+2,23m)/2-0,65m))*0,6m=10,327 [B]m3
A+B=36,876 [C]m3</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</si>
  <si>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</si>
  <si>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333365</t>
  </si>
  <si>
    <t>VÝZTUŽ MOSTNÍCH OPĚR A KŘÍDEL Z OCELI 10505, B500B
Vč. kotevních trnů vrubových kloubů uložení desky nosné konstrukce z tyčové oceli S235, bližší specifikace viz Technická zpráva</t>
  </si>
  <si>
    <t>viz pol. 333326: 38,767m3*0,13t/m3 (předpoklad)=5,040 [A]t</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</si>
  <si>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</si>
  <si>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Vodorovné konstrukce</t>
  </si>
  <si>
    <t>421326</t>
  </si>
  <si>
    <t>MOSTNÍ NOSNÉ DESKOVÉ KONSTRUKCE ZE ŽELEZOBETONU DO C40/50
C35/45, parametry dle PD</t>
  </si>
  <si>
    <t>nosná kce, viz Výkr. tvaru NK: 6,07m2*10,5m=63,735 [A]m3</t>
  </si>
  <si>
    <t>421365</t>
  </si>
  <si>
    <t>VÝZTUŽ MOSTNÍ DESKOVÉ KONSTRUKCE Z OCELI 10505, B500B</t>
  </si>
  <si>
    <t>viz pol. 421326: 63,735m3*0,16t/m3 (předpoklad)=10,198 [A]t</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</si>
  <si>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</si>
  <si>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42838</t>
  </si>
  <si>
    <t>KLOUB ZE ŽELEZOBETONU VČET VÝZTUŽE</t>
  </si>
  <si>
    <t>vrubový kloub, viz Výkr. tvaru spod. stavby: 11,475m+11,085m=22,560 [A]m</t>
  </si>
  <si>
    <t>Položka kloub ze železobetonu zahrnuje pouze zhotovení kloubu (zřízení a odstranění vložky pro pérové a vrubové klouby a pod.), beton a výztuž musí být zahrnuta v příslušných konstrukčních částech. Beton a výztuž samostatného kloubu (např. kyvné sloupečky) se zařazují jako vodorovná konstrukce.</t>
  </si>
  <si>
    <t>451312</t>
  </si>
  <si>
    <t>PODKLADNÍ A VÝPLŇOVÉ VRSTVY Z PROSTÉHO BETONU C12/15
Parametry dle PD</t>
  </si>
  <si>
    <t>viz Dispozice nového stavu (plochy odměř. z dwg):
pod drenáží za opěrami: 2*0,084m2*(10,5m-1,2m)=1,562 [A]m3
pod rozšíření opěr: 1,025m*1,1m*0,1*2=0,226 [B]m3
A+B=1,788 [C]m3</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</si>
  <si>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spár,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spár a spojů,
- opatření povrchů betonu izolací proti zemní vlhkosti v částech, kde přijdou do styku se zeminou nebo kamenivem,
- případné zřízení spojovací vrstvy u základů,
- úpravy pro osazení zařízení ochrany konstrukce proti vlivu bludných proudů.</t>
  </si>
  <si>
    <t>451314</t>
  </si>
  <si>
    <t>PODKLADNÍ A VÝPLŇOVÉ VRSTVY Z PROSTÉHO BETONU C25/30
C25/30, parametry dle PD</t>
  </si>
  <si>
    <t>pod odláždění, viz Dispozice nového stavu:
úpravy kolem mostu (plochy odměř. z půdorysu x koef. pro zohled. sklonu): 2*5,5m2+2,22m2+1,46m2+(9,9m2+13,1m2+13,2m2+8,9m2)*1,33=74,663 [A]m2
úpravy koryta pod mostem: (2,09m+2,15m)*(24,3m+20,6m)/2=95,188 [B]m2
zámk. dl.: 3,75m2+4,35m2=8,100 [C]m2
(A+B)*0,1m=16,985 [D]m3</t>
  </si>
  <si>
    <t>45157</t>
  </si>
  <si>
    <t>PODKLADNÍ A VÝPLŇOVÉ VRSTVY Z KAMENIVA TĚŽENÉHO
ŠP,
bude čerpáno pouze se souhlasem a v rozsahu určeném TDS/objednatele</t>
  </si>
  <si>
    <t>pod podkl. bet. odláždění, viz Dispozice nového stavu:
úpravy kolem mostu (plochy odměř. z půdorysu x koef. pro zohled. sklonu): 2*5,5m2+2,22m2+1,46m2+(9,9m2+13,1m2+13,2m2+8,9m2)*1,33=74,663 [A]m2
úpravy koryta pod mostem: (2,09m+2,15m)*(24,3m+20,6m)/2=95,188 [B]m2
(A+B)*0,1m=16,985 [C]m3</t>
  </si>
  <si>
    <t>45852</t>
  </si>
  <si>
    <t>VÝPLŇ ZA OPĚRAMI A ZDMI Z KAMENIVA DRCENÉHO
(dle ČSN 73 6244)</t>
  </si>
  <si>
    <t>samostatný zesílený přechodový klín, viz Dispozice nového stavu (plochy odměř. z dwg): 2*2,45m2*(10,5m-1,2m)=45,570 [A]m3</t>
  </si>
  <si>
    <t>461315</t>
  </si>
  <si>
    <t>PATKY Z PROSTÉHO BETONU C30/37
Parametry dle PD</t>
  </si>
  <si>
    <t>opěrné prahy dlažby v patě svahů, viz Dispozice nového stavu: 0,5m*0,8m*(24,3m+20,6m)=17,960 [A]m3</t>
  </si>
  <si>
    <t>položka zahrnuje:
- nutné zemní práce (hloubení rýh apod.)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spár,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spár a spojů,
- opatření povrchů betonu izolací proti zemní vlhkosti v částech, kde přijdou do styku se zeminou nebo kamenivem</t>
  </si>
  <si>
    <t>465512</t>
  </si>
  <si>
    <t>DLAŽBY Z LOMOVÉHO KAMENE NA MC
Spárování maltou MC 25</t>
  </si>
  <si>
    <t>viz Dispozice nového stavu (plochy odměř. z dwg):
úpravy kolem mostu: 2*5,5m2+2,22m2+1,46m2+(9,9m2+13,1m2+13,2m2+8,9m2)*1,33 (koef. pro zohled. sklonu)=74,663 [A]m2
úpravy koryta pod mostem: (2,09m+2,15m)*(24,3m+20,6m)/2=95,188 [B]m2
(A+B)*0,2m=33,970 [C]m3</t>
  </si>
  <si>
    <t>položka zahrnuje:
- nutné zemní práce (svahování, úpravu pláně apod.)
- zřízení spojovací vrstvy
- zřízení lože dlažby z cementové malty předepsané kvality a předepsané tloušťky
- dodávku a položení dlažby z lomového kamene do předepsaného tvaru
- spárování, těsnění, tmelení a vyplnění spár MC případně s vyklínováním
- úprava povrchu pro odvedení srážkové vody
- nezahrnuje podklad pod dlažbu, vykazuje se samostatně položkami SD 45</t>
  </si>
  <si>
    <t>57475</t>
  </si>
  <si>
    <t>VOZOVKOVÉ VÝZTUŽNÉ VRSTVY Z GEOMŘÍŽOVINY
Výztužná geotextilie ze skelného vlákna</t>
  </si>
  <si>
    <t>nad spárou mezi podpěrami a přechodovou oblastí na spodním povrchu ochranné vrstvy vozovky, viz Dispozice nového stavu: 2*5m*6,5m*2=130,000 [A]m2</t>
  </si>
  <si>
    <t>- dodání geomříže v požadované kvalitě a v množství včetně přesahů (přesahy započteny v jednotkové ceně)
- očištění podkladu
- pokládka geomříže dle předepsaného technologického předpisu</t>
  </si>
  <si>
    <t>575C43</t>
  </si>
  <si>
    <t>LITÝ ASFALT MA IV (OCHRANA MOSTNÍ IZOLACE) 11 TL. 35MM</t>
  </si>
  <si>
    <t>na mostovce, viz Dispozice nového stavu (plocha odměř. z dwg): 76,6m2 - 3,44m2 (viz pol. 21341) + 2*0,5m*9,6m=82,760 [A]m2</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</si>
  <si>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spár a spojů
- úpravu napojení, ukončení podél obrubníků, dilatačních zařízení, odvodňovacích proužků, odvodňovačů, vpustí, šachet apod.
- nezahrnuje postřiky, nátěry
- nezahrnuje těsnění podél obrubníků, dilatačních zařízení, odvodňovacích proužků, odvodňovačů, vpustí, šachet apod.</t>
  </si>
  <si>
    <t>VRSTVY PRO OBNOVU, OPRAVY - SPOJ POSTŘIK DO 0,5KG/M2
0,3 kg/m2</t>
  </si>
  <si>
    <t>kce vozovky na mostě, viz Dispozice nového stavu (plocha odměř. z dwg): 76,6m2=76,600 [A]m2</t>
  </si>
  <si>
    <t>kce vozovky na mostě, viz Dispozice nového stavu (plocha odměř. z dwg): 76,6m2*0,04m=3,064 [A]m3</t>
  </si>
  <si>
    <t>582621</t>
  </si>
  <si>
    <t>KRYTY Z BETON DLAŽDIC SE ZÁMKEM ŠEDÝCH TL 60MM DO LOŽE Z MC</t>
  </si>
  <si>
    <t>mezi římsou a přídlažbou za křídly na výtoku, viz Dispozice nového stavu: 3,75m2+4,35m2=8,100 [A]m2</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</si>
  <si>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</si>
  <si>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Úpravy povrchů, podlahy, výplně otvorů</t>
  </si>
  <si>
    <t>62631</t>
  </si>
  <si>
    <t>SPOJOVACÍ MŮSTEK MEZI STARÝM A NOVÝM BETONEM</t>
  </si>
  <si>
    <t>mezi novou a ponechanou částí opěr, viz Stáv. stav a Dispozice nového stavu (plochy odměř. z dwg): 21,2m2+21,4m2=42,600 [A]m2</t>
  </si>
  <si>
    <t>položka zahrnuje:
dodávku veškerého materiálu potřebného pro předepsanou úpravu v předepsané kvalitě
nutné vyspravení podkladu, případně zatření spar zdiva
položení vrstvy v předepsané tloušťce
potřebná lešení a podpěrné konstrukce</t>
  </si>
  <si>
    <t>Přidružená stavební výroba</t>
  </si>
  <si>
    <t>711112</t>
  </si>
  <si>
    <t>IZOLACE BĚŽNÝCH KONSTRUKCÍ PROTI ZEMNÍ VLHKOSTI ASFALTOVÝMI PÁSY
NAIP modifikované tl. 5 mm celoplošně spojené s podkladem vč. předepsaných úprav povrchu podkladu</t>
  </si>
  <si>
    <t xml:space="preserve">rubové plochy křídel, viz Dispozice nového stavu (plochy odměř. z dwg): (3,13m+3,21m+2,93m+2,98m)*(0,65m+1/2*((2,09m+2,23m)/2-0,65m))=17,211 [A]m2 </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</si>
  <si>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</si>
  <si>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711137</t>
  </si>
  <si>
    <t>IZOLACE BĚŽNÝCH KONSTR PROTI VOL STÉK VODĚ Z PE FÓLIÍ
Tl. 2 mm (geomembrána s pevností min. 20 kN/m)</t>
  </si>
  <si>
    <t>těsnící fólie v rubu NK, viz Dispozice nového stavu a TZ: 2*2,22m*(10,5m-1,2m)*1,4 (protažení min. 20 % v obou směrech)=57,809 [A]m2</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</si>
  <si>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</si>
  <si>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711442</t>
  </si>
  <si>
    <t>IZOLACE MOSTOVEK CELOPLOŠNÁ ASFALTOVÝMI PÁSY S PEČETÍCÍ VRSTVOU
NAIP modifikované tl. 5 mm celoplošně spojené s podkladem vč. předepsaných úprav povrchu podkladu</t>
  </si>
  <si>
    <t xml:space="preserve">na mostovce + přetažení na rubovou plochu nových částí opěr, viz výkr. tvaru NK a spod. stavby: 9,6m*10,5m + (2,14m+2,28)*(10,5m-1,2m)=141,906 [A]m2 </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</si>
  <si>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</si>
  <si>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711502</t>
  </si>
  <si>
    <t>OCHRANA IZOLACE NA POVRCHU ASFALTOVÝMI PÁSY
Pás s AL fólií celoplošně přilepený do lepícího nátěru za horka</t>
  </si>
  <si>
    <t>na mostovce pod římsami, viz Dispozice nového stavu: 0,72m2*16,105m + 2,22m2*15,545m=46,106 [A]m2</t>
  </si>
  <si>
    <t>položka zahrnuje:
- dodání předepsaného ochranného materiálu
- zřízení ochrany izolace</t>
  </si>
  <si>
    <t>711519</t>
  </si>
  <si>
    <t>OCHRANA IZOLACE PODZEMNÍCH OBJEKTŮ TEXTILIÍ
Geotextilie min. 600 g/m2</t>
  </si>
  <si>
    <t>zasypané plochy bet. kcí, viz TZ a Dispozice nového stavu:
rubové plochy (dvě vrstvy): (2,14m+2,28)*(10,5m-1,2m) (nové částí opěr po drenáž) + (3,13m+3,21m+2,93m+2,98m)*(0,65m+1/2*((2,09m+2,23m)/2-0,65m)) (rovnoběžná křídla)=58,317 [A]m2
A*2=116,634 [B]m2
boční a lícní plochy (jedna vrstva): A*1/3 (předpoklad cca 1/3 plochy s ochr. dvěma vrstvami)=19,439 [C]m2
B+C=136,073 [D]m2</t>
  </si>
  <si>
    <t>položka zahrnuje:
- dodání  předepsaného ochranného materiálu
- zřízení ochrany izolace</t>
  </si>
  <si>
    <t>78382</t>
  </si>
  <si>
    <t>NÁTĚRY BETON KONSTR TYP S2 (OS-B)</t>
  </si>
  <si>
    <t>boční líce nosné konstrukce po celé její délce vč. křídel, viz TZ a Dispozice nového stavu (plochy odměř. z dwg): 6,07m2*2 + (3,13m+3,21m+2,93m+2,98m)*0,63m=19,858 [A]m2</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</si>
  <si>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</si>
  <si>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78383</t>
  </si>
  <si>
    <t>NÁTĚRY BETON KONSTR TYP S4 (OS-C)</t>
  </si>
  <si>
    <t xml:space="preserve">obrubníky a celá horní plocha říms, viz TZ Dispozice nového stavu: (16,105m+15,545m)*0,35m=11,077 [A]m2 </t>
  </si>
  <si>
    <t>Potrubí</t>
  </si>
  <si>
    <t>875332</t>
  </si>
  <si>
    <t>POTRUBÍ DREN Z TRUB PLAST DN DO 150MM DĚROVANÝCH
HDPE DN 150</t>
  </si>
  <si>
    <t xml:space="preserve">odvodnění rubu opěr, viz Dispozice nového stavu: 10,2m+9,82m=20,020 [A]m </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</si>
  <si>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</si>
  <si>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87634</t>
  </si>
  <si>
    <t>CHRÁNIČKY Z TRUB PLASTOVÝCH DN DO 200MM
HDPE min. DN 180 s navařenou přírubou 300/300/5 pro prostup rubové drenáže</t>
  </si>
  <si>
    <t>prostup rubové drenáže dříkem opěry vč. přesahu: 2*1,75m=3,500 [A]m</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</si>
  <si>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</si>
  <si>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9111A3</t>
  </si>
  <si>
    <t>ZÁBRADLÍ SILNIČNÍ S VODOR MADLY - DEMONTÁŽ S PŘESUNEM
Odvoz na SÚS, cestmistrovství Jihlava</t>
  </si>
  <si>
    <t>stáv. zábradlí na římsách. viz výkr. Stáv. stav: 13,85m+14,715m=28,565 [A]m</t>
  </si>
  <si>
    <t>položka zahrnuje:
- demontáž a odstranění zařízení
- jeho odvoz na předepsané místo</t>
  </si>
  <si>
    <t>9112B1</t>
  </si>
  <si>
    <t>ZÁBRADLÍ MOSTNÍ SE SVISLOU VÝPLNÍ - DODÁVKA A MONTÁŽ
Podrobná specifikace viz TZ, čl. 6.8.4 Zábradlí, vč. VTD</t>
  </si>
  <si>
    <t>viz Dispozice nového stavu: 15,6m=15,600 [A]m</t>
  </si>
  <si>
    <t>položka zahrnuje:
dodání zábradlí včetně předepsané povrchové úpravy
kotvení sloupků, t.j. kotevní desky, šrouby z nerez oceli, vrty a zálivku, pokud zadávací dokumentace nestanoví jinak
případné nivelační hmoty pod kotevní desky</t>
  </si>
  <si>
    <t>9117C1</t>
  </si>
  <si>
    <t>SVOD OCEL ZÁBRADEL ÚROVEŇ ZADRŽ H2 - DODÁVKA A MONTÁŽ
Se svislou výplní, vč. náběhů, podrobná specifikace viz TZ, čl. 6.8.5 Svodidla, vč. VTD</t>
  </si>
  <si>
    <t>viz Dispozice nového stavu: 16m+15,6m=31,600 [A]m</t>
  </si>
  <si>
    <t>položka zahrnuje:
- kompletní dodávku všech dílů ocelového svodidla s předepsanou povrchovou úpravou včetně spojovacích a diltačních prvků
- montáž a osazení svodidla, kotvení, t.j. kotevní desky, šrouby z nerez oceli, vrty a zálivku, pokud zadávací dokumentace nestanoví jinak, případné nivelační hmoty pod kotevní desky
- přechod na jiný typ svodidla nebo přes mostní závěr
- ochranu proti bludným proudům a vývody pro jejich měření
nezahrnuje odrazky nebo retroreflexní fólie</t>
  </si>
  <si>
    <t>91267</t>
  </si>
  <si>
    <t>ODRAZKY NA SVODIDLA
Modrá barva</t>
  </si>
  <si>
    <t>na ZS: 4ks=4,000 [A]ks</t>
  </si>
  <si>
    <t>- kompletní dodávka se všemi pomocnými a doplňujícími pracemi a součástmi</t>
  </si>
  <si>
    <t>91345</t>
  </si>
  <si>
    <t>NIVELAČNÍ ZNAČKY KOVOVÉ
Z korozivzdorné oceli třídy 1.4401, bližší specifikace viz Technická zpráva</t>
  </si>
  <si>
    <t xml:space="preserve">v bočních lících opěr, viz TZ: 2ks*2=4,000 [A]ks </t>
  </si>
  <si>
    <t>položka zahrnuje:
- dodání a osazení nivelační značky včetně nutných zemních prací
- vnitrostaveništní a mimostaveništní dopravu</t>
  </si>
  <si>
    <t>914A21</t>
  </si>
  <si>
    <t>EV ČÍSLO MOSTU OCEL S FÓLIÍ TŘ.1 DODÁVKA A MONTÁŽ</t>
  </si>
  <si>
    <t>2ks=2,000 [A]ks</t>
  </si>
  <si>
    <t>položka zahrnuje:
- dodávku a montáž značek v požadovaném provedení
- sloupek značky včetně základu a nutných zemních prací</t>
  </si>
  <si>
    <t>917223</t>
  </si>
  <si>
    <t>SILNIČNÍ A CHODNÍKOVÉ OBRUBY Z BETONOVÝCH OBRUBNÍKŮ ŠÍŘ 100MM
100x250 mm do bet. lože s opěrou</t>
  </si>
  <si>
    <t>úpravy kolem mostu, viz Dispozice nového stavu: 2*4,5m+3,6m+2,6m + (3,25m+4,55m+3,8m)*1,33 (koef. pro zohled. sklonu)=30,628 [A]m</t>
  </si>
  <si>
    <t>Položka zahrnuje:
dodání a pokládku betonových obrubníků o rozměrech předepsaných zadávací dokumentací betonové lože i boční betonovou opěrku.</t>
  </si>
  <si>
    <t>917224</t>
  </si>
  <si>
    <t>SILNIČNÍ A CHODNÍKOVÉ OBRUBY Z BETONOVÝCH OBRUBNÍKŮ ŠÍŘ 150MM
150x250 mm do bet. lože s opěrou</t>
  </si>
  <si>
    <t>lem odláždění za křídly, viz Dispozice nového stavu: 3m*3+2m+2,55m+3,6m=17,150 [A]m</t>
  </si>
  <si>
    <t>931325</t>
  </si>
  <si>
    <t>TĚSNĚNÍ DILATAČ SPAR ASF ZÁLIVKOU MODIFIK PRŮŘ DO 600MM2
Za horka</t>
  </si>
  <si>
    <t>položka zahrnuje dodávku a osazení předepsaného materiálu, očištění ploch spáry před úpravou, očištění okolí spáry po úpravě
nezahrnuje těsnící profil</t>
  </si>
  <si>
    <t>93135</t>
  </si>
  <si>
    <t>TĚSNĚNÍ DILATAČ SPAR PRYŽ PÁSKOU NEBO KRUH PROFILEM
Pryžové předtěsnění</t>
  </si>
  <si>
    <t>podél říms, viz Dispozice nového stavu a Detaily: 16,105m+9,75m=25,855 [A]m</t>
  </si>
  <si>
    <t>položka zahrnuje dodávku a osazení předepsaného materiálu, očištění ploch spáry před úpravou, očištění okolí spáry po úpravě</t>
  </si>
  <si>
    <t>938544</t>
  </si>
  <si>
    <t>OČIŠTĚNÍ BETON KONSTR OTRYSKÁNÍM TLAK VODOU PŘES 1000 BARŮ</t>
  </si>
  <si>
    <t>viz pol. 62631: 42,6m2=42,600 [A]m2</t>
  </si>
  <si>
    <t>položka zahrnuje očištění předepsaným způsobem včetně odklizení vzniklého odpadu</t>
  </si>
  <si>
    <t>96616</t>
  </si>
  <si>
    <t>BOURÁNÍ KONSTRUKCÍ ZE ŽELEZOBETONU</t>
  </si>
  <si>
    <t>stáv. kce, viz výkr. Stáv. stav a Dispozice nového stavu (plochy odměř. z dwg), předpoklad:
vyrovnávací deska a římsy na NK: 1,633m2*9,18m=14,991 [A]m3
křídla a římsy na křídlech: 2,16m2*(14,715m-9,18m) + 1,87m2*(13,85m-9,18m)=20,689 [B]m3
nosníky (ŽMP 62): 0,16m2*9m*18ks=25,920 [C]m3
úlož. prahy, část. opěr: (1,2m2+1,242m2)*8,96m=21,880 [D]m3
A+B+C+D=83,480 [E]m3</t>
  </si>
  <si>
    <t>položka zahrnuje:
- rozbourání konstrukce bez ohledu na použitou technologii
- veškeré pomocné konstrukce (lešení apod.)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</si>
  <si>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97817</t>
  </si>
  <si>
    <t>ODSTRANĚNÍ MOSTNÍ IZOLACE</t>
  </si>
  <si>
    <t>předpoklad: 7,5m*9,18m + (2,14m+2,2m)*7m=99,230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</si>
  <si>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</si>
  <si>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DIO</t>
  </si>
  <si>
    <t>Dopravně inženýrská opatření</t>
  </si>
  <si>
    <t>POMOC PRÁCE ZŘÍZ NEBO ZAJIŠŤ REGULACI A OCHRANU DOPRAVY
Projednání omezení provozu s příslušnými DOSS a zajištění DIR, viz příl. ZOV, Dopravní opatření</t>
  </si>
  <si>
    <t>02742</t>
  </si>
  <si>
    <t>PROVIZORNÍ LÁVKY
Zřízení kompletní konstrukce provizorního přemostění pro pěší - lávky, vč. spodní stavby, navazujících ramp, nájmu, zajištění bezpečného a bezproblémového provozu v souladu se všemi požadavky projektu, legislativy aj. po celou dobu stavby do zprovoznění komunikace pro pěší na nové konstrukci
 a následné odstranění celé konstrukce vč. uvedení dotčenéhých ploch do původního stavu. Bližší specifikace viz textová a výkresová část PD.</t>
  </si>
  <si>
    <t>užitná plocha lávky, předpoklad: 1,5m*18m=27,000 [A]m2</t>
  </si>
  <si>
    <t>VÝSPRAVA VÝTLUKŮ SMĚSÍ ACO (KUBATURA)
ACO 11</t>
  </si>
  <si>
    <t>lokální výspravy objízdných tras (jednotlivé plochy do 10 m2), odhad: 10m3=10,000 [A]m3</t>
  </si>
  <si>
    <t>914132</t>
  </si>
  <si>
    <t>DOPRAVNÍ ZNAČKY ZÁKLADNÍ VELIKOSTI OCELOVÉ FÓLIE TŘ 2 - MONTÁŽ S PŘEMÍSTĚNÍM
Vč. sloupků, upevňovacích zařízení apod.</t>
  </si>
  <si>
    <t>viz příl. Dopravní opatření: 
omezení provozu: 2ks (A15) + 4ks (B20a) + 4ks (B21a) + 2ks (B26) + 1ks (C4a) + 1ks (C4b) + 2ks (E3a)=16,000 [A]ks
úplná uzavírka: 2ks (B1) + 2ks (B4) + 4ks (B20a) + 8ks (E9) + 2ks (IP10a) + 4ks (IP10b) + 5ks (IS11a) + 16ks (IS11b)=43,000 [B]ks
A+B=59,000 [C]ks</t>
  </si>
  <si>
    <t>položka zahrnuje:
- dopravu demontované značky z dočasné skládky
- osazení a montáž značky na místě určeném projektem
- nutnou opravu poškozených částí
nezahrnuje dodávku značky</t>
  </si>
  <si>
    <t>DOPRAVNÍ ZNAČKY ZÁKLADNÍ VELIKOSTI OCELOVÉ FÓLIE TŘ 2 - DEMONTÁŽ</t>
  </si>
  <si>
    <t>viz pol. 914132: 59ks=59,000 [A]ks</t>
  </si>
  <si>
    <t>914139</t>
  </si>
  <si>
    <t>DOPRAV ZNAČKY ZÁKLAD VEL OCEL FÓLIE TŘ 2 - NÁJEMNÉ</t>
  </si>
  <si>
    <t xml:space="preserve">KSDEN     </t>
  </si>
  <si>
    <t>viz pol. 914132: 16ks*180den + 43ks*90den=6 750,000 [A]ksden</t>
  </si>
  <si>
    <t>položka zahrnuje sazbu za pronájem dopravních značek a zařízení, počet jednotek je určen jako součin počtu značek a počtu dní použití</t>
  </si>
  <si>
    <t>915321</t>
  </si>
  <si>
    <t>VODOR DOPRAV ZNAČ Z FÓLIE DOČAS ODSTRANITEL - DOD A POKLÁDKA</t>
  </si>
  <si>
    <t>viz příl. Dopravní opatření, V1a (0,125): 40m*0,125m=5,000 [A]m2</t>
  </si>
  <si>
    <t>položka zahrnuje:
- dodání a pokládku předepsané fólie
- zahrnuje předznačení</t>
  </si>
  <si>
    <t>915322</t>
  </si>
  <si>
    <t>VODOR DOPRAV ZNAČ Z FÓLIE DOČAS ODSTRANITEL - ODSTRANĚNÍ</t>
  </si>
  <si>
    <t>viz pol. 915321: 5m2=5,000 [A]m2</t>
  </si>
  <si>
    <t>zahrnuje odstranění značení bez ohledu na způsob provedení (zatření, zbroušení) a odklizení vzniklé suti</t>
  </si>
  <si>
    <t>916112</t>
  </si>
  <si>
    <t>DOPRAV SVĚTLO VÝSTRAŽ SAMOSTATNÉ - MONTÁŽ S PŘESUNEM
Vč. sloupků, upevňovacích zařízení apod.</t>
  </si>
  <si>
    <t>viz příl. Dopravní opatření: 2ks=2,000 [A]ks</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</si>
  <si>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</si>
  <si>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916113</t>
  </si>
  <si>
    <t>DOPRAV SVĚTLO VÝSTRAŽ SAMOSTATNÉ - DEMONTÁŽ</t>
  </si>
  <si>
    <t>viz pol. 916112: 2ks=2,000 [A]ks</t>
  </si>
  <si>
    <t>Položka zahrnuje odstranění, demontáž a odklizení zařízení s odvozem na předepsané místo</t>
  </si>
  <si>
    <t>916119</t>
  </si>
  <si>
    <t>DOPRAV SVĚTLO VÝSTRAŽ SAMOSTATNÉ - NÁJEMNÉ</t>
  </si>
  <si>
    <t>viz pol. 916112: 2ks*180den=360,000 [A]ksden</t>
  </si>
  <si>
    <t>položka zahrnuje sazbu za pronájem zařízení. Počet měrných jednotek se určí jako součin počtu zařízení a počtu dní použití.</t>
  </si>
  <si>
    <t>916122</t>
  </si>
  <si>
    <t>DOPRAV SVĚTLO VÝSTRAŽ SOUPRAVA 3KS - MONTÁŽ S PŘESUNEM
Vč. sloupků, upevňovacích zařízení apod.</t>
  </si>
  <si>
    <t>viz příl. Dopravní opatření: 1ks=1,000 [A]ks</t>
  </si>
  <si>
    <t>916123</t>
  </si>
  <si>
    <t>DOPRAV SVĚTLO VÝSTRAŽ SOUPRAVA 3KS - DEMONTÁŽ</t>
  </si>
  <si>
    <t>viz pol. 916122: 1ks=1,000 [A]ks</t>
  </si>
  <si>
    <t>916129</t>
  </si>
  <si>
    <t>DOPRAV SVĚTLO VÝSTRAŽ SOUPRAVA 3KS - NÁJEMNÉ</t>
  </si>
  <si>
    <t>viz pol. 916122: 1ks*180den=180,000 [A]ksden</t>
  </si>
  <si>
    <t>916132</t>
  </si>
  <si>
    <t>DOPRAV SVĚTLO VÝSTRAŽ SOUPRAVA 5KS - MONTÁŽ S PŘESUNEM
Vč. sloupků, upevňovacích zařízení apod.</t>
  </si>
  <si>
    <t>916133</t>
  </si>
  <si>
    <t>DOPRAV SVĚTLO VÝSTRAŽ SOUPRAVA 5KS - DEMONTÁŽ</t>
  </si>
  <si>
    <t>viz pol. 916132: 2ks=2,000 [A]ks</t>
  </si>
  <si>
    <t>916139</t>
  </si>
  <si>
    <t>DOPRAVNÍ SVĚTLO VÝSTRAŽNÉ SOUPRAVA 5 KUSŮ - NÁJEMNÉ</t>
  </si>
  <si>
    <t>viz pol. 916132: 2ks*90den=180,000 [A]ksden</t>
  </si>
  <si>
    <t>916322</t>
  </si>
  <si>
    <t>DOPRAVNÍ ZÁBRANY Z2 S FÓLIÍ TŘ 2 - MONTÁŽ S PŘESUNEM
Vč. sloupků, upevňovacích zařízení apod.</t>
  </si>
  <si>
    <t>viz příl. Dopravní opatření: 4ks=4,000 [A]ks</t>
  </si>
  <si>
    <t>položka zahrnuje:
- přemístění zařízení z dočasné skládky a jeho osazení a montáž na místě určeném projektem
- údržbu po celou dobu trvání funkce, náhradu zničených nebo ztracených kusů, nutnou opravu poškozených částí</t>
  </si>
  <si>
    <t>916323</t>
  </si>
  <si>
    <t>DOPRAVNÍ ZÁBRANY Z2 S FÓLIÍ TŘ 2 - DEMONTÁŽ</t>
  </si>
  <si>
    <t>viz pol. 916322: 4ks=4,000 [A]ks</t>
  </si>
  <si>
    <t>916329</t>
  </si>
  <si>
    <t>DOPRAVNÍ ZÁBRANY Z2 S FÓLIÍ TŘ 2 - NÁJEMNÉ</t>
  </si>
  <si>
    <t>viz pol. 916322: 4ks*90den=360,000 [A]ksden</t>
  </si>
  <si>
    <t>916342</t>
  </si>
  <si>
    <t>SMĚROV DESKY Z4 JEDNOSTR S FÓLIÍ TŘ 2 - MONTÁŽ S PŘESUNEM
Vč. sloupků, upevňovacích zařízení apod.</t>
  </si>
  <si>
    <t>viz příl. Dopravní opatření: 9ks=9,000 [A]ks</t>
  </si>
  <si>
    <t>916343</t>
  </si>
  <si>
    <t>SMĚROVACÍ DESKY Z4 JEDNOSTR S FÓLIÍ TŘ 2 - DEMONTÁŽ</t>
  </si>
  <si>
    <t>viz pol. 916342: 9ks=9,000 [A]ks</t>
  </si>
  <si>
    <t>916349</t>
  </si>
  <si>
    <t>SMĚROVACÍ DESKY Z4 JEDNOSTR S FÓLIÍ TŘ 2 - NÁJEMNÉ</t>
  </si>
  <si>
    <t>viz pol. 916342: 9ks*180den=1 620,000 [A]ksden</t>
  </si>
  <si>
    <t>Stavba: 2205SP/18E24 - III/1338 Boršov - most ev.č. 1338-1</t>
  </si>
  <si>
    <t>Varianta: ZŘ-R1 - Základní řešení - REV. 1 (2022/Q3)</t>
  </si>
  <si>
    <t>SOUPIS PRACÍ</t>
  </si>
  <si>
    <t>Obecná ustanovení k položkám OTSKP</t>
  </si>
  <si>
    <t>Níže je uveden výtah z Oborového třídníku stavebních konstrukcí a prací (dále jen OTSKP), Část I - Popisovník, čl. 2.2 Obecná ustanovení k položkám. Vybraná ustanovení by měla sloužit zhotoviteli k nacenění všech položek soupisu prací tak, aby nedošlo k nedorozumění a byly zahrnuty všechny činnosti a materiály, které jednotlivé položky předpokládají:</t>
  </si>
  <si>
    <t>(2) Náklady na částečné práce, v popisu práce dané položky jmenovitě neuvedené, vyplývající ze zadávací dokumentace a pro zdárné (úplné) ukončení prací jako celku nutné, musí být zahrnuty v cenách těchto položek. Je nepřípustné předpokládat, že popis položek neobsahující všechny podrobnosti, připouští provést práce pod stávající technickou úroveň, s nižšími technickými parametry, než které jsou obvyklé pro daný účel a nezajišťující předpokládanou životnost dané konstrukce za stanovených provozních podmínek a v daném prostředí.</t>
  </si>
  <si>
    <t>(3) Práce pro objekty nebo části staveb obsahují ve svém souhrnu veškeré práce, vyplývající ze zadávací dokumentace, nutné pro jejich realizaci. Obsahují vždy ucelený soubor prací. Tyto soubory svým způsobem na sebe navazují a jejich členění a ocenění je nutno stanovit v rámci celé stavby. Toto ustanovení platí i pro vztah podle jednotlivých položek ze soupisu prací pro objekty nebo části staveb.</t>
  </si>
  <si>
    <t>(4) Zvláště toto ustanovení je nutné uplatnit při ocenění zemních prací, které je nutno stanovit v rámci organizace všech zemních prací v rozsahu celé stavby, tj. hospodaření s ornicí, využití zemníků a skládek, vhodnosti zemin, optimalizace přepravních vzdáleností, postupu prací, klimatických vlivů, postupových termínů apod.</t>
  </si>
  <si>
    <t>(5) Popisy prací zahrnují veškerý materiál, výrobky a polotovary, včetně mimostaveništní a vnitrostaveništní dopravy (rovněž přesuny), včetně naložení a složení, případně s uložením. Se samostatnými „dodávkami“ materiálů se neuvažuje (mimo případy, kdy bude užita položka základní ceny)</t>
  </si>
  <si>
    <t>(6) Pětimístné položky, které v sobě obsahují dopravu, jsou kalkulovány pro vzdálenost 1 km. (pozn. mimo reprodukovaný text: Toto ustanovení se týká výše vydávaných „Expertních cen“ OTSKP. Zhotovitel je povinen do ocenění těchto pol. zahrnout veškeré náklady na dopravu do jakékoliv vzdálenosti dle svých dispozic a v rámci své ekonomické nabídky.) Toto ustanovení se týká skupin položek přípravných prací, vykopávek, odkopávek a bouracích prací (stavební díly 11, 12, 13, 16, 96, 97 a 98). Neslouží pro specifikaci JC standardních položek zahrnujících jakoukoliv dodávku materiálu.</t>
  </si>
  <si>
    <t>(7) Náklady na veškeré vytyčovací práce a na vypracování veškeré realizační dokumentace, jak prováděcí, tak výrobně technické (VTD), je nutno zahrnout do ocenění položek prací příslušného objektu, mimo dokumentaci uvedenou ve stavebním dílu 02, která se oceňuje zvlášť. Pod pojmem vytyčení se rozumí i vytyčení stávajících podzemních vedení.</t>
  </si>
  <si>
    <t>(8) Veškeré zkoušky a testy materiálů, konstrukcí a prací požadované dokumentací stavby, TKP a ZTKP, je nutno zahrnout do ocenění příslušných prací. Výjimku tvoří zkoušky konstrukcí uvedené ve stavebním dílu 89 a 93, které se oceňují samostatně. Zkoušky a testy ze stavebního dílu 02 jsou zkoušky a testy prováděné výhradně jako jmenovitý dodatečný požadavek objednatele a oceňují se též samostatně.</t>
  </si>
  <si>
    <t>(9) Do ocenění prací nutno zahrnout veškerá požadovaná označení prací (např. dílců a výrobků výrobním číslem a výrobcem) a letopočty uváděné zejména na mostní konstrukce. Dále je nutno zahrnout požadovaná měřící zařízení i vlastní měření, nejsou-li pro tyto práce uvedeny samostatné položky.</t>
  </si>
  <si>
    <t>(10) Do nákladů všech položek nutno započítat veškerá v úvahu přicházející známá rizika a požadovaná zajištění bezpečnosti práce, požární ochrany a ochrany životního prostředí.</t>
  </si>
  <si>
    <t>(11) Pokud není uvedeno jinak, stanovuje se množství provedené práce měřených položek na hotové konstrukci (výsledku práce), ale pouze v předepsaném a tudíž požadovaném tvaru.</t>
  </si>
  <si>
    <t>(12) Pokud není v popise položky výslovně uvedeno, že příslušná činnost v položce zahrnuta není, zahrnuje položka zejména náklady na všechny následující činnosti v rozsahu příslušné práce:</t>
  </si>
  <si>
    <t>- přípravu pracoviště včetně přístupu
- úpravu, očištění a ošetření styčných ploch a konstrukcí
- dodání materiálů a dílců v požadované kvalitě
- zhotovení práce (včetně spar, spojů, uložení a pod.) podle technologického předpisu
- veškeré nutné ochrany práce
- veškeré požadované úpravy práce
- veškerou dopravu (svislou a vodorovnou)
- potřebná lešení a podpěrné konstrukce
- montážní prostředky a pomůcky
- potřebné dočasné úpravy
- úpravy, očištění a ošetření pracoviště
- zajištění pracoviště proti všem vlivům</t>
  </si>
  <si>
    <t>(18) Pokud není uvedeno jinak, stanovuje se množství provedené práce měřených položek na hotové konstrukci (výsledku práce), ale pouze v předepsaném a tudíž požadovaném tvaru.</t>
  </si>
  <si>
    <t xml:space="preserve">Úplné znění vč. ostatních částí OTSKP viz: </t>
  </si>
  <si>
    <t>https://www.sfdi.cz/pravidla-metodiky-a-ceniky/cenove-databaze/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</si>
</sst>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 ##0.00"/>
    <numFmt numFmtId="165" formatCode="###\ ###\ ###\ ##0.000"/>
  </numFmts>
  <fonts count="10">
    <font>
      <sz val="10"/>
      <name val="Arial"/>
      <family val="2"/>
    </font>
    <font>
      <b/>
      <sz val="11"/>
      <name val="Arial"/>
      <family val="2"/>
    </font>
    <font>
      <sz val="11"/>
      <name val="Arial"/>
      <family val="2"/>
    </font>
    <font>
      <b/>
      <sz val="10"/>
      <name val="Arial"/>
      <family val="2"/>
    </font>
    <font>
      <i/>
      <sz val="8"/>
      <name val="Arial"/>
      <family val="2"/>
    </font>
    <font>
      <b/>
      <sz val="12"/>
      <name val="Arial"/>
      <family val="2"/>
    </font>
    <font>
      <i/>
      <sz val="10"/>
      <name val="Arial"/>
      <family val="2"/>
    </font>
    <font>
      <i/>
      <sz val="11"/>
      <name val="Arial"/>
      <family val="2"/>
    </font>
    <font>
      <u val="single"/>
      <sz val="10"/>
      <color theme="10"/>
      <name val="Arial"/>
      <family val="2"/>
    </font>
    <font>
      <i/>
      <u val="single"/>
      <sz val="10"/>
      <color theme="10"/>
      <name val="Arial"/>
      <family val="2"/>
    </font>
  </fonts>
  <fills count="3">
    <fill>
      <patternFill/>
    </fill>
    <fill>
      <patternFill patternType="gray125"/>
    </fill>
    <fill>
      <patternFill patternType="solid">
        <fgColor rgb="FFD3D3D3"/>
        <bgColor indexed="64"/>
      </patternFill>
    </fill>
  </fills>
  <borders count="3">
    <border>
      <left/>
      <right/>
      <top/>
      <bottom/>
      <diagonal/>
    </border>
    <border>
      <left style="thin"/>
      <right style="thin"/>
      <top style="thin"/>
      <bottom style="thin"/>
    </border>
    <border>
      <left/>
      <right/>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vertical="center"/>
      <protection/>
    </xf>
    <xf numFmtId="0" fontId="8" fillId="0" borderId="0" applyNumberFormat="0" applyFill="0" applyBorder="0" applyProtection="0">
      <alignment/>
    </xf>
  </cellStyleXfs>
  <cellXfs count="25">
    <xf numFmtId="0" fontId="0" fillId="0" borderId="0" xfId="0" applyAlignment="1">
      <alignment vertical="center"/>
    </xf>
    <xf numFmtId="164" fontId="1" fillId="2" borderId="0" xfId="0" applyNumberFormat="1" applyFont="1" applyFill="1" applyBorder="1" applyAlignment="1" applyProtection="1">
      <alignment vertical="center"/>
      <protection/>
    </xf>
    <xf numFmtId="0" fontId="1" fillId="2" borderId="0" xfId="0" applyNumberFormat="1" applyFont="1" applyFill="1" applyBorder="1" applyAlignment="1" applyProtection="1">
      <alignment horizontal="right" vertical="center"/>
      <protection/>
    </xf>
    <xf numFmtId="0" fontId="2" fillId="0" borderId="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165" fontId="0" fillId="0" borderId="1" xfId="0" applyNumberFormat="1" applyFont="1" applyFill="1" applyBorder="1" applyAlignment="1" applyProtection="1">
      <alignment vertical="center"/>
      <protection/>
    </xf>
    <xf numFmtId="0" fontId="3" fillId="0" borderId="2" xfId="0" applyNumberFormat="1" applyFont="1" applyFill="1" applyBorder="1" applyAlignment="1" applyProtection="1">
      <alignment vertical="center"/>
      <protection/>
    </xf>
    <xf numFmtId="164" fontId="0" fillId="0" borderId="1" xfId="0" applyNumberFormat="1" applyFont="1" applyFill="1" applyBorder="1" applyAlignment="1" applyProtection="1">
      <alignment vertical="center"/>
      <protection/>
    </xf>
    <xf numFmtId="164" fontId="0" fillId="0" borderId="1" xfId="0" applyNumberFormat="1" applyBorder="1" applyAlignment="1" applyProtection="1">
      <alignment vertical="center"/>
      <protection locked="0"/>
    </xf>
    <xf numFmtId="0" fontId="0" fillId="0" borderId="0" xfId="0" applyNumberFormat="1" applyFont="1" applyFill="1" applyBorder="1" applyAlignment="1" applyProtection="1">
      <alignment vertical="center" wrapText="1" shrinkToFit="1"/>
      <protection/>
    </xf>
    <xf numFmtId="164" fontId="3" fillId="2"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center"/>
      <protection/>
    </xf>
    <xf numFmtId="14" fontId="4" fillId="0" borderId="0" xfId="0" applyNumberFormat="1" applyFont="1" applyAlignment="1">
      <alignment horizontal="left" vertical="center"/>
    </xf>
    <xf numFmtId="0" fontId="1" fillId="0" borderId="0"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wrapText="1"/>
      <protection/>
    </xf>
    <xf numFmtId="0" fontId="5" fillId="0" borderId="0" xfId="20" applyFont="1" applyAlignment="1">
      <alignment horizontal="center" vertical="center" wrapText="1"/>
      <protection/>
    </xf>
    <xf numFmtId="0" fontId="0" fillId="0" borderId="0" xfId="20" applyAlignment="1">
      <alignment vertical="center" wrapText="1"/>
      <protection/>
    </xf>
    <xf numFmtId="0" fontId="6" fillId="0" borderId="0" xfId="20" applyFont="1" applyAlignment="1">
      <alignment horizontal="justify" vertical="center" wrapText="1"/>
      <protection/>
    </xf>
    <xf numFmtId="0" fontId="7" fillId="0" borderId="0" xfId="20" applyFont="1" applyAlignment="1">
      <alignment horizontal="justify" vertical="center" wrapText="1"/>
      <protection/>
    </xf>
    <xf numFmtId="0" fontId="2" fillId="0" borderId="0" xfId="20" applyFont="1" applyAlignment="1">
      <alignment horizontal="justify" vertical="center" wrapText="1"/>
      <protection/>
    </xf>
    <xf numFmtId="0" fontId="2" fillId="0" borderId="0" xfId="20" applyFont="1" applyAlignment="1" quotePrefix="1">
      <alignment horizontal="left" vertical="center" wrapText="1" indent="2"/>
      <protection/>
    </xf>
    <xf numFmtId="0" fontId="6" fillId="0" borderId="0" xfId="20" applyFont="1" applyAlignment="1">
      <alignment horizontal="justify" vertical="center" wrapText="1"/>
      <protection/>
    </xf>
    <xf numFmtId="0" fontId="9" fillId="0" borderId="0" xfId="21" applyFont="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Normální 2" xfId="20"/>
    <cellStyle name="Hypertextový odkaz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sfdi.cz/pravidla-metodiky-a-ceniky/cenove-databaze/"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5"/>
  <sheetViews>
    <sheetView showGridLines="0" tabSelected="1" workbookViewId="0" topLeftCell="A1">
      <pane ySplit="10" topLeftCell="A11" activePane="bottomLeft" state="frozen"/>
      <selection pane="bottomLeft" activeCell="G2" sqref="G2"/>
    </sheetView>
  </sheetViews>
  <sheetFormatPr defaultColWidth="9.140625" defaultRowHeight="12.75" customHeight="1"/>
  <cols>
    <col min="1" max="1" width="20.7109375" style="0" customWidth="1"/>
    <col min="2" max="2" width="60.7109375" style="0" customWidth="1"/>
    <col min="3" max="5" width="24.7109375" style="0" customWidth="1"/>
  </cols>
  <sheetData>
    <row r="1" spans="1:7" ht="12.85" customHeight="1">
      <c r="A1" s="4"/>
      <c r="G1" s="14">
        <v>45013</v>
      </c>
    </row>
    <row r="3" spans="1:5" ht="12.85" customHeight="1">
      <c r="A3" s="15" t="s">
        <v>0</v>
      </c>
      <c r="B3" s="15"/>
      <c r="C3" s="15"/>
      <c r="D3" s="15"/>
      <c r="E3" s="15"/>
    </row>
    <row r="5" ht="12.85" customHeight="1">
      <c r="B5" s="13" t="s">
        <v>563</v>
      </c>
    </row>
    <row r="6" spans="2:8" ht="12.85" customHeight="1">
      <c r="B6" t="s">
        <v>564</v>
      </c>
      <c r="G6" t="s">
        <v>3</v>
      </c>
      <c r="H6">
        <v>0</v>
      </c>
    </row>
    <row r="7" spans="2:8" ht="12.85" customHeight="1">
      <c r="B7" s="2" t="s">
        <v>1</v>
      </c>
      <c r="C7" s="1">
        <f>SUM(C11:C15)</f>
        <v>0</v>
      </c>
      <c r="G7" t="s">
        <v>4</v>
      </c>
      <c r="H7">
        <v>15</v>
      </c>
    </row>
    <row r="8" spans="2:8" ht="12.85" customHeight="1">
      <c r="B8" s="2" t="s">
        <v>2</v>
      </c>
      <c r="C8" s="1">
        <f>SUM(E11:E15)</f>
        <v>0</v>
      </c>
      <c r="G8" t="s">
        <v>5</v>
      </c>
      <c r="H8">
        <v>21</v>
      </c>
    </row>
    <row r="10" spans="1:5" ht="12.85" customHeight="1">
      <c r="A10" s="3" t="s">
        <v>6</v>
      </c>
      <c r="B10" s="3" t="s">
        <v>7</v>
      </c>
      <c r="C10" s="3" t="s">
        <v>8</v>
      </c>
      <c r="D10" s="3" t="s">
        <v>9</v>
      </c>
      <c r="E10" s="3" t="s">
        <v>10</v>
      </c>
    </row>
    <row r="11" spans="1:5" ht="12.85" customHeight="1">
      <c r="A11" s="5" t="s">
        <v>16</v>
      </c>
      <c r="B11" s="5" t="s">
        <v>17</v>
      </c>
      <c r="C11" s="9">
        <f>'010'!I53</f>
        <v>0</v>
      </c>
      <c r="D11" s="9">
        <f>'010'!P53</f>
        <v>0</v>
      </c>
      <c r="E11" s="9">
        <f>C11+D11</f>
        <v>0</v>
      </c>
    </row>
    <row r="12" spans="1:5" ht="12.85" customHeight="1">
      <c r="A12" s="5" t="s">
        <v>94</v>
      </c>
      <c r="B12" s="5" t="s">
        <v>95</v>
      </c>
      <c r="C12" s="9">
        <f>'101'!I125</f>
        <v>0</v>
      </c>
      <c r="D12" s="9">
        <f>'101'!P125</f>
        <v>0</v>
      </c>
      <c r="E12" s="9">
        <f>C12+D12</f>
        <v>0</v>
      </c>
    </row>
    <row r="13" spans="1:5" ht="12.85" customHeight="1">
      <c r="A13" s="5" t="s">
        <v>220</v>
      </c>
      <c r="B13" s="5" t="s">
        <v>221</v>
      </c>
      <c r="C13" s="9">
        <f>'186'!I46</f>
        <v>0</v>
      </c>
      <c r="D13" s="9">
        <f>'186'!P46</f>
        <v>0</v>
      </c>
      <c r="E13" s="9">
        <f>C13+D13</f>
        <v>0</v>
      </c>
    </row>
    <row r="14" spans="1:5" ht="12.85" customHeight="1">
      <c r="A14" s="5" t="s">
        <v>243</v>
      </c>
      <c r="B14" s="5" t="s">
        <v>244</v>
      </c>
      <c r="C14" s="9">
        <f>'201'!I247</f>
        <v>0</v>
      </c>
      <c r="D14" s="9">
        <f>'201'!P247</f>
        <v>0</v>
      </c>
      <c r="E14" s="9">
        <f>C14+D14</f>
        <v>0</v>
      </c>
    </row>
    <row r="15" spans="1:5" ht="12.85" customHeight="1">
      <c r="A15" s="5" t="s">
        <v>488</v>
      </c>
      <c r="B15" s="5" t="s">
        <v>489</v>
      </c>
      <c r="C15" s="9">
        <f>DIO!I88</f>
        <v>0</v>
      </c>
      <c r="D15" s="9">
        <f>DIO!P88</f>
        <v>0</v>
      </c>
      <c r="E15" s="9">
        <f>C15+D15</f>
        <v>0</v>
      </c>
    </row>
  </sheetData>
  <sheetProtection formatColumns="0"/>
  <mergeCells count="1">
    <mergeCell ref="A3:E3"/>
  </mergeCells>
  <hyperlinks>
    <hyperlink ref="A11" location="#'010'!A1" tooltip="Odkaz na stranku objektu [010]" display="010"/>
    <hyperlink ref="A12" location="#'101'!A1" tooltip="Odkaz na stranku objektu [101]" display="101"/>
    <hyperlink ref="A13" location="#'186'!A1" tooltip="Odkaz na stranku objektu [186]" display="186"/>
    <hyperlink ref="A14" location="#'201'!A1" tooltip="Odkaz na stranku objektu [201]" display="201"/>
    <hyperlink ref="A15" location="#'DIO'!A1" tooltip="Odkaz na stranku objektu [DIO]" display="DIO"/>
  </hyperlinks>
  <printOptions/>
  <pageMargins left="0.75" right="0.75" top="1" bottom="1" header="0.5" footer="0.5"/>
  <pageSetup fitToHeight="0" fitToWidth="1"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3"/>
  <sheetViews>
    <sheetView showGridLines="0" workbookViewId="0" topLeftCell="A1">
      <pane ySplit="10" topLeftCell="A11" activePane="bottomLeft" state="frozen"/>
      <selection pane="topLeft" activeCell="L25" sqref="L25"/>
      <selection pane="bottomLeft" activeCell="S22" sqref="S22"/>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85" customHeight="1">
      <c r="A1" s="4"/>
    </row>
    <row r="2" spans="1:9" ht="12.85" customHeight="1">
      <c r="A2" s="15" t="s">
        <v>565</v>
      </c>
      <c r="B2" s="15"/>
      <c r="C2" s="15"/>
      <c r="D2" s="15"/>
      <c r="E2" s="15"/>
      <c r="F2" s="15"/>
      <c r="G2" s="15"/>
      <c r="H2" s="15"/>
      <c r="I2" s="15"/>
    </row>
    <row r="4" spans="1:5" ht="12.85" customHeight="1">
      <c r="A4" t="s">
        <v>11</v>
      </c>
      <c r="C4" s="4" t="s">
        <v>14</v>
      </c>
      <c r="D4" s="4"/>
      <c r="E4" s="4" t="s">
        <v>15</v>
      </c>
    </row>
    <row r="5" spans="1:5" ht="12.85" customHeight="1">
      <c r="A5" t="s">
        <v>12</v>
      </c>
      <c r="C5" s="4" t="s">
        <v>16</v>
      </c>
      <c r="D5" s="4"/>
      <c r="E5" s="4" t="s">
        <v>17</v>
      </c>
    </row>
    <row r="6" spans="1:5" ht="12.85" customHeight="1">
      <c r="A6" t="s">
        <v>13</v>
      </c>
      <c r="C6" s="4" t="s">
        <v>16</v>
      </c>
      <c r="D6" s="4"/>
      <c r="E6" s="4" t="s">
        <v>17</v>
      </c>
    </row>
    <row r="7" spans="3:5" ht="12.85" customHeight="1">
      <c r="C7" s="4"/>
      <c r="D7" s="4"/>
      <c r="E7" s="4"/>
    </row>
    <row r="8" spans="1:16" ht="12.85" customHeight="1">
      <c r="A8" s="16" t="s">
        <v>18</v>
      </c>
      <c r="B8" s="16" t="s">
        <v>20</v>
      </c>
      <c r="C8" s="16" t="s">
        <v>21</v>
      </c>
      <c r="D8" s="16" t="s">
        <v>22</v>
      </c>
      <c r="E8" s="16" t="s">
        <v>23</v>
      </c>
      <c r="F8" s="16" t="s">
        <v>24</v>
      </c>
      <c r="G8" s="16" t="s">
        <v>25</v>
      </c>
      <c r="H8" s="16" t="s">
        <v>26</v>
      </c>
      <c r="I8" s="16"/>
      <c r="O8" t="s">
        <v>29</v>
      </c>
      <c r="P8" t="s">
        <v>9</v>
      </c>
    </row>
    <row r="9" spans="1:15" ht="13.65">
      <c r="A9" s="16"/>
      <c r="B9" s="16"/>
      <c r="C9" s="16"/>
      <c r="D9" s="16"/>
      <c r="E9" s="16"/>
      <c r="F9" s="16"/>
      <c r="G9" s="16"/>
      <c r="H9" s="3" t="s">
        <v>27</v>
      </c>
      <c r="I9" s="3" t="s">
        <v>28</v>
      </c>
      <c r="O9" t="s">
        <v>9</v>
      </c>
    </row>
    <row r="10" spans="1:9" ht="13.65">
      <c r="A10" s="3" t="s">
        <v>19</v>
      </c>
      <c r="B10" s="3" t="s">
        <v>30</v>
      </c>
      <c r="C10" s="3" t="s">
        <v>31</v>
      </c>
      <c r="D10" s="3" t="s">
        <v>32</v>
      </c>
      <c r="E10" s="3" t="s">
        <v>33</v>
      </c>
      <c r="F10" s="3" t="s">
        <v>34</v>
      </c>
      <c r="G10" s="3" t="s">
        <v>35</v>
      </c>
      <c r="H10" s="3" t="s">
        <v>36</v>
      </c>
      <c r="I10" s="3" t="s">
        <v>37</v>
      </c>
    </row>
    <row r="11" spans="1:9" ht="12.85" customHeight="1">
      <c r="A11" s="6"/>
      <c r="B11" s="6"/>
      <c r="C11" s="6" t="s">
        <v>39</v>
      </c>
      <c r="D11" s="6"/>
      <c r="E11" s="6" t="s">
        <v>38</v>
      </c>
      <c r="F11" s="6"/>
      <c r="G11" s="8"/>
      <c r="H11" s="6"/>
      <c r="I11" s="8"/>
    </row>
    <row r="12" spans="1:16" ht="62.75">
      <c r="A12" s="5">
        <v>1</v>
      </c>
      <c r="B12" s="5" t="s">
        <v>40</v>
      </c>
      <c r="C12" s="5" t="s">
        <v>41</v>
      </c>
      <c r="D12" s="5" t="s">
        <v>42</v>
      </c>
      <c r="E12" s="5" t="s">
        <v>43</v>
      </c>
      <c r="F12" s="5" t="s">
        <v>44</v>
      </c>
      <c r="G12" s="7">
        <v>1</v>
      </c>
      <c r="H12" s="10"/>
      <c r="I12" s="9">
        <f>ROUND((H12*G12),2)</f>
        <v>0</v>
      </c>
      <c r="O12">
        <f>rekapitulace!H8</f>
        <v>21</v>
      </c>
      <c r="P12">
        <f>ROUND(O12/100*I12,2)</f>
        <v>0</v>
      </c>
    </row>
    <row r="13" ht="12.55">
      <c r="E13" s="11" t="s">
        <v>45</v>
      </c>
    </row>
    <row r="14" spans="1:16" ht="25.1">
      <c r="A14" s="5">
        <v>2</v>
      </c>
      <c r="B14" s="5" t="s">
        <v>40</v>
      </c>
      <c r="C14" s="5" t="s">
        <v>46</v>
      </c>
      <c r="D14" s="5" t="s">
        <v>47</v>
      </c>
      <c r="E14" s="5" t="s">
        <v>48</v>
      </c>
      <c r="F14" s="5" t="s">
        <v>44</v>
      </c>
      <c r="G14" s="7">
        <v>1</v>
      </c>
      <c r="H14" s="10"/>
      <c r="I14" s="9">
        <f>ROUND((H14*G14),2)</f>
        <v>0</v>
      </c>
      <c r="O14">
        <f>rekapitulace!H8</f>
        <v>21</v>
      </c>
      <c r="P14">
        <f>ROUND(O14/100*I14,2)</f>
        <v>0</v>
      </c>
    </row>
    <row r="15" ht="12.55">
      <c r="E15" s="11" t="s">
        <v>45</v>
      </c>
    </row>
    <row r="16" spans="1:16" ht="62.75">
      <c r="A16" s="5">
        <v>3</v>
      </c>
      <c r="B16" s="5" t="s">
        <v>40</v>
      </c>
      <c r="C16" s="5" t="s">
        <v>49</v>
      </c>
      <c r="D16" s="5" t="s">
        <v>42</v>
      </c>
      <c r="E16" s="5" t="s">
        <v>50</v>
      </c>
      <c r="F16" s="5" t="s">
        <v>44</v>
      </c>
      <c r="G16" s="7">
        <v>1</v>
      </c>
      <c r="H16" s="10"/>
      <c r="I16" s="9">
        <f>ROUND((H16*G16),2)</f>
        <v>0</v>
      </c>
      <c r="O16">
        <f>rekapitulace!H8</f>
        <v>21</v>
      </c>
      <c r="P16">
        <f>ROUND(O16/100*I16,2)</f>
        <v>0</v>
      </c>
    </row>
    <row r="17" ht="12.55">
      <c r="E17" s="11" t="s">
        <v>45</v>
      </c>
    </row>
    <row r="18" spans="1:16" ht="25.1">
      <c r="A18" s="5">
        <v>4</v>
      </c>
      <c r="B18" s="5" t="s">
        <v>40</v>
      </c>
      <c r="C18" s="5" t="s">
        <v>51</v>
      </c>
      <c r="D18" s="5" t="s">
        <v>47</v>
      </c>
      <c r="E18" s="5" t="s">
        <v>52</v>
      </c>
      <c r="F18" s="5" t="s">
        <v>44</v>
      </c>
      <c r="G18" s="7">
        <v>1</v>
      </c>
      <c r="H18" s="10"/>
      <c r="I18" s="9">
        <f>ROUND((H18*G18),2)</f>
        <v>0</v>
      </c>
      <c r="O18">
        <f>rekapitulace!H8</f>
        <v>21</v>
      </c>
      <c r="P18">
        <f>ROUND(O18/100*I18,2)</f>
        <v>0</v>
      </c>
    </row>
    <row r="19" ht="12.55">
      <c r="E19" s="11" t="s">
        <v>53</v>
      </c>
    </row>
    <row r="20" spans="1:16" ht="25.1">
      <c r="A20" s="5">
        <v>5</v>
      </c>
      <c r="B20" s="5" t="s">
        <v>40</v>
      </c>
      <c r="C20" s="5" t="s">
        <v>54</v>
      </c>
      <c r="D20" s="5" t="s">
        <v>47</v>
      </c>
      <c r="E20" s="5" t="s">
        <v>55</v>
      </c>
      <c r="F20" s="5" t="s">
        <v>56</v>
      </c>
      <c r="G20" s="7">
        <v>1</v>
      </c>
      <c r="H20" s="10"/>
      <c r="I20" s="9">
        <f>ROUND((H20*G20),2)</f>
        <v>0</v>
      </c>
      <c r="O20">
        <f>rekapitulace!H8</f>
        <v>21</v>
      </c>
      <c r="P20">
        <f>ROUND(O20/100*I20,2)</f>
        <v>0</v>
      </c>
    </row>
    <row r="21" ht="12.55">
      <c r="E21" s="11" t="s">
        <v>57</v>
      </c>
    </row>
    <row r="22" spans="1:16" ht="50.25">
      <c r="A22" s="5">
        <v>6</v>
      </c>
      <c r="B22" s="5" t="s">
        <v>40</v>
      </c>
      <c r="C22" s="5" t="s">
        <v>58</v>
      </c>
      <c r="D22" s="5" t="s">
        <v>47</v>
      </c>
      <c r="E22" s="5" t="s">
        <v>59</v>
      </c>
      <c r="F22" s="5" t="s">
        <v>44</v>
      </c>
      <c r="G22" s="7">
        <v>1</v>
      </c>
      <c r="H22" s="10"/>
      <c r="I22" s="9">
        <f>ROUND((H22*G22),2)</f>
        <v>0</v>
      </c>
      <c r="O22">
        <f>rekapitulace!H8</f>
        <v>21</v>
      </c>
      <c r="P22">
        <f>ROUND(O22/100*I22,2)</f>
        <v>0</v>
      </c>
    </row>
    <row r="23" ht="12.55">
      <c r="E23" s="11" t="s">
        <v>57</v>
      </c>
    </row>
    <row r="24" spans="1:16" ht="25.1">
      <c r="A24" s="5">
        <v>7</v>
      </c>
      <c r="B24" s="5" t="s">
        <v>40</v>
      </c>
      <c r="C24" s="5" t="s">
        <v>60</v>
      </c>
      <c r="D24" s="5" t="s">
        <v>47</v>
      </c>
      <c r="E24" s="5" t="s">
        <v>61</v>
      </c>
      <c r="F24" s="5" t="s">
        <v>56</v>
      </c>
      <c r="G24" s="7">
        <v>1</v>
      </c>
      <c r="H24" s="10"/>
      <c r="I24" s="9">
        <f>ROUND((H24*G24),2)</f>
        <v>0</v>
      </c>
      <c r="O24">
        <f>rekapitulace!H8</f>
        <v>21</v>
      </c>
      <c r="P24">
        <f>ROUND(O24/100*I24,2)</f>
        <v>0</v>
      </c>
    </row>
    <row r="25" ht="12.55">
      <c r="E25" s="11" t="s">
        <v>57</v>
      </c>
    </row>
    <row r="26" spans="1:16" ht="25.1">
      <c r="A26" s="5">
        <v>8</v>
      </c>
      <c r="B26" s="5" t="s">
        <v>40</v>
      </c>
      <c r="C26" s="5" t="s">
        <v>62</v>
      </c>
      <c r="D26" s="5" t="s">
        <v>47</v>
      </c>
      <c r="E26" s="5" t="s">
        <v>63</v>
      </c>
      <c r="F26" s="5" t="s">
        <v>44</v>
      </c>
      <c r="G26" s="7">
        <v>1</v>
      </c>
      <c r="H26" s="10"/>
      <c r="I26" s="9">
        <f>ROUND((H26*G26),2)</f>
        <v>0</v>
      </c>
      <c r="O26">
        <f>rekapitulace!H8</f>
        <v>21</v>
      </c>
      <c r="P26">
        <f>ROUND(O26/100*I26,2)</f>
        <v>0</v>
      </c>
    </row>
    <row r="27" ht="12.55">
      <c r="E27" s="11" t="s">
        <v>57</v>
      </c>
    </row>
    <row r="28" spans="1:16" ht="25.1">
      <c r="A28" s="5">
        <v>9</v>
      </c>
      <c r="B28" s="5" t="s">
        <v>40</v>
      </c>
      <c r="C28" s="5" t="s">
        <v>64</v>
      </c>
      <c r="D28" s="5" t="s">
        <v>47</v>
      </c>
      <c r="E28" s="5" t="s">
        <v>65</v>
      </c>
      <c r="F28" s="5" t="s">
        <v>44</v>
      </c>
      <c r="G28" s="7">
        <v>1</v>
      </c>
      <c r="H28" s="10"/>
      <c r="I28" s="9">
        <f>ROUND((H28*G28),2)</f>
        <v>0</v>
      </c>
      <c r="O28">
        <f>rekapitulace!H8</f>
        <v>21</v>
      </c>
      <c r="P28">
        <f>ROUND(O28/100*I28,2)</f>
        <v>0</v>
      </c>
    </row>
    <row r="29" ht="12.55">
      <c r="E29" s="11" t="s">
        <v>57</v>
      </c>
    </row>
    <row r="30" spans="1:16" ht="25.1">
      <c r="A30" s="5">
        <v>10</v>
      </c>
      <c r="B30" s="5" t="s">
        <v>40</v>
      </c>
      <c r="C30" s="5" t="s">
        <v>66</v>
      </c>
      <c r="D30" s="5" t="s">
        <v>47</v>
      </c>
      <c r="E30" s="5" t="s">
        <v>67</v>
      </c>
      <c r="F30" s="5" t="s">
        <v>44</v>
      </c>
      <c r="G30" s="7">
        <v>12</v>
      </c>
      <c r="H30" s="10"/>
      <c r="I30" s="9">
        <f>ROUND((H30*G30),2)</f>
        <v>0</v>
      </c>
      <c r="O30">
        <f>rekapitulace!H8</f>
        <v>21</v>
      </c>
      <c r="P30">
        <f>ROUND(O30/100*I30,2)</f>
        <v>0</v>
      </c>
    </row>
    <row r="31" ht="75.3">
      <c r="E31" s="11" t="s">
        <v>68</v>
      </c>
    </row>
    <row r="32" spans="1:16" ht="62.75">
      <c r="A32" s="5">
        <v>11</v>
      </c>
      <c r="B32" s="5" t="s">
        <v>40</v>
      </c>
      <c r="C32" s="5" t="s">
        <v>69</v>
      </c>
      <c r="D32" s="5" t="s">
        <v>47</v>
      </c>
      <c r="E32" s="5" t="s">
        <v>70</v>
      </c>
      <c r="F32" s="5" t="s">
        <v>44</v>
      </c>
      <c r="G32" s="7">
        <v>1</v>
      </c>
      <c r="H32" s="10"/>
      <c r="I32" s="9">
        <f>ROUND((H32*G32),2)</f>
        <v>0</v>
      </c>
      <c r="O32">
        <f>rekapitulace!H8</f>
        <v>21</v>
      </c>
      <c r="P32">
        <f>ROUND(O32/100*I32,2)</f>
        <v>0</v>
      </c>
    </row>
    <row r="33" ht="12.55">
      <c r="E33" s="11" t="s">
        <v>57</v>
      </c>
    </row>
    <row r="34" spans="1:16" ht="50.25">
      <c r="A34" s="5">
        <v>12</v>
      </c>
      <c r="B34" s="5" t="s">
        <v>40</v>
      </c>
      <c r="C34" s="5" t="s">
        <v>71</v>
      </c>
      <c r="D34" s="5" t="s">
        <v>47</v>
      </c>
      <c r="E34" s="5" t="s">
        <v>72</v>
      </c>
      <c r="F34" s="5" t="s">
        <v>44</v>
      </c>
      <c r="G34" s="7">
        <v>1</v>
      </c>
      <c r="H34" s="10"/>
      <c r="I34" s="9">
        <f>ROUND((H34*G34),2)</f>
        <v>0</v>
      </c>
      <c r="O34">
        <f>rekapitulace!H8</f>
        <v>21</v>
      </c>
      <c r="P34">
        <f>ROUND(O34/100*I34,2)</f>
        <v>0</v>
      </c>
    </row>
    <row r="35" ht="12.55">
      <c r="E35" s="11" t="s">
        <v>57</v>
      </c>
    </row>
    <row r="36" spans="1:16" ht="25.1">
      <c r="A36" s="5">
        <v>13</v>
      </c>
      <c r="B36" s="5" t="s">
        <v>40</v>
      </c>
      <c r="C36" s="5" t="s">
        <v>73</v>
      </c>
      <c r="D36" s="5" t="s">
        <v>47</v>
      </c>
      <c r="E36" s="5" t="s">
        <v>74</v>
      </c>
      <c r="F36" s="5" t="s">
        <v>56</v>
      </c>
      <c r="G36" s="7">
        <v>1</v>
      </c>
      <c r="H36" s="10"/>
      <c r="I36" s="9">
        <f>ROUND((H36*G36),2)</f>
        <v>0</v>
      </c>
      <c r="O36">
        <f>rekapitulace!H8</f>
        <v>21</v>
      </c>
      <c r="P36">
        <f>ROUND(O36/100*I36,2)</f>
        <v>0</v>
      </c>
    </row>
    <row r="37" ht="50.25">
      <c r="E37" s="11" t="s">
        <v>75</v>
      </c>
    </row>
    <row r="38" spans="1:16" ht="25.1">
      <c r="A38" s="5">
        <v>14</v>
      </c>
      <c r="B38" s="5" t="s">
        <v>40</v>
      </c>
      <c r="C38" s="5" t="s">
        <v>76</v>
      </c>
      <c r="D38" s="5" t="s">
        <v>47</v>
      </c>
      <c r="E38" s="5" t="s">
        <v>77</v>
      </c>
      <c r="F38" s="5" t="s">
        <v>78</v>
      </c>
      <c r="G38" s="7">
        <v>60</v>
      </c>
      <c r="H38" s="10"/>
      <c r="I38" s="9">
        <f>ROUND((H38*G38),2)</f>
        <v>0</v>
      </c>
      <c r="O38">
        <f>rekapitulace!H8</f>
        <v>21</v>
      </c>
      <c r="P38">
        <f>ROUND(O38/100*I38,2)</f>
        <v>0</v>
      </c>
    </row>
    <row r="39" ht="12.55">
      <c r="E39" s="11" t="s">
        <v>79</v>
      </c>
    </row>
    <row r="40" ht="12.55">
      <c r="E40" s="11" t="s">
        <v>80</v>
      </c>
    </row>
    <row r="41" spans="1:16" ht="37.65">
      <c r="A41" s="5">
        <v>15</v>
      </c>
      <c r="B41" s="5" t="s">
        <v>40</v>
      </c>
      <c r="C41" s="5" t="s">
        <v>76</v>
      </c>
      <c r="D41" s="5" t="s">
        <v>81</v>
      </c>
      <c r="E41" s="5" t="s">
        <v>82</v>
      </c>
      <c r="F41" s="5" t="s">
        <v>78</v>
      </c>
      <c r="G41" s="7">
        <v>100</v>
      </c>
      <c r="H41" s="10"/>
      <c r="I41" s="9">
        <f>ROUND((H41*G41),2)</f>
        <v>0</v>
      </c>
      <c r="O41">
        <f>rekapitulace!H8</f>
        <v>21</v>
      </c>
      <c r="P41">
        <f>ROUND(O41/100*I41,2)</f>
        <v>0</v>
      </c>
    </row>
    <row r="42" ht="12.55">
      <c r="E42" s="11" t="s">
        <v>83</v>
      </c>
    </row>
    <row r="43" ht="12.55">
      <c r="E43" s="11" t="s">
        <v>80</v>
      </c>
    </row>
    <row r="44" spans="1:16" ht="25.1">
      <c r="A44" s="5">
        <v>16</v>
      </c>
      <c r="B44" s="5" t="s">
        <v>40</v>
      </c>
      <c r="C44" s="5" t="s">
        <v>76</v>
      </c>
      <c r="D44" s="5" t="s">
        <v>84</v>
      </c>
      <c r="E44" s="5" t="s">
        <v>85</v>
      </c>
      <c r="F44" s="5" t="s">
        <v>78</v>
      </c>
      <c r="G44" s="7">
        <v>20</v>
      </c>
      <c r="H44" s="10"/>
      <c r="I44" s="9">
        <f>ROUND((H44*G44),2)</f>
        <v>0</v>
      </c>
      <c r="O44">
        <f>rekapitulace!H8</f>
        <v>21</v>
      </c>
      <c r="P44">
        <f>ROUND(O44/100*I44,2)</f>
        <v>0</v>
      </c>
    </row>
    <row r="45" ht="12.55">
      <c r="E45" s="11" t="s">
        <v>86</v>
      </c>
    </row>
    <row r="46" ht="12.55">
      <c r="E46" s="11" t="s">
        <v>80</v>
      </c>
    </row>
    <row r="47" spans="1:16" ht="25.1">
      <c r="A47" s="5">
        <v>17</v>
      </c>
      <c r="B47" s="5" t="s">
        <v>40</v>
      </c>
      <c r="C47" s="5" t="s">
        <v>87</v>
      </c>
      <c r="D47" s="5" t="s">
        <v>47</v>
      </c>
      <c r="E47" s="5" t="s">
        <v>88</v>
      </c>
      <c r="F47" s="5" t="s">
        <v>56</v>
      </c>
      <c r="G47" s="7">
        <v>1</v>
      </c>
      <c r="H47" s="10"/>
      <c r="I47" s="9">
        <f>ROUND((H47*G47),2)</f>
        <v>0</v>
      </c>
      <c r="O47">
        <f>rekapitulace!H8</f>
        <v>21</v>
      </c>
      <c r="P47">
        <f>ROUND(O47/100*I47,2)</f>
        <v>0</v>
      </c>
    </row>
    <row r="48" ht="87.85">
      <c r="E48" s="11" t="s">
        <v>89</v>
      </c>
    </row>
    <row r="49" spans="1:16" ht="25.1">
      <c r="A49" s="5">
        <v>18</v>
      </c>
      <c r="B49" s="5" t="s">
        <v>40</v>
      </c>
      <c r="C49" s="5" t="s">
        <v>90</v>
      </c>
      <c r="D49" s="5" t="s">
        <v>47</v>
      </c>
      <c r="E49" s="5" t="s">
        <v>91</v>
      </c>
      <c r="F49" s="5" t="s">
        <v>44</v>
      </c>
      <c r="G49" s="7">
        <v>1</v>
      </c>
      <c r="H49" s="10"/>
      <c r="I49" s="9">
        <f>ROUND((H49*G49),2)</f>
        <v>0</v>
      </c>
      <c r="O49">
        <f>rekapitulace!H8</f>
        <v>21</v>
      </c>
      <c r="P49">
        <f>ROUND(O49/100*I49,2)</f>
        <v>0</v>
      </c>
    </row>
    <row r="50" ht="25.1">
      <c r="E50" s="11" t="s">
        <v>92</v>
      </c>
    </row>
    <row r="51" spans="1:16" ht="12.85" customHeight="1">
      <c r="A51" s="12"/>
      <c r="B51" s="12"/>
      <c r="C51" s="12" t="s">
        <v>39</v>
      </c>
      <c r="D51" s="12"/>
      <c r="E51" s="12" t="s">
        <v>38</v>
      </c>
      <c r="F51" s="12"/>
      <c r="G51" s="12"/>
      <c r="H51" s="12"/>
      <c r="I51" s="12">
        <f>SUM(I12:I50)</f>
        <v>0</v>
      </c>
      <c r="P51">
        <f>SUM(P12:P50)</f>
        <v>0</v>
      </c>
    </row>
    <row r="53" spans="1:16" ht="12.85" customHeight="1">
      <c r="A53" s="12"/>
      <c r="B53" s="12"/>
      <c r="C53" s="12"/>
      <c r="D53" s="12"/>
      <c r="E53" s="12" t="s">
        <v>93</v>
      </c>
      <c r="F53" s="12"/>
      <c r="G53" s="12"/>
      <c r="H53" s="12"/>
      <c r="I53" s="12">
        <f>+I51</f>
        <v>0</v>
      </c>
      <c r="P53">
        <f>+P51</f>
        <v>0</v>
      </c>
    </row>
  </sheetData>
  <sheetProtection formatColumns="0"/>
  <mergeCells count="9">
    <mergeCell ref="A2:I2"/>
    <mergeCell ref="G8:G9"/>
    <mergeCell ref="H8:I8"/>
    <mergeCell ref="A8:A9"/>
    <mergeCell ref="B8:B9"/>
    <mergeCell ref="C8:C9"/>
    <mergeCell ref="D8:D9"/>
    <mergeCell ref="E8:E9"/>
    <mergeCell ref="F8:F9"/>
  </mergeCells>
  <printOptions/>
  <pageMargins left="0.75" right="0.75" top="1" bottom="1" header="0.5" footer="0.5"/>
  <pageSetup fitToHeight="0" fitToWidth="1" horizontalDpi="300" verticalDpi="300" orientation="portrait" paperSize="9" scale="4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25"/>
  <sheetViews>
    <sheetView showGridLines="0" workbookViewId="0" topLeftCell="A1">
      <pane ySplit="10" topLeftCell="A11" activePane="bottomLeft" state="frozen"/>
      <selection pane="topLeft" activeCell="S22" sqref="S22"/>
      <selection pane="bottomLeft" activeCell="S22" sqref="S22"/>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85" customHeight="1">
      <c r="A1" s="4"/>
    </row>
    <row r="2" spans="1:9" ht="12.85" customHeight="1">
      <c r="A2" s="15" t="s">
        <v>565</v>
      </c>
      <c r="B2" s="15"/>
      <c r="C2" s="15"/>
      <c r="D2" s="15"/>
      <c r="E2" s="15"/>
      <c r="F2" s="15"/>
      <c r="G2" s="15"/>
      <c r="H2" s="15"/>
      <c r="I2" s="15"/>
    </row>
    <row r="4" spans="1:5" ht="12.85" customHeight="1">
      <c r="A4" t="s">
        <v>11</v>
      </c>
      <c r="C4" s="4" t="s">
        <v>14</v>
      </c>
      <c r="D4" s="4"/>
      <c r="E4" s="4" t="s">
        <v>15</v>
      </c>
    </row>
    <row r="5" spans="1:5" ht="12.85" customHeight="1">
      <c r="A5" t="s">
        <v>12</v>
      </c>
      <c r="C5" s="4" t="s">
        <v>94</v>
      </c>
      <c r="D5" s="4"/>
      <c r="E5" s="4" t="s">
        <v>95</v>
      </c>
    </row>
    <row r="6" spans="1:5" ht="12.85" customHeight="1">
      <c r="A6" t="s">
        <v>13</v>
      </c>
      <c r="C6" s="4" t="s">
        <v>94</v>
      </c>
      <c r="D6" s="4"/>
      <c r="E6" s="4" t="s">
        <v>95</v>
      </c>
    </row>
    <row r="7" spans="3:5" ht="12.85" customHeight="1">
      <c r="C7" s="4"/>
      <c r="D7" s="4"/>
      <c r="E7" s="4"/>
    </row>
    <row r="8" spans="1:16" ht="12.85" customHeight="1">
      <c r="A8" s="16" t="s">
        <v>18</v>
      </c>
      <c r="B8" s="16" t="s">
        <v>20</v>
      </c>
      <c r="C8" s="16" t="s">
        <v>21</v>
      </c>
      <c r="D8" s="16" t="s">
        <v>22</v>
      </c>
      <c r="E8" s="16" t="s">
        <v>23</v>
      </c>
      <c r="F8" s="16" t="s">
        <v>24</v>
      </c>
      <c r="G8" s="16" t="s">
        <v>25</v>
      </c>
      <c r="H8" s="16" t="s">
        <v>26</v>
      </c>
      <c r="I8" s="16"/>
      <c r="O8" t="s">
        <v>29</v>
      </c>
      <c r="P8" t="s">
        <v>9</v>
      </c>
    </row>
    <row r="9" spans="1:15" ht="13.65">
      <c r="A9" s="16"/>
      <c r="B9" s="16"/>
      <c r="C9" s="16"/>
      <c r="D9" s="16"/>
      <c r="E9" s="16"/>
      <c r="F9" s="16"/>
      <c r="G9" s="16"/>
      <c r="H9" s="3" t="s">
        <v>27</v>
      </c>
      <c r="I9" s="3" t="s">
        <v>28</v>
      </c>
      <c r="O9" t="s">
        <v>9</v>
      </c>
    </row>
    <row r="10" spans="1:9" ht="13.65">
      <c r="A10" s="3" t="s">
        <v>19</v>
      </c>
      <c r="B10" s="3" t="s">
        <v>30</v>
      </c>
      <c r="C10" s="3" t="s">
        <v>31</v>
      </c>
      <c r="D10" s="3" t="s">
        <v>32</v>
      </c>
      <c r="E10" s="3" t="s">
        <v>33</v>
      </c>
      <c r="F10" s="3" t="s">
        <v>34</v>
      </c>
      <c r="G10" s="3" t="s">
        <v>35</v>
      </c>
      <c r="H10" s="3" t="s">
        <v>36</v>
      </c>
      <c r="I10" s="3" t="s">
        <v>37</v>
      </c>
    </row>
    <row r="11" spans="1:9" ht="12.85" customHeight="1">
      <c r="A11" s="6"/>
      <c r="B11" s="6"/>
      <c r="C11" s="6" t="s">
        <v>39</v>
      </c>
      <c r="D11" s="6"/>
      <c r="E11" s="6" t="s">
        <v>38</v>
      </c>
      <c r="F11" s="6"/>
      <c r="G11" s="8"/>
      <c r="H11" s="6"/>
      <c r="I11" s="8"/>
    </row>
    <row r="12" spans="1:16" ht="37.65">
      <c r="A12" s="5">
        <v>1</v>
      </c>
      <c r="B12" s="5" t="s">
        <v>40</v>
      </c>
      <c r="C12" s="5" t="s">
        <v>96</v>
      </c>
      <c r="D12" s="5" t="s">
        <v>42</v>
      </c>
      <c r="E12" s="5" t="s">
        <v>97</v>
      </c>
      <c r="F12" s="5" t="s">
        <v>98</v>
      </c>
      <c r="G12" s="7">
        <v>195.716</v>
      </c>
      <c r="H12" s="10"/>
      <c r="I12" s="9">
        <f>ROUND((H12*G12),2)</f>
        <v>0</v>
      </c>
      <c r="O12">
        <f>rekapitulace!H8</f>
        <v>21</v>
      </c>
      <c r="P12">
        <f>ROUND(O12/100*I12,2)</f>
        <v>0</v>
      </c>
    </row>
    <row r="13" ht="50.25">
      <c r="E13" s="11" t="s">
        <v>99</v>
      </c>
    </row>
    <row r="14" ht="12.55">
      <c r="E14" s="11" t="s">
        <v>100</v>
      </c>
    </row>
    <row r="15" spans="1:16" ht="37.65">
      <c r="A15" s="5">
        <v>2</v>
      </c>
      <c r="B15" s="5" t="s">
        <v>40</v>
      </c>
      <c r="C15" s="5" t="s">
        <v>101</v>
      </c>
      <c r="D15" s="5" t="s">
        <v>42</v>
      </c>
      <c r="E15" s="5" t="s">
        <v>102</v>
      </c>
      <c r="F15" s="5" t="s">
        <v>98</v>
      </c>
      <c r="G15" s="7">
        <v>36</v>
      </c>
      <c r="H15" s="10"/>
      <c r="I15" s="9">
        <f>ROUND((H15*G15),2)</f>
        <v>0</v>
      </c>
      <c r="O15">
        <f>rekapitulace!H8</f>
        <v>21</v>
      </c>
      <c r="P15">
        <f>ROUND(O15/100*I15,2)</f>
        <v>0</v>
      </c>
    </row>
    <row r="16" ht="25.1">
      <c r="E16" s="11" t="s">
        <v>103</v>
      </c>
    </row>
    <row r="17" ht="12.55">
      <c r="E17" s="11" t="s">
        <v>100</v>
      </c>
    </row>
    <row r="18" spans="1:16" ht="37.65">
      <c r="A18" s="5">
        <v>3</v>
      </c>
      <c r="B18" s="5" t="s">
        <v>40</v>
      </c>
      <c r="C18" s="5" t="s">
        <v>104</v>
      </c>
      <c r="D18" s="5" t="s">
        <v>42</v>
      </c>
      <c r="E18" s="5" t="s">
        <v>105</v>
      </c>
      <c r="F18" s="5" t="s">
        <v>106</v>
      </c>
      <c r="G18" s="7">
        <v>30.947</v>
      </c>
      <c r="H18" s="10"/>
      <c r="I18" s="9">
        <f>ROUND((H18*G18),2)</f>
        <v>0</v>
      </c>
      <c r="O18">
        <f>rekapitulace!H8</f>
        <v>21</v>
      </c>
      <c r="P18">
        <f>ROUND(O18/100*I18,2)</f>
        <v>0</v>
      </c>
    </row>
    <row r="19" ht="138">
      <c r="E19" s="11" t="s">
        <v>107</v>
      </c>
    </row>
    <row r="20" ht="25.1">
      <c r="E20" s="11" t="s">
        <v>108</v>
      </c>
    </row>
    <row r="21" spans="1:16" ht="12.85" customHeight="1">
      <c r="A21" s="12"/>
      <c r="B21" s="12"/>
      <c r="C21" s="12" t="s">
        <v>39</v>
      </c>
      <c r="D21" s="12"/>
      <c r="E21" s="12" t="s">
        <v>38</v>
      </c>
      <c r="F21" s="12"/>
      <c r="G21" s="12"/>
      <c r="H21" s="12"/>
      <c r="I21" s="12">
        <f>SUM(I12:I20)</f>
        <v>0</v>
      </c>
      <c r="P21">
        <f>SUM(P12:P20)</f>
        <v>0</v>
      </c>
    </row>
    <row r="23" spans="1:9" ht="12.85" customHeight="1">
      <c r="A23" s="6"/>
      <c r="B23" s="6"/>
      <c r="C23" s="6" t="s">
        <v>19</v>
      </c>
      <c r="D23" s="6"/>
      <c r="E23" s="6" t="s">
        <v>109</v>
      </c>
      <c r="F23" s="6"/>
      <c r="G23" s="8"/>
      <c r="H23" s="6"/>
      <c r="I23" s="8"/>
    </row>
    <row r="24" spans="1:16" ht="37.65">
      <c r="A24" s="5">
        <v>4</v>
      </c>
      <c r="B24" s="5" t="s">
        <v>40</v>
      </c>
      <c r="C24" s="5" t="s">
        <v>110</v>
      </c>
      <c r="D24" s="5" t="s">
        <v>42</v>
      </c>
      <c r="E24" s="5" t="s">
        <v>111</v>
      </c>
      <c r="F24" s="5" t="s">
        <v>106</v>
      </c>
      <c r="G24" s="7">
        <v>49.221</v>
      </c>
      <c r="H24" s="10"/>
      <c r="I24" s="9">
        <f>ROUND((H24*G24),2)</f>
        <v>0</v>
      </c>
      <c r="O24">
        <f>rekapitulace!H8</f>
        <v>21</v>
      </c>
      <c r="P24">
        <f>ROUND(O24/100*I24,2)</f>
        <v>0</v>
      </c>
    </row>
    <row r="25" ht="50.25">
      <c r="E25" s="11" t="s">
        <v>112</v>
      </c>
    </row>
    <row r="26" ht="50.25">
      <c r="E26" s="11" t="s">
        <v>113</v>
      </c>
    </row>
    <row r="27" spans="1:16" ht="37.65">
      <c r="A27" s="5">
        <v>5</v>
      </c>
      <c r="B27" s="5" t="s">
        <v>40</v>
      </c>
      <c r="C27" s="5" t="s">
        <v>110</v>
      </c>
      <c r="D27" s="5" t="s">
        <v>114</v>
      </c>
      <c r="E27" s="5" t="s">
        <v>115</v>
      </c>
      <c r="F27" s="5" t="s">
        <v>106</v>
      </c>
      <c r="G27" s="7">
        <v>49.221</v>
      </c>
      <c r="H27" s="10"/>
      <c r="I27" s="9">
        <f>ROUND((H27*G27),2)</f>
        <v>0</v>
      </c>
      <c r="O27">
        <f>rekapitulace!H8</f>
        <v>21</v>
      </c>
      <c r="P27">
        <f>ROUND(O27/100*I27,2)</f>
        <v>0</v>
      </c>
    </row>
    <row r="28" ht="50.25">
      <c r="E28" s="11" t="s">
        <v>112</v>
      </c>
    </row>
    <row r="29" ht="50.25">
      <c r="E29" s="11" t="s">
        <v>113</v>
      </c>
    </row>
    <row r="30" spans="1:16" ht="62.75">
      <c r="A30" s="5">
        <v>6</v>
      </c>
      <c r="B30" s="5" t="s">
        <v>40</v>
      </c>
      <c r="C30" s="5" t="s">
        <v>116</v>
      </c>
      <c r="D30" s="5" t="s">
        <v>47</v>
      </c>
      <c r="E30" s="5" t="s">
        <v>117</v>
      </c>
      <c r="F30" s="5" t="s">
        <v>106</v>
      </c>
      <c r="G30" s="7">
        <v>128.6</v>
      </c>
      <c r="H30" s="10"/>
      <c r="I30" s="9">
        <f>ROUND((H30*G30),2)</f>
        <v>0</v>
      </c>
      <c r="O30">
        <f>rekapitulace!H8</f>
        <v>21</v>
      </c>
      <c r="P30">
        <f>ROUND(O30/100*I30,2)</f>
        <v>0</v>
      </c>
    </row>
    <row r="31" ht="25.1">
      <c r="E31" s="11" t="s">
        <v>118</v>
      </c>
    </row>
    <row r="32" ht="50.25">
      <c r="E32" s="11" t="s">
        <v>113</v>
      </c>
    </row>
    <row r="33" spans="1:16" ht="62.75">
      <c r="A33" s="5">
        <v>7</v>
      </c>
      <c r="B33" s="5" t="s">
        <v>40</v>
      </c>
      <c r="C33" s="5" t="s">
        <v>116</v>
      </c>
      <c r="D33" s="5" t="s">
        <v>114</v>
      </c>
      <c r="E33" s="5" t="s">
        <v>119</v>
      </c>
      <c r="F33" s="5" t="s">
        <v>106</v>
      </c>
      <c r="G33" s="7">
        <v>15</v>
      </c>
      <c r="H33" s="10"/>
      <c r="I33" s="9">
        <f>ROUND((H33*G33),2)</f>
        <v>0</v>
      </c>
      <c r="O33">
        <f>rekapitulace!H8</f>
        <v>21</v>
      </c>
      <c r="P33">
        <f>ROUND(O33/100*I33,2)</f>
        <v>0</v>
      </c>
    </row>
    <row r="34" ht="12.55">
      <c r="E34" s="11" t="s">
        <v>120</v>
      </c>
    </row>
    <row r="35" ht="50.25">
      <c r="E35" s="11" t="s">
        <v>113</v>
      </c>
    </row>
    <row r="36" spans="1:16" ht="25.1">
      <c r="A36" s="5">
        <v>8</v>
      </c>
      <c r="B36" s="5" t="s">
        <v>40</v>
      </c>
      <c r="C36" s="5" t="s">
        <v>121</v>
      </c>
      <c r="D36" s="5" t="s">
        <v>47</v>
      </c>
      <c r="E36" s="5" t="s">
        <v>122</v>
      </c>
      <c r="F36" s="5" t="s">
        <v>106</v>
      </c>
      <c r="G36" s="7">
        <v>24.484</v>
      </c>
      <c r="H36" s="10"/>
      <c r="I36" s="9">
        <f>ROUND((H36*G36),2)</f>
        <v>0</v>
      </c>
      <c r="O36">
        <f>rekapitulace!H8</f>
        <v>21</v>
      </c>
      <c r="P36">
        <f>ROUND(O36/100*I36,2)</f>
        <v>0</v>
      </c>
    </row>
    <row r="37" ht="25.1">
      <c r="E37" s="11" t="s">
        <v>123</v>
      </c>
    </row>
    <row r="38" ht="25.1">
      <c r="E38" s="11" t="s">
        <v>124</v>
      </c>
    </row>
    <row r="39" spans="1:16" ht="37.65">
      <c r="A39" s="5">
        <v>9</v>
      </c>
      <c r="B39" s="5" t="s">
        <v>40</v>
      </c>
      <c r="C39" s="5" t="s">
        <v>125</v>
      </c>
      <c r="D39" s="5" t="s">
        <v>42</v>
      </c>
      <c r="E39" s="5" t="s">
        <v>126</v>
      </c>
      <c r="F39" s="5" t="s">
        <v>106</v>
      </c>
      <c r="G39" s="7">
        <v>51.098</v>
      </c>
      <c r="H39" s="10"/>
      <c r="I39" s="9">
        <f>ROUND((H39*G39),2)</f>
        <v>0</v>
      </c>
      <c r="O39">
        <f>rekapitulace!H8</f>
        <v>21</v>
      </c>
      <c r="P39">
        <f>ROUND(O39/100*I39,2)</f>
        <v>0</v>
      </c>
    </row>
    <row r="40" ht="25.1">
      <c r="E40" s="11" t="s">
        <v>127</v>
      </c>
    </row>
    <row r="41" ht="363.85">
      <c r="E41" s="11" t="s">
        <v>128</v>
      </c>
    </row>
    <row r="42" spans="1:16" ht="37.65">
      <c r="A42" s="5">
        <v>10</v>
      </c>
      <c r="B42" s="5" t="s">
        <v>40</v>
      </c>
      <c r="C42" s="5" t="s">
        <v>125</v>
      </c>
      <c r="D42" s="5" t="s">
        <v>114</v>
      </c>
      <c r="E42" s="5" t="s">
        <v>129</v>
      </c>
      <c r="F42" s="5" t="s">
        <v>106</v>
      </c>
      <c r="G42" s="7">
        <v>51.098</v>
      </c>
      <c r="H42" s="10"/>
      <c r="I42" s="9">
        <f>ROUND((H42*G42),2)</f>
        <v>0</v>
      </c>
      <c r="O42">
        <f>rekapitulace!H8</f>
        <v>21</v>
      </c>
      <c r="P42">
        <f>ROUND(O42/100*I42,2)</f>
        <v>0</v>
      </c>
    </row>
    <row r="43" ht="25.1">
      <c r="E43" s="11" t="s">
        <v>127</v>
      </c>
    </row>
    <row r="44" ht="363.85">
      <c r="E44" s="11" t="s">
        <v>128</v>
      </c>
    </row>
    <row r="45" spans="1:16" ht="25.1">
      <c r="A45" s="5">
        <v>11</v>
      </c>
      <c r="B45" s="5" t="s">
        <v>40</v>
      </c>
      <c r="C45" s="5" t="s">
        <v>130</v>
      </c>
      <c r="D45" s="5" t="s">
        <v>42</v>
      </c>
      <c r="E45" s="5" t="s">
        <v>131</v>
      </c>
      <c r="F45" s="5" t="s">
        <v>106</v>
      </c>
      <c r="G45" s="7">
        <v>124.803</v>
      </c>
      <c r="H45" s="10"/>
      <c r="I45" s="9">
        <f>ROUND((H45*G45),2)</f>
        <v>0</v>
      </c>
      <c r="O45">
        <f>rekapitulace!H8</f>
        <v>21</v>
      </c>
      <c r="P45">
        <f>ROUND(O45/100*I45,2)</f>
        <v>0</v>
      </c>
    </row>
    <row r="46" ht="225.85">
      <c r="E46" s="11" t="s">
        <v>132</v>
      </c>
    </row>
    <row r="47" ht="301.1">
      <c r="E47" s="11" t="s">
        <v>133</v>
      </c>
    </row>
    <row r="48" spans="1:16" ht="25.1">
      <c r="A48" s="5">
        <v>12</v>
      </c>
      <c r="B48" s="5" t="s">
        <v>40</v>
      </c>
      <c r="C48" s="5" t="s">
        <v>130</v>
      </c>
      <c r="D48" s="5" t="s">
        <v>114</v>
      </c>
      <c r="E48" s="5" t="s">
        <v>134</v>
      </c>
      <c r="F48" s="5" t="s">
        <v>106</v>
      </c>
      <c r="G48" s="7">
        <v>30.947</v>
      </c>
      <c r="H48" s="10"/>
      <c r="I48" s="9">
        <f>ROUND((H48*G48),2)</f>
        <v>0</v>
      </c>
      <c r="O48">
        <f>rekapitulace!H8</f>
        <v>21</v>
      </c>
      <c r="P48">
        <f>ROUND(O48/100*I48,2)</f>
        <v>0</v>
      </c>
    </row>
    <row r="49" ht="12.55">
      <c r="E49" s="11" t="s">
        <v>135</v>
      </c>
    </row>
    <row r="50" ht="301.1">
      <c r="E50" s="11" t="s">
        <v>136</v>
      </c>
    </row>
    <row r="51" spans="1:16" ht="12.55">
      <c r="A51" s="5">
        <v>13</v>
      </c>
      <c r="B51" s="5" t="s">
        <v>40</v>
      </c>
      <c r="C51" s="5" t="s">
        <v>137</v>
      </c>
      <c r="D51" s="5" t="s">
        <v>47</v>
      </c>
      <c r="E51" s="5" t="s">
        <v>138</v>
      </c>
      <c r="F51" s="5" t="s">
        <v>106</v>
      </c>
      <c r="G51" s="7">
        <v>126.68</v>
      </c>
      <c r="H51" s="10"/>
      <c r="I51" s="9">
        <f>ROUND((H51*G51),2)</f>
        <v>0</v>
      </c>
      <c r="O51">
        <f>rekapitulace!H8</f>
        <v>21</v>
      </c>
      <c r="P51">
        <f>ROUND(O51/100*I51,2)</f>
        <v>0</v>
      </c>
    </row>
    <row r="52" ht="37.65">
      <c r="E52" s="11" t="s">
        <v>139</v>
      </c>
    </row>
    <row r="53" ht="175.65">
      <c r="E53" s="11" t="s">
        <v>140</v>
      </c>
    </row>
    <row r="54" spans="1:16" ht="12.55">
      <c r="A54" s="5">
        <v>14</v>
      </c>
      <c r="B54" s="5" t="s">
        <v>40</v>
      </c>
      <c r="C54" s="5" t="s">
        <v>141</v>
      </c>
      <c r="D54" s="5" t="s">
        <v>47</v>
      </c>
      <c r="E54" s="5" t="s">
        <v>142</v>
      </c>
      <c r="F54" s="5" t="s">
        <v>106</v>
      </c>
      <c r="G54" s="7">
        <v>102.196</v>
      </c>
      <c r="H54" s="10"/>
      <c r="I54" s="9">
        <f>ROUND((H54*G54),2)</f>
        <v>0</v>
      </c>
      <c r="O54">
        <f>rekapitulace!H8</f>
        <v>21</v>
      </c>
      <c r="P54">
        <f>ROUND(O54/100*I54,2)</f>
        <v>0</v>
      </c>
    </row>
    <row r="55" ht="12.55">
      <c r="E55" s="11" t="s">
        <v>143</v>
      </c>
    </row>
    <row r="56" ht="250.95">
      <c r="E56" s="11" t="s">
        <v>144</v>
      </c>
    </row>
    <row r="57" spans="1:16" ht="25.1">
      <c r="A57" s="5">
        <v>15</v>
      </c>
      <c r="B57" s="5" t="s">
        <v>40</v>
      </c>
      <c r="C57" s="5" t="s">
        <v>145</v>
      </c>
      <c r="D57" s="5" t="s">
        <v>47</v>
      </c>
      <c r="E57" s="5" t="s">
        <v>146</v>
      </c>
      <c r="F57" s="5" t="s">
        <v>106</v>
      </c>
      <c r="G57" s="7">
        <v>20.355</v>
      </c>
      <c r="H57" s="10"/>
      <c r="I57" s="9">
        <f>ROUND((H57*G57),2)</f>
        <v>0</v>
      </c>
      <c r="O57">
        <f>rekapitulace!H8</f>
        <v>21</v>
      </c>
      <c r="P57">
        <f>ROUND(O57/100*I57,2)</f>
        <v>0</v>
      </c>
    </row>
    <row r="58" ht="25.1">
      <c r="E58" s="11" t="s">
        <v>147</v>
      </c>
    </row>
    <row r="59" ht="225.85">
      <c r="E59" s="11" t="s">
        <v>148</v>
      </c>
    </row>
    <row r="60" spans="1:16" ht="12.55">
      <c r="A60" s="5">
        <v>16</v>
      </c>
      <c r="B60" s="5" t="s">
        <v>40</v>
      </c>
      <c r="C60" s="5" t="s">
        <v>145</v>
      </c>
      <c r="D60" s="5" t="s">
        <v>81</v>
      </c>
      <c r="E60" s="5" t="s">
        <v>149</v>
      </c>
      <c r="F60" s="5" t="s">
        <v>106</v>
      </c>
      <c r="G60" s="7">
        <v>8.715</v>
      </c>
      <c r="H60" s="10"/>
      <c r="I60" s="9">
        <f>ROUND((H60*G60),2)</f>
        <v>0</v>
      </c>
      <c r="O60">
        <f>rekapitulace!H8</f>
        <v>21</v>
      </c>
      <c r="P60">
        <f>ROUND(O60/100*I60,2)</f>
        <v>0</v>
      </c>
    </row>
    <row r="61" ht="25.1">
      <c r="E61" s="11" t="s">
        <v>150</v>
      </c>
    </row>
    <row r="62" ht="225.85">
      <c r="E62" s="11" t="s">
        <v>148</v>
      </c>
    </row>
    <row r="63" spans="1:16" ht="12.55">
      <c r="A63" s="5">
        <v>17</v>
      </c>
      <c r="B63" s="5" t="s">
        <v>40</v>
      </c>
      <c r="C63" s="5" t="s">
        <v>151</v>
      </c>
      <c r="D63" s="5" t="s">
        <v>47</v>
      </c>
      <c r="E63" s="5" t="s">
        <v>152</v>
      </c>
      <c r="F63" s="5" t="s">
        <v>153</v>
      </c>
      <c r="G63" s="7">
        <v>1021.957</v>
      </c>
      <c r="H63" s="10"/>
      <c r="I63" s="9">
        <f>ROUND((H63*G63),2)</f>
        <v>0</v>
      </c>
      <c r="O63">
        <f>rekapitulace!H8</f>
        <v>21</v>
      </c>
      <c r="P63">
        <f>ROUND(O63/100*I63,2)</f>
        <v>0</v>
      </c>
    </row>
    <row r="64" ht="12.55">
      <c r="E64" s="11" t="s">
        <v>154</v>
      </c>
    </row>
    <row r="65" ht="25.1">
      <c r="E65" s="11" t="s">
        <v>155</v>
      </c>
    </row>
    <row r="66" spans="1:16" ht="12.55">
      <c r="A66" s="5">
        <v>18</v>
      </c>
      <c r="B66" s="5" t="s">
        <v>40</v>
      </c>
      <c r="C66" s="5" t="s">
        <v>156</v>
      </c>
      <c r="D66" s="5" t="s">
        <v>47</v>
      </c>
      <c r="E66" s="5" t="s">
        <v>157</v>
      </c>
      <c r="F66" s="5" t="s">
        <v>106</v>
      </c>
      <c r="G66" s="7">
        <v>24.484</v>
      </c>
      <c r="H66" s="10"/>
      <c r="I66" s="9">
        <f>ROUND((H66*G66),2)</f>
        <v>0</v>
      </c>
      <c r="O66">
        <f>rekapitulace!H8</f>
        <v>21</v>
      </c>
      <c r="P66">
        <f>ROUND(O66/100*I66,2)</f>
        <v>0</v>
      </c>
    </row>
    <row r="67" ht="37.65">
      <c r="E67" s="11" t="s">
        <v>158</v>
      </c>
    </row>
    <row r="68" ht="37.65">
      <c r="E68" s="11" t="s">
        <v>159</v>
      </c>
    </row>
    <row r="69" spans="1:16" ht="12.55">
      <c r="A69" s="5">
        <v>19</v>
      </c>
      <c r="B69" s="5" t="s">
        <v>40</v>
      </c>
      <c r="C69" s="5" t="s">
        <v>160</v>
      </c>
      <c r="D69" s="5" t="s">
        <v>47</v>
      </c>
      <c r="E69" s="5" t="s">
        <v>161</v>
      </c>
      <c r="F69" s="5" t="s">
        <v>153</v>
      </c>
      <c r="G69" s="7">
        <v>163.224</v>
      </c>
      <c r="H69" s="10"/>
      <c r="I69" s="9">
        <f>ROUND((H69*G69),2)</f>
        <v>0</v>
      </c>
      <c r="O69">
        <f>rekapitulace!H8</f>
        <v>21</v>
      </c>
      <c r="P69">
        <f>ROUND(O69/100*I69,2)</f>
        <v>0</v>
      </c>
    </row>
    <row r="70" ht="12.55">
      <c r="E70" s="11" t="s">
        <v>162</v>
      </c>
    </row>
    <row r="71" ht="25.1">
      <c r="E71" s="11" t="s">
        <v>163</v>
      </c>
    </row>
    <row r="72" spans="1:16" ht="12.85" customHeight="1">
      <c r="A72" s="12"/>
      <c r="B72" s="12"/>
      <c r="C72" s="12" t="s">
        <v>19</v>
      </c>
      <c r="D72" s="12"/>
      <c r="E72" s="12" t="s">
        <v>109</v>
      </c>
      <c r="F72" s="12"/>
      <c r="G72" s="12"/>
      <c r="H72" s="12"/>
      <c r="I72" s="12">
        <f>SUM(I24:I71)</f>
        <v>0</v>
      </c>
      <c r="P72">
        <f>SUM(P24:P71)</f>
        <v>0</v>
      </c>
    </row>
    <row r="74" spans="1:9" ht="12.85" customHeight="1">
      <c r="A74" s="6"/>
      <c r="B74" s="6"/>
      <c r="C74" s="6" t="s">
        <v>33</v>
      </c>
      <c r="D74" s="6"/>
      <c r="E74" s="6" t="s">
        <v>95</v>
      </c>
      <c r="F74" s="6"/>
      <c r="G74" s="8"/>
      <c r="H74" s="6"/>
      <c r="I74" s="8"/>
    </row>
    <row r="75" spans="1:16" ht="12.55">
      <c r="A75" s="5">
        <v>20</v>
      </c>
      <c r="B75" s="5" t="s">
        <v>40</v>
      </c>
      <c r="C75" s="5" t="s">
        <v>164</v>
      </c>
      <c r="D75" s="5" t="s">
        <v>47</v>
      </c>
      <c r="E75" s="5" t="s">
        <v>165</v>
      </c>
      <c r="F75" s="5" t="s">
        <v>106</v>
      </c>
      <c r="G75" s="7">
        <v>11.852</v>
      </c>
      <c r="H75" s="10"/>
      <c r="I75" s="9">
        <f>ROUND((H75*G75),2)</f>
        <v>0</v>
      </c>
      <c r="O75">
        <f>rekapitulace!H8</f>
        <v>21</v>
      </c>
      <c r="P75">
        <f>ROUND(O75/100*I75,2)</f>
        <v>0</v>
      </c>
    </row>
    <row r="76" ht="12.55">
      <c r="E76" s="11" t="s">
        <v>166</v>
      </c>
    </row>
    <row r="77" ht="50.25">
      <c r="E77" s="11" t="s">
        <v>167</v>
      </c>
    </row>
    <row r="78" spans="1:16" ht="25.1">
      <c r="A78" s="5">
        <v>21</v>
      </c>
      <c r="B78" s="5" t="s">
        <v>40</v>
      </c>
      <c r="C78" s="5" t="s">
        <v>168</v>
      </c>
      <c r="D78" s="5" t="s">
        <v>47</v>
      </c>
      <c r="E78" s="5" t="s">
        <v>169</v>
      </c>
      <c r="F78" s="5" t="s">
        <v>106</v>
      </c>
      <c r="G78" s="7">
        <v>130.469</v>
      </c>
      <c r="H78" s="10"/>
      <c r="I78" s="9">
        <f>ROUND((H78*G78),2)</f>
        <v>0</v>
      </c>
      <c r="O78">
        <f>rekapitulace!H8</f>
        <v>21</v>
      </c>
      <c r="P78">
        <f>ROUND(O78/100*I78,2)</f>
        <v>0</v>
      </c>
    </row>
    <row r="79" ht="37.65">
      <c r="E79" s="11" t="s">
        <v>170</v>
      </c>
    </row>
    <row r="80" ht="50.25">
      <c r="E80" s="11" t="s">
        <v>167</v>
      </c>
    </row>
    <row r="81" spans="1:16" ht="25.1">
      <c r="A81" s="5">
        <v>22</v>
      </c>
      <c r="B81" s="5" t="s">
        <v>40</v>
      </c>
      <c r="C81" s="5" t="s">
        <v>168</v>
      </c>
      <c r="D81" s="5" t="s">
        <v>81</v>
      </c>
      <c r="E81" s="5" t="s">
        <v>171</v>
      </c>
      <c r="F81" s="5" t="s">
        <v>106</v>
      </c>
      <c r="G81" s="7">
        <v>156.553</v>
      </c>
      <c r="H81" s="10"/>
      <c r="I81" s="9">
        <f>ROUND((H81*G81),2)</f>
        <v>0</v>
      </c>
      <c r="O81">
        <f>rekapitulace!H8</f>
        <v>21</v>
      </c>
      <c r="P81">
        <f>ROUND(O81/100*I81,2)</f>
        <v>0</v>
      </c>
    </row>
    <row r="82" ht="37.65">
      <c r="E82" s="11" t="s">
        <v>172</v>
      </c>
    </row>
    <row r="83" ht="50.25">
      <c r="E83" s="11" t="s">
        <v>167</v>
      </c>
    </row>
    <row r="84" spans="1:16" ht="25.1">
      <c r="A84" s="5">
        <v>23</v>
      </c>
      <c r="B84" s="5" t="s">
        <v>40</v>
      </c>
      <c r="C84" s="5" t="s">
        <v>173</v>
      </c>
      <c r="D84" s="5" t="s">
        <v>47</v>
      </c>
      <c r="E84" s="5" t="s">
        <v>174</v>
      </c>
      <c r="F84" s="5" t="s">
        <v>153</v>
      </c>
      <c r="G84" s="7">
        <v>830.256</v>
      </c>
      <c r="H84" s="10"/>
      <c r="I84" s="9">
        <f>ROUND((H84*G84),2)</f>
        <v>0</v>
      </c>
      <c r="O84">
        <f>rekapitulace!H8</f>
        <v>21</v>
      </c>
      <c r="P84">
        <f>ROUND(O84/100*I84,2)</f>
        <v>0</v>
      </c>
    </row>
    <row r="85" ht="25.1">
      <c r="E85" s="11" t="s">
        <v>175</v>
      </c>
    </row>
    <row r="86" ht="100.4">
      <c r="E86" s="11" t="s">
        <v>176</v>
      </c>
    </row>
    <row r="87" spans="1:16" ht="25.1">
      <c r="A87" s="5">
        <v>24</v>
      </c>
      <c r="B87" s="5" t="s">
        <v>40</v>
      </c>
      <c r="C87" s="5" t="s">
        <v>177</v>
      </c>
      <c r="D87" s="5" t="s">
        <v>47</v>
      </c>
      <c r="E87" s="5" t="s">
        <v>178</v>
      </c>
      <c r="F87" s="5" t="s">
        <v>153</v>
      </c>
      <c r="G87" s="7">
        <v>790.72</v>
      </c>
      <c r="H87" s="10"/>
      <c r="I87" s="9">
        <f>ROUND((H87*G87),2)</f>
        <v>0</v>
      </c>
      <c r="O87">
        <f>rekapitulace!H8</f>
        <v>21</v>
      </c>
      <c r="P87">
        <f>ROUND(O87/100*I87,2)</f>
        <v>0</v>
      </c>
    </row>
    <row r="88" ht="25.1">
      <c r="E88" s="11" t="s">
        <v>179</v>
      </c>
    </row>
    <row r="89" ht="100.4">
      <c r="E89" s="11" t="s">
        <v>176</v>
      </c>
    </row>
    <row r="90" spans="1:16" ht="12.55">
      <c r="A90" s="5">
        <v>25</v>
      </c>
      <c r="B90" s="5" t="s">
        <v>40</v>
      </c>
      <c r="C90" s="5" t="s">
        <v>180</v>
      </c>
      <c r="D90" s="5" t="s">
        <v>47</v>
      </c>
      <c r="E90" s="5" t="s">
        <v>181</v>
      </c>
      <c r="F90" s="5" t="s">
        <v>106</v>
      </c>
      <c r="G90" s="7">
        <v>31.629</v>
      </c>
      <c r="H90" s="10"/>
      <c r="I90" s="9">
        <f>ROUND((H90*G90),2)</f>
        <v>0</v>
      </c>
      <c r="O90">
        <f>rekapitulace!H8</f>
        <v>21</v>
      </c>
      <c r="P90">
        <f>ROUND(O90/100*I90,2)</f>
        <v>0</v>
      </c>
    </row>
    <row r="91" ht="37.65">
      <c r="E91" s="11" t="s">
        <v>182</v>
      </c>
    </row>
    <row r="92" ht="200.75">
      <c r="E92" s="11" t="s">
        <v>183</v>
      </c>
    </row>
    <row r="93" spans="1:16" ht="25.1">
      <c r="A93" s="5">
        <v>26</v>
      </c>
      <c r="B93" s="5" t="s">
        <v>40</v>
      </c>
      <c r="C93" s="5" t="s">
        <v>184</v>
      </c>
      <c r="D93" s="5" t="s">
        <v>47</v>
      </c>
      <c r="E93" s="5" t="s">
        <v>185</v>
      </c>
      <c r="F93" s="5" t="s">
        <v>106</v>
      </c>
      <c r="G93" s="7">
        <v>58.118</v>
      </c>
      <c r="H93" s="10"/>
      <c r="I93" s="9">
        <f>ROUND((H93*G93),2)</f>
        <v>0</v>
      </c>
      <c r="O93">
        <f>rekapitulace!H8</f>
        <v>21</v>
      </c>
      <c r="P93">
        <f>ROUND(O93/100*I93,2)</f>
        <v>0</v>
      </c>
    </row>
    <row r="94" ht="25.1">
      <c r="E94" s="11" t="s">
        <v>186</v>
      </c>
    </row>
    <row r="95" ht="200.75">
      <c r="E95" s="11" t="s">
        <v>187</v>
      </c>
    </row>
    <row r="96" spans="1:16" ht="25.1">
      <c r="A96" s="5">
        <v>27</v>
      </c>
      <c r="B96" s="5" t="s">
        <v>40</v>
      </c>
      <c r="C96" s="5" t="s">
        <v>188</v>
      </c>
      <c r="D96" s="5" t="s">
        <v>47</v>
      </c>
      <c r="E96" s="5" t="s">
        <v>189</v>
      </c>
      <c r="F96" s="5" t="s">
        <v>190</v>
      </c>
      <c r="G96" s="7">
        <v>21.39</v>
      </c>
      <c r="H96" s="10"/>
      <c r="I96" s="9">
        <f>ROUND((H96*G96),2)</f>
        <v>0</v>
      </c>
      <c r="O96">
        <f>rekapitulace!H8</f>
        <v>21</v>
      </c>
      <c r="P96">
        <f>ROUND(O96/100*I96,2)</f>
        <v>0</v>
      </c>
    </row>
    <row r="97" ht="12.55">
      <c r="E97" s="11" t="s">
        <v>191</v>
      </c>
    </row>
    <row r="98" ht="37.65">
      <c r="E98" s="11" t="s">
        <v>192</v>
      </c>
    </row>
    <row r="99" spans="1:16" ht="12.85" customHeight="1">
      <c r="A99" s="12"/>
      <c r="B99" s="12"/>
      <c r="C99" s="12" t="s">
        <v>33</v>
      </c>
      <c r="D99" s="12"/>
      <c r="E99" s="12" t="s">
        <v>95</v>
      </c>
      <c r="F99" s="12"/>
      <c r="G99" s="12"/>
      <c r="H99" s="12"/>
      <c r="I99" s="12">
        <f>SUM(I75:I98)</f>
        <v>0</v>
      </c>
      <c r="P99">
        <f>SUM(P75:P98)</f>
        <v>0</v>
      </c>
    </row>
    <row r="101" spans="1:9" ht="12.85" customHeight="1">
      <c r="A101" s="6"/>
      <c r="B101" s="6"/>
      <c r="C101" s="6" t="s">
        <v>37</v>
      </c>
      <c r="D101" s="6"/>
      <c r="E101" s="6" t="s">
        <v>193</v>
      </c>
      <c r="F101" s="6"/>
      <c r="G101" s="8"/>
      <c r="H101" s="6"/>
      <c r="I101" s="8"/>
    </row>
    <row r="102" spans="1:16" ht="12.55">
      <c r="A102" s="5">
        <v>28</v>
      </c>
      <c r="B102" s="5" t="s">
        <v>40</v>
      </c>
      <c r="C102" s="5" t="s">
        <v>194</v>
      </c>
      <c r="D102" s="5" t="s">
        <v>47</v>
      </c>
      <c r="E102" s="5" t="s">
        <v>195</v>
      </c>
      <c r="F102" s="5" t="s">
        <v>56</v>
      </c>
      <c r="G102" s="7">
        <v>4</v>
      </c>
      <c r="H102" s="10"/>
      <c r="I102" s="9">
        <f>ROUND((H102*G102),2)</f>
        <v>0</v>
      </c>
      <c r="O102">
        <f>rekapitulace!H8</f>
        <v>21</v>
      </c>
      <c r="P102">
        <f>ROUND(O102/100*I102,2)</f>
        <v>0</v>
      </c>
    </row>
    <row r="103" ht="12.55">
      <c r="E103" s="11" t="s">
        <v>196</v>
      </c>
    </row>
    <row r="104" ht="50.25">
      <c r="E104" s="11" t="s">
        <v>197</v>
      </c>
    </row>
    <row r="105" spans="1:16" ht="25.1">
      <c r="A105" s="5">
        <v>29</v>
      </c>
      <c r="B105" s="5" t="s">
        <v>40</v>
      </c>
      <c r="C105" s="5" t="s">
        <v>198</v>
      </c>
      <c r="D105" s="5" t="s">
        <v>47</v>
      </c>
      <c r="E105" s="5" t="s">
        <v>199</v>
      </c>
      <c r="F105" s="5" t="s">
        <v>56</v>
      </c>
      <c r="G105" s="7">
        <v>2</v>
      </c>
      <c r="H105" s="10"/>
      <c r="I105" s="9">
        <f>ROUND((H105*G105),2)</f>
        <v>0</v>
      </c>
      <c r="O105">
        <f>rekapitulace!H8</f>
        <v>21</v>
      </c>
      <c r="P105">
        <f>ROUND(O105/100*I105,2)</f>
        <v>0</v>
      </c>
    </row>
    <row r="106" ht="12.55">
      <c r="E106" s="11" t="s">
        <v>200</v>
      </c>
    </row>
    <row r="107" ht="25.1">
      <c r="E107" s="11" t="s">
        <v>201</v>
      </c>
    </row>
    <row r="108" spans="1:16" ht="25.1">
      <c r="A108" s="5">
        <v>30</v>
      </c>
      <c r="B108" s="5" t="s">
        <v>40</v>
      </c>
      <c r="C108" s="5" t="s">
        <v>202</v>
      </c>
      <c r="D108" s="5" t="s">
        <v>47</v>
      </c>
      <c r="E108" s="5" t="s">
        <v>203</v>
      </c>
      <c r="F108" s="5" t="s">
        <v>56</v>
      </c>
      <c r="G108" s="7">
        <v>4</v>
      </c>
      <c r="H108" s="10"/>
      <c r="I108" s="9">
        <f>ROUND((H108*G108),2)</f>
        <v>0</v>
      </c>
      <c r="O108">
        <f>rekapitulace!H8</f>
        <v>21</v>
      </c>
      <c r="P108">
        <f>ROUND(O108/100*I108,2)</f>
        <v>0</v>
      </c>
    </row>
    <row r="109" ht="12.55">
      <c r="E109" s="11" t="s">
        <v>204</v>
      </c>
    </row>
    <row r="110" ht="25.1">
      <c r="E110" s="11" t="s">
        <v>205</v>
      </c>
    </row>
    <row r="111" spans="1:16" ht="25.1">
      <c r="A111" s="5">
        <v>31</v>
      </c>
      <c r="B111" s="5" t="s">
        <v>40</v>
      </c>
      <c r="C111" s="5" t="s">
        <v>206</v>
      </c>
      <c r="D111" s="5" t="s">
        <v>47</v>
      </c>
      <c r="E111" s="5" t="s">
        <v>207</v>
      </c>
      <c r="F111" s="5" t="s">
        <v>56</v>
      </c>
      <c r="G111" s="7">
        <v>2</v>
      </c>
      <c r="H111" s="10"/>
      <c r="I111" s="9">
        <f>ROUND((H111*G111),2)</f>
        <v>0</v>
      </c>
      <c r="O111">
        <f>rekapitulace!H8</f>
        <v>21</v>
      </c>
      <c r="P111">
        <f>ROUND(O111/100*I111,2)</f>
        <v>0</v>
      </c>
    </row>
    <row r="112" ht="12.55">
      <c r="E112" s="11" t="s">
        <v>208</v>
      </c>
    </row>
    <row r="113" ht="25.1">
      <c r="E113" s="11" t="s">
        <v>209</v>
      </c>
    </row>
    <row r="114" spans="1:16" ht="25.1">
      <c r="A114" s="5">
        <v>32</v>
      </c>
      <c r="B114" s="5" t="s">
        <v>40</v>
      </c>
      <c r="C114" s="5" t="s">
        <v>210</v>
      </c>
      <c r="D114" s="5" t="s">
        <v>47</v>
      </c>
      <c r="E114" s="5" t="s">
        <v>211</v>
      </c>
      <c r="F114" s="5" t="s">
        <v>56</v>
      </c>
      <c r="G114" s="7">
        <v>2</v>
      </c>
      <c r="H114" s="10"/>
      <c r="I114" s="9">
        <f>ROUND((H114*G114),2)</f>
        <v>0</v>
      </c>
      <c r="O114">
        <f>rekapitulace!H8</f>
        <v>21</v>
      </c>
      <c r="P114">
        <f>ROUND(O114/100*I114,2)</f>
        <v>0</v>
      </c>
    </row>
    <row r="115" ht="12.55">
      <c r="E115" s="11" t="s">
        <v>212</v>
      </c>
    </row>
    <row r="116" ht="25.1">
      <c r="E116" s="11" t="s">
        <v>205</v>
      </c>
    </row>
    <row r="117" spans="1:16" ht="12.55">
      <c r="A117" s="5">
        <v>33</v>
      </c>
      <c r="B117" s="5" t="s">
        <v>40</v>
      </c>
      <c r="C117" s="5" t="s">
        <v>213</v>
      </c>
      <c r="D117" s="5" t="s">
        <v>47</v>
      </c>
      <c r="E117" s="5" t="s">
        <v>214</v>
      </c>
      <c r="F117" s="5" t="s">
        <v>190</v>
      </c>
      <c r="G117" s="7">
        <v>21.39</v>
      </c>
      <c r="H117" s="10"/>
      <c r="I117" s="9">
        <f>ROUND((H117*G117),2)</f>
        <v>0</v>
      </c>
      <c r="O117">
        <f>rekapitulace!H8</f>
        <v>21</v>
      </c>
      <c r="P117">
        <f>ROUND(O117/100*I117,2)</f>
        <v>0</v>
      </c>
    </row>
    <row r="118" ht="12.55">
      <c r="E118" s="11" t="s">
        <v>215</v>
      </c>
    </row>
    <row r="119" ht="12.55">
      <c r="E119" s="11" t="s">
        <v>216</v>
      </c>
    </row>
    <row r="120" spans="1:16" ht="12.55">
      <c r="A120" s="5">
        <v>34</v>
      </c>
      <c r="B120" s="5" t="s">
        <v>40</v>
      </c>
      <c r="C120" s="5" t="s">
        <v>217</v>
      </c>
      <c r="D120" s="5" t="s">
        <v>47</v>
      </c>
      <c r="E120" s="5" t="s">
        <v>218</v>
      </c>
      <c r="F120" s="5" t="s">
        <v>190</v>
      </c>
      <c r="G120" s="7">
        <v>21.39</v>
      </c>
      <c r="H120" s="10"/>
      <c r="I120" s="9">
        <f>ROUND((H120*G120),2)</f>
        <v>0</v>
      </c>
      <c r="O120">
        <f>rekapitulace!H8</f>
        <v>21</v>
      </c>
      <c r="P120">
        <f>ROUND(O120/100*I120,2)</f>
        <v>0</v>
      </c>
    </row>
    <row r="121" ht="12.55">
      <c r="E121" s="11" t="s">
        <v>219</v>
      </c>
    </row>
    <row r="122" ht="12.55">
      <c r="E122" s="11" t="s">
        <v>216</v>
      </c>
    </row>
    <row r="123" spans="1:16" ht="12.85" customHeight="1">
      <c r="A123" s="12"/>
      <c r="B123" s="12"/>
      <c r="C123" s="12" t="s">
        <v>37</v>
      </c>
      <c r="D123" s="12"/>
      <c r="E123" s="12" t="s">
        <v>193</v>
      </c>
      <c r="F123" s="12"/>
      <c r="G123" s="12"/>
      <c r="H123" s="12"/>
      <c r="I123" s="12">
        <f>SUM(I102:I122)</f>
        <v>0</v>
      </c>
      <c r="P123">
        <f>SUM(P102:P122)</f>
        <v>0</v>
      </c>
    </row>
    <row r="125" spans="1:16" ht="12.85" customHeight="1">
      <c r="A125" s="12"/>
      <c r="B125" s="12"/>
      <c r="C125" s="12"/>
      <c r="D125" s="12"/>
      <c r="E125" s="12" t="s">
        <v>93</v>
      </c>
      <c r="F125" s="12"/>
      <c r="G125" s="12"/>
      <c r="H125" s="12"/>
      <c r="I125" s="12">
        <f>+I21+I72+I99+I123</f>
        <v>0</v>
      </c>
      <c r="P125">
        <f>+P21+P72+P99+P123</f>
        <v>0</v>
      </c>
    </row>
  </sheetData>
  <sheetProtection formatColumns="0"/>
  <mergeCells count="9">
    <mergeCell ref="A2:I2"/>
    <mergeCell ref="G8:G9"/>
    <mergeCell ref="H8:I8"/>
    <mergeCell ref="A8:A9"/>
    <mergeCell ref="B8:B9"/>
    <mergeCell ref="C8:C9"/>
    <mergeCell ref="D8:D9"/>
    <mergeCell ref="E8:E9"/>
    <mergeCell ref="F8:F9"/>
  </mergeCells>
  <printOptions/>
  <pageMargins left="0.75" right="0.75" top="1" bottom="1" header="0.5" footer="0.5"/>
  <pageSetup fitToHeight="0" fitToWidth="1" horizontalDpi="300" verticalDpi="300" orientation="portrait" paperSize="9" scale="4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6"/>
  <sheetViews>
    <sheetView showGridLines="0" workbookViewId="0" topLeftCell="A1">
      <pane ySplit="10" topLeftCell="A11" activePane="bottomLeft" state="frozen"/>
      <selection pane="topLeft" activeCell="S22" sqref="S22"/>
      <selection pane="bottomLeft" activeCell="S22" sqref="S22"/>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85" customHeight="1">
      <c r="A1" s="4"/>
    </row>
    <row r="2" spans="1:9" ht="12.85" customHeight="1">
      <c r="A2" s="15" t="s">
        <v>565</v>
      </c>
      <c r="B2" s="15"/>
      <c r="C2" s="15"/>
      <c r="D2" s="15"/>
      <c r="E2" s="15"/>
      <c r="F2" s="15"/>
      <c r="G2" s="15"/>
      <c r="H2" s="15"/>
      <c r="I2" s="15"/>
    </row>
    <row r="4" spans="1:5" ht="12.85" customHeight="1">
      <c r="A4" t="s">
        <v>11</v>
      </c>
      <c r="C4" s="4" t="s">
        <v>14</v>
      </c>
      <c r="D4" s="4"/>
      <c r="E4" s="4" t="s">
        <v>15</v>
      </c>
    </row>
    <row r="5" spans="1:5" ht="12.85" customHeight="1">
      <c r="A5" t="s">
        <v>12</v>
      </c>
      <c r="C5" s="4" t="s">
        <v>220</v>
      </c>
      <c r="D5" s="4"/>
      <c r="E5" s="4" t="s">
        <v>221</v>
      </c>
    </row>
    <row r="6" spans="1:5" ht="12.85" customHeight="1">
      <c r="A6" t="s">
        <v>13</v>
      </c>
      <c r="C6" s="4" t="s">
        <v>220</v>
      </c>
      <c r="D6" s="4"/>
      <c r="E6" s="4" t="s">
        <v>221</v>
      </c>
    </row>
    <row r="7" spans="3:5" ht="12.85" customHeight="1">
      <c r="C7" s="4"/>
      <c r="D7" s="4"/>
      <c r="E7" s="4"/>
    </row>
    <row r="8" spans="1:16" ht="12.85" customHeight="1">
      <c r="A8" s="16" t="s">
        <v>18</v>
      </c>
      <c r="B8" s="16" t="s">
        <v>20</v>
      </c>
      <c r="C8" s="16" t="s">
        <v>21</v>
      </c>
      <c r="D8" s="16" t="s">
        <v>22</v>
      </c>
      <c r="E8" s="16" t="s">
        <v>23</v>
      </c>
      <c r="F8" s="16" t="s">
        <v>24</v>
      </c>
      <c r="G8" s="16" t="s">
        <v>25</v>
      </c>
      <c r="H8" s="16" t="s">
        <v>26</v>
      </c>
      <c r="I8" s="16"/>
      <c r="O8" t="s">
        <v>29</v>
      </c>
      <c r="P8" t="s">
        <v>9</v>
      </c>
    </row>
    <row r="9" spans="1:15" ht="13.65">
      <c r="A9" s="16"/>
      <c r="B9" s="16"/>
      <c r="C9" s="16"/>
      <c r="D9" s="16"/>
      <c r="E9" s="16"/>
      <c r="F9" s="16"/>
      <c r="G9" s="16"/>
      <c r="H9" s="3" t="s">
        <v>27</v>
      </c>
      <c r="I9" s="3" t="s">
        <v>28</v>
      </c>
      <c r="O9" t="s">
        <v>9</v>
      </c>
    </row>
    <row r="10" spans="1:9" ht="13.65">
      <c r="A10" s="3" t="s">
        <v>19</v>
      </c>
      <c r="B10" s="3" t="s">
        <v>30</v>
      </c>
      <c r="C10" s="3" t="s">
        <v>31</v>
      </c>
      <c r="D10" s="3" t="s">
        <v>32</v>
      </c>
      <c r="E10" s="3" t="s">
        <v>33</v>
      </c>
      <c r="F10" s="3" t="s">
        <v>34</v>
      </c>
      <c r="G10" s="3" t="s">
        <v>35</v>
      </c>
      <c r="H10" s="3" t="s">
        <v>36</v>
      </c>
      <c r="I10" s="3" t="s">
        <v>37</v>
      </c>
    </row>
    <row r="11" spans="1:9" ht="12.85" customHeight="1">
      <c r="A11" s="6"/>
      <c r="B11" s="6"/>
      <c r="C11" s="6" t="s">
        <v>39</v>
      </c>
      <c r="D11" s="6"/>
      <c r="E11" s="6" t="s">
        <v>38</v>
      </c>
      <c r="F11" s="6"/>
      <c r="G11" s="8"/>
      <c r="H11" s="6"/>
      <c r="I11" s="8"/>
    </row>
    <row r="12" spans="1:16" ht="25.1">
      <c r="A12" s="5">
        <v>1</v>
      </c>
      <c r="B12" s="5" t="s">
        <v>40</v>
      </c>
      <c r="C12" s="5" t="s">
        <v>222</v>
      </c>
      <c r="D12" s="5" t="s">
        <v>47</v>
      </c>
      <c r="E12" s="5" t="s">
        <v>223</v>
      </c>
      <c r="F12" s="5" t="s">
        <v>44</v>
      </c>
      <c r="G12" s="7">
        <v>1</v>
      </c>
      <c r="H12" s="10"/>
      <c r="I12" s="9">
        <f>ROUND((H12*G12),2)</f>
        <v>0</v>
      </c>
      <c r="O12">
        <f>rekapitulace!H8</f>
        <v>21</v>
      </c>
      <c r="P12">
        <f>ROUND(O12/100*I12,2)</f>
        <v>0</v>
      </c>
    </row>
    <row r="13" ht="12.55">
      <c r="E13" s="11" t="s">
        <v>53</v>
      </c>
    </row>
    <row r="14" spans="1:16" ht="12.85" customHeight="1">
      <c r="A14" s="12"/>
      <c r="B14" s="12"/>
      <c r="C14" s="12" t="s">
        <v>39</v>
      </c>
      <c r="D14" s="12"/>
      <c r="E14" s="12" t="s">
        <v>38</v>
      </c>
      <c r="F14" s="12"/>
      <c r="G14" s="12"/>
      <c r="H14" s="12"/>
      <c r="I14" s="12">
        <f>SUM(I12:I13)</f>
        <v>0</v>
      </c>
      <c r="P14">
        <f>SUM(P12:P13)</f>
        <v>0</v>
      </c>
    </row>
    <row r="16" spans="1:9" ht="12.85" customHeight="1">
      <c r="A16" s="6"/>
      <c r="B16" s="6"/>
      <c r="C16" s="6" t="s">
        <v>19</v>
      </c>
      <c r="D16" s="6"/>
      <c r="E16" s="6" t="s">
        <v>109</v>
      </c>
      <c r="F16" s="6"/>
      <c r="G16" s="8"/>
      <c r="H16" s="6"/>
      <c r="I16" s="8"/>
    </row>
    <row r="17" spans="1:16" ht="62.75">
      <c r="A17" s="5">
        <v>2</v>
      </c>
      <c r="B17" s="5" t="s">
        <v>40</v>
      </c>
      <c r="C17" s="5" t="s">
        <v>224</v>
      </c>
      <c r="D17" s="5" t="s">
        <v>47</v>
      </c>
      <c r="E17" s="5" t="s">
        <v>225</v>
      </c>
      <c r="F17" s="5" t="s">
        <v>106</v>
      </c>
      <c r="G17" s="7">
        <v>80</v>
      </c>
      <c r="H17" s="10"/>
      <c r="I17" s="9">
        <f>ROUND((H17*G17),2)</f>
        <v>0</v>
      </c>
      <c r="O17">
        <f>rekapitulace!H8</f>
        <v>21</v>
      </c>
      <c r="P17">
        <f>ROUND(O17/100*I17,2)</f>
        <v>0</v>
      </c>
    </row>
    <row r="18" ht="12.55">
      <c r="E18" s="11" t="s">
        <v>226</v>
      </c>
    </row>
    <row r="19" ht="50.25">
      <c r="E19" s="11" t="s">
        <v>113</v>
      </c>
    </row>
    <row r="20" spans="1:16" ht="12.85" customHeight="1">
      <c r="A20" s="12"/>
      <c r="B20" s="12"/>
      <c r="C20" s="12" t="s">
        <v>19</v>
      </c>
      <c r="D20" s="12"/>
      <c r="E20" s="12" t="s">
        <v>109</v>
      </c>
      <c r="F20" s="12"/>
      <c r="G20" s="12"/>
      <c r="H20" s="12"/>
      <c r="I20" s="12">
        <f>SUM(I17:I19)</f>
        <v>0</v>
      </c>
      <c r="P20">
        <f>SUM(P17:P19)</f>
        <v>0</v>
      </c>
    </row>
    <row r="22" spans="1:9" ht="12.85" customHeight="1">
      <c r="A22" s="6"/>
      <c r="B22" s="6"/>
      <c r="C22" s="6" t="s">
        <v>33</v>
      </c>
      <c r="D22" s="6"/>
      <c r="E22" s="6" t="s">
        <v>95</v>
      </c>
      <c r="F22" s="6"/>
      <c r="G22" s="8"/>
      <c r="H22" s="6"/>
      <c r="I22" s="8"/>
    </row>
    <row r="23" spans="1:16" ht="12.55">
      <c r="A23" s="5">
        <v>3</v>
      </c>
      <c r="B23" s="5" t="s">
        <v>40</v>
      </c>
      <c r="C23" s="5" t="s">
        <v>227</v>
      </c>
      <c r="D23" s="5" t="s">
        <v>47</v>
      </c>
      <c r="E23" s="5" t="s">
        <v>228</v>
      </c>
      <c r="F23" s="5" t="s">
        <v>153</v>
      </c>
      <c r="G23" s="7">
        <v>2000</v>
      </c>
      <c r="H23" s="10"/>
      <c r="I23" s="9">
        <f>ROUND((H23*G23),2)</f>
        <v>0</v>
      </c>
      <c r="O23">
        <f>rekapitulace!H8</f>
        <v>21</v>
      </c>
      <c r="P23">
        <f>ROUND(O23/100*I23,2)</f>
        <v>0</v>
      </c>
    </row>
    <row r="24" ht="12.55">
      <c r="E24" s="11" t="s">
        <v>229</v>
      </c>
    </row>
    <row r="25" ht="100.4">
      <c r="E25" s="11" t="s">
        <v>176</v>
      </c>
    </row>
    <row r="26" spans="1:16" ht="50.25">
      <c r="A26" s="5">
        <v>4</v>
      </c>
      <c r="B26" s="5" t="s">
        <v>40</v>
      </c>
      <c r="C26" s="5" t="s">
        <v>230</v>
      </c>
      <c r="D26" s="5" t="s">
        <v>47</v>
      </c>
      <c r="E26" s="5" t="s">
        <v>231</v>
      </c>
      <c r="F26" s="5" t="s">
        <v>106</v>
      </c>
      <c r="G26" s="7">
        <v>80</v>
      </c>
      <c r="H26" s="10"/>
      <c r="I26" s="9">
        <f>ROUND((H26*G26),2)</f>
        <v>0</v>
      </c>
      <c r="O26">
        <f>rekapitulace!H8</f>
        <v>21</v>
      </c>
      <c r="P26">
        <f>ROUND(O26/100*I26,2)</f>
        <v>0</v>
      </c>
    </row>
    <row r="27" ht="12.55">
      <c r="E27" s="11" t="s">
        <v>232</v>
      </c>
    </row>
    <row r="28" ht="200.75">
      <c r="E28" s="11" t="s">
        <v>187</v>
      </c>
    </row>
    <row r="29" spans="1:16" ht="50.25">
      <c r="A29" s="5">
        <v>5</v>
      </c>
      <c r="B29" s="5" t="s">
        <v>40</v>
      </c>
      <c r="C29" s="5" t="s">
        <v>233</v>
      </c>
      <c r="D29" s="5" t="s">
        <v>47</v>
      </c>
      <c r="E29" s="5" t="s">
        <v>234</v>
      </c>
      <c r="F29" s="5" t="s">
        <v>106</v>
      </c>
      <c r="G29" s="7">
        <v>20</v>
      </c>
      <c r="H29" s="10"/>
      <c r="I29" s="9">
        <f>ROUND((H29*G29),2)</f>
        <v>0</v>
      </c>
      <c r="O29">
        <f>rekapitulace!H8</f>
        <v>21</v>
      </c>
      <c r="P29">
        <f>ROUND(O29/100*I29,2)</f>
        <v>0</v>
      </c>
    </row>
    <row r="30" ht="12.55">
      <c r="E30" s="11" t="s">
        <v>235</v>
      </c>
    </row>
    <row r="31" ht="75.3">
      <c r="E31" s="11" t="s">
        <v>236</v>
      </c>
    </row>
    <row r="32" spans="1:16" ht="25.1">
      <c r="A32" s="5">
        <v>6</v>
      </c>
      <c r="B32" s="5" t="s">
        <v>40</v>
      </c>
      <c r="C32" s="5" t="s">
        <v>237</v>
      </c>
      <c r="D32" s="5" t="s">
        <v>47</v>
      </c>
      <c r="E32" s="5" t="s">
        <v>238</v>
      </c>
      <c r="F32" s="5" t="s">
        <v>190</v>
      </c>
      <c r="G32" s="7">
        <v>250</v>
      </c>
      <c r="H32" s="10"/>
      <c r="I32" s="9">
        <f>ROUND((H32*G32),2)</f>
        <v>0</v>
      </c>
      <c r="O32">
        <f>rekapitulace!H8</f>
        <v>21</v>
      </c>
      <c r="P32">
        <f>ROUND(O32/100*I32,2)</f>
        <v>0</v>
      </c>
    </row>
    <row r="33" ht="12.55">
      <c r="E33" s="11" t="s">
        <v>239</v>
      </c>
    </row>
    <row r="34" ht="50.25">
      <c r="E34" s="11" t="s">
        <v>240</v>
      </c>
    </row>
    <row r="35" spans="1:16" ht="25.1">
      <c r="A35" s="5">
        <v>7</v>
      </c>
      <c r="B35" s="5" t="s">
        <v>40</v>
      </c>
      <c r="C35" s="5" t="s">
        <v>188</v>
      </c>
      <c r="D35" s="5" t="s">
        <v>47</v>
      </c>
      <c r="E35" s="5" t="s">
        <v>189</v>
      </c>
      <c r="F35" s="5" t="s">
        <v>190</v>
      </c>
      <c r="G35" s="7">
        <v>1300</v>
      </c>
      <c r="H35" s="10"/>
      <c r="I35" s="9">
        <f>ROUND((H35*G35),2)</f>
        <v>0</v>
      </c>
      <c r="O35">
        <f>rekapitulace!H8</f>
        <v>21</v>
      </c>
      <c r="P35">
        <f>ROUND(O35/100*I35,2)</f>
        <v>0</v>
      </c>
    </row>
    <row r="36" ht="25.1">
      <c r="E36" s="11" t="s">
        <v>241</v>
      </c>
    </row>
    <row r="37" ht="37.65">
      <c r="E37" s="11" t="s">
        <v>192</v>
      </c>
    </row>
    <row r="38" spans="1:16" ht="12.85" customHeight="1">
      <c r="A38" s="12"/>
      <c r="B38" s="12"/>
      <c r="C38" s="12" t="s">
        <v>33</v>
      </c>
      <c r="D38" s="12"/>
      <c r="E38" s="12" t="s">
        <v>95</v>
      </c>
      <c r="F38" s="12"/>
      <c r="G38" s="12"/>
      <c r="H38" s="12"/>
      <c r="I38" s="12">
        <f>SUM(I23:I37)</f>
        <v>0</v>
      </c>
      <c r="P38">
        <f>SUM(P23:P37)</f>
        <v>0</v>
      </c>
    </row>
    <row r="40" spans="1:9" ht="12.85" customHeight="1">
      <c r="A40" s="6"/>
      <c r="B40" s="6"/>
      <c r="C40" s="6" t="s">
        <v>37</v>
      </c>
      <c r="D40" s="6"/>
      <c r="E40" s="6" t="s">
        <v>193</v>
      </c>
      <c r="F40" s="6"/>
      <c r="G40" s="8"/>
      <c r="H40" s="6"/>
      <c r="I40" s="8"/>
    </row>
    <row r="41" spans="1:16" ht="12.55">
      <c r="A41" s="5">
        <v>8</v>
      </c>
      <c r="B41" s="5" t="s">
        <v>40</v>
      </c>
      <c r="C41" s="5" t="s">
        <v>213</v>
      </c>
      <c r="D41" s="5" t="s">
        <v>47</v>
      </c>
      <c r="E41" s="5" t="s">
        <v>214</v>
      </c>
      <c r="F41" s="5" t="s">
        <v>190</v>
      </c>
      <c r="G41" s="7">
        <v>670</v>
      </c>
      <c r="H41" s="10"/>
      <c r="I41" s="9">
        <f>ROUND((H41*G41),2)</f>
        <v>0</v>
      </c>
      <c r="O41">
        <f>rekapitulace!H8</f>
        <v>21</v>
      </c>
      <c r="P41">
        <f>ROUND(O41/100*I41,2)</f>
        <v>0</v>
      </c>
    </row>
    <row r="42" ht="12.55">
      <c r="E42" s="11" t="s">
        <v>242</v>
      </c>
    </row>
    <row r="43" ht="12.55">
      <c r="E43" s="11" t="s">
        <v>216</v>
      </c>
    </row>
    <row r="44" spans="1:16" ht="12.85" customHeight="1">
      <c r="A44" s="12"/>
      <c r="B44" s="12"/>
      <c r="C44" s="12" t="s">
        <v>37</v>
      </c>
      <c r="D44" s="12"/>
      <c r="E44" s="12" t="s">
        <v>193</v>
      </c>
      <c r="F44" s="12"/>
      <c r="G44" s="12"/>
      <c r="H44" s="12"/>
      <c r="I44" s="12">
        <f>SUM(I41:I43)</f>
        <v>0</v>
      </c>
      <c r="P44">
        <f>SUM(P41:P43)</f>
        <v>0</v>
      </c>
    </row>
    <row r="46" spans="1:16" ht="12.85" customHeight="1">
      <c r="A46" s="12"/>
      <c r="B46" s="12"/>
      <c r="C46" s="12"/>
      <c r="D46" s="12"/>
      <c r="E46" s="12" t="s">
        <v>93</v>
      </c>
      <c r="F46" s="12"/>
      <c r="G46" s="12"/>
      <c r="H46" s="12"/>
      <c r="I46" s="12">
        <f>+I14+I20+I38+I44</f>
        <v>0</v>
      </c>
      <c r="P46">
        <f>+P14+P20+P38+P44</f>
        <v>0</v>
      </c>
    </row>
  </sheetData>
  <sheetProtection formatColumns="0"/>
  <mergeCells count="9">
    <mergeCell ref="A2:I2"/>
    <mergeCell ref="G8:G9"/>
    <mergeCell ref="H8:I8"/>
    <mergeCell ref="A8:A9"/>
    <mergeCell ref="B8:B9"/>
    <mergeCell ref="C8:C9"/>
    <mergeCell ref="D8:D9"/>
    <mergeCell ref="E8:E9"/>
    <mergeCell ref="F8:F9"/>
  </mergeCells>
  <printOptions/>
  <pageMargins left="0.75" right="0.75" top="1" bottom="1" header="0.5" footer="0.5"/>
  <pageSetup fitToHeight="0" fitToWidth="1" horizontalDpi="300" verticalDpi="300" orientation="portrait" paperSize="9" scale="4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247"/>
  <sheetViews>
    <sheetView showGridLines="0" workbookViewId="0" topLeftCell="A1">
      <pane ySplit="10" topLeftCell="A11" activePane="bottomLeft" state="frozen"/>
      <selection pane="topLeft" activeCell="S22" sqref="S22"/>
      <selection pane="bottomLeft" activeCell="S22" sqref="S22"/>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85" customHeight="1">
      <c r="A1" s="4"/>
    </row>
    <row r="2" spans="1:9" ht="12.85" customHeight="1">
      <c r="A2" s="15" t="s">
        <v>565</v>
      </c>
      <c r="B2" s="15"/>
      <c r="C2" s="15"/>
      <c r="D2" s="15"/>
      <c r="E2" s="15"/>
      <c r="F2" s="15"/>
      <c r="G2" s="15"/>
      <c r="H2" s="15"/>
      <c r="I2" s="15"/>
    </row>
    <row r="4" spans="1:5" ht="12.85" customHeight="1">
      <c r="A4" t="s">
        <v>11</v>
      </c>
      <c r="C4" s="4" t="s">
        <v>14</v>
      </c>
      <c r="D4" s="4"/>
      <c r="E4" s="4" t="s">
        <v>15</v>
      </c>
    </row>
    <row r="5" spans="1:5" ht="12.85" customHeight="1">
      <c r="A5" t="s">
        <v>12</v>
      </c>
      <c r="C5" s="4" t="s">
        <v>243</v>
      </c>
      <c r="D5" s="4"/>
      <c r="E5" s="4" t="s">
        <v>244</v>
      </c>
    </row>
    <row r="6" spans="1:5" ht="12.85" customHeight="1">
      <c r="A6" t="s">
        <v>13</v>
      </c>
      <c r="C6" s="4" t="s">
        <v>243</v>
      </c>
      <c r="D6" s="4"/>
      <c r="E6" s="4" t="s">
        <v>244</v>
      </c>
    </row>
    <row r="7" spans="3:5" ht="12.85" customHeight="1">
      <c r="C7" s="4"/>
      <c r="D7" s="4"/>
      <c r="E7" s="4"/>
    </row>
    <row r="8" spans="1:16" ht="12.85" customHeight="1">
      <c r="A8" s="16" t="s">
        <v>18</v>
      </c>
      <c r="B8" s="16" t="s">
        <v>20</v>
      </c>
      <c r="C8" s="16" t="s">
        <v>21</v>
      </c>
      <c r="D8" s="16" t="s">
        <v>22</v>
      </c>
      <c r="E8" s="16" t="s">
        <v>23</v>
      </c>
      <c r="F8" s="16" t="s">
        <v>24</v>
      </c>
      <c r="G8" s="16" t="s">
        <v>25</v>
      </c>
      <c r="H8" s="16" t="s">
        <v>26</v>
      </c>
      <c r="I8" s="16"/>
      <c r="O8" t="s">
        <v>29</v>
      </c>
      <c r="P8" t="s">
        <v>9</v>
      </c>
    </row>
    <row r="9" spans="1:15" ht="13.65">
      <c r="A9" s="16"/>
      <c r="B9" s="16"/>
      <c r="C9" s="16"/>
      <c r="D9" s="16"/>
      <c r="E9" s="16"/>
      <c r="F9" s="16"/>
      <c r="G9" s="16"/>
      <c r="H9" s="3" t="s">
        <v>27</v>
      </c>
      <c r="I9" s="3" t="s">
        <v>28</v>
      </c>
      <c r="O9" t="s">
        <v>9</v>
      </c>
    </row>
    <row r="10" spans="1:9" ht="13.65">
      <c r="A10" s="3" t="s">
        <v>19</v>
      </c>
      <c r="B10" s="3" t="s">
        <v>30</v>
      </c>
      <c r="C10" s="3" t="s">
        <v>31</v>
      </c>
      <c r="D10" s="3" t="s">
        <v>32</v>
      </c>
      <c r="E10" s="3" t="s">
        <v>33</v>
      </c>
      <c r="F10" s="3" t="s">
        <v>34</v>
      </c>
      <c r="G10" s="3" t="s">
        <v>35</v>
      </c>
      <c r="H10" s="3" t="s">
        <v>36</v>
      </c>
      <c r="I10" s="3" t="s">
        <v>37</v>
      </c>
    </row>
    <row r="11" spans="1:9" ht="12.85" customHeight="1">
      <c r="A11" s="6"/>
      <c r="B11" s="6"/>
      <c r="C11" s="6" t="s">
        <v>39</v>
      </c>
      <c r="D11" s="6"/>
      <c r="E11" s="6" t="s">
        <v>38</v>
      </c>
      <c r="F11" s="6"/>
      <c r="G11" s="8"/>
      <c r="H11" s="6"/>
      <c r="I11" s="8"/>
    </row>
    <row r="12" spans="1:16" ht="37.65">
      <c r="A12" s="5">
        <v>1</v>
      </c>
      <c r="B12" s="5" t="s">
        <v>40</v>
      </c>
      <c r="C12" s="5" t="s">
        <v>96</v>
      </c>
      <c r="D12" s="5" t="s">
        <v>42</v>
      </c>
      <c r="E12" s="5" t="s">
        <v>97</v>
      </c>
      <c r="F12" s="5" t="s">
        <v>98</v>
      </c>
      <c r="G12" s="7">
        <v>157.08</v>
      </c>
      <c r="H12" s="10"/>
      <c r="I12" s="9">
        <f>ROUND((H12*G12),2)</f>
        <v>0</v>
      </c>
      <c r="O12">
        <f>rekapitulace!H8</f>
        <v>21</v>
      </c>
      <c r="P12">
        <f>ROUND(O12/100*I12,2)</f>
        <v>0</v>
      </c>
    </row>
    <row r="13" ht="75.3">
      <c r="E13" s="11" t="s">
        <v>245</v>
      </c>
    </row>
    <row r="14" ht="12.55">
      <c r="E14" s="11" t="s">
        <v>100</v>
      </c>
    </row>
    <row r="15" spans="1:16" ht="37.65">
      <c r="A15" s="5">
        <v>2</v>
      </c>
      <c r="B15" s="5" t="s">
        <v>40</v>
      </c>
      <c r="C15" s="5" t="s">
        <v>96</v>
      </c>
      <c r="D15" s="5" t="s">
        <v>114</v>
      </c>
      <c r="E15" s="5" t="s">
        <v>246</v>
      </c>
      <c r="F15" s="5" t="s">
        <v>98</v>
      </c>
      <c r="G15" s="7">
        <v>249.064</v>
      </c>
      <c r="H15" s="10"/>
      <c r="I15" s="9">
        <f>ROUND((H15*G15),2)</f>
        <v>0</v>
      </c>
      <c r="O15">
        <f>rekapitulace!H8</f>
        <v>21</v>
      </c>
      <c r="P15">
        <f>ROUND(O15/100*I15,2)</f>
        <v>0</v>
      </c>
    </row>
    <row r="16" ht="62.75">
      <c r="E16" s="11" t="s">
        <v>247</v>
      </c>
    </row>
    <row r="17" ht="12.55">
      <c r="E17" s="11" t="s">
        <v>100</v>
      </c>
    </row>
    <row r="18" spans="1:16" ht="25.1">
      <c r="A18" s="5">
        <v>3</v>
      </c>
      <c r="B18" s="5" t="s">
        <v>40</v>
      </c>
      <c r="C18" s="5" t="s">
        <v>96</v>
      </c>
      <c r="D18" s="5" t="s">
        <v>248</v>
      </c>
      <c r="E18" s="5" t="s">
        <v>249</v>
      </c>
      <c r="F18" s="5" t="s">
        <v>98</v>
      </c>
      <c r="G18" s="7">
        <v>0.005</v>
      </c>
      <c r="H18" s="10"/>
      <c r="I18" s="9">
        <f>ROUND((H18*G18),2)</f>
        <v>0</v>
      </c>
      <c r="O18">
        <f>rekapitulace!H8</f>
        <v>21</v>
      </c>
      <c r="P18">
        <f>ROUND(O18/100*I18,2)</f>
        <v>0</v>
      </c>
    </row>
    <row r="19" ht="25.1">
      <c r="E19" s="11" t="s">
        <v>250</v>
      </c>
    </row>
    <row r="20" ht="12.55">
      <c r="E20" s="11" t="s">
        <v>251</v>
      </c>
    </row>
    <row r="21" spans="1:16" ht="25.1">
      <c r="A21" s="5">
        <v>4</v>
      </c>
      <c r="B21" s="5" t="s">
        <v>40</v>
      </c>
      <c r="C21" s="5" t="s">
        <v>96</v>
      </c>
      <c r="D21" s="5" t="s">
        <v>252</v>
      </c>
      <c r="E21" s="5" t="s">
        <v>253</v>
      </c>
      <c r="F21" s="5" t="s">
        <v>98</v>
      </c>
      <c r="G21" s="7">
        <v>66.944</v>
      </c>
      <c r="H21" s="10"/>
      <c r="I21" s="9">
        <f>ROUND((H21*G21),2)</f>
        <v>0</v>
      </c>
      <c r="O21">
        <f>rekapitulace!H8</f>
        <v>21</v>
      </c>
      <c r="P21">
        <f>ROUND(O21/100*I21,2)</f>
        <v>0</v>
      </c>
    </row>
    <row r="22" ht="50.25">
      <c r="E22" s="11" t="s">
        <v>254</v>
      </c>
    </row>
    <row r="23" ht="12.55">
      <c r="E23" s="11" t="s">
        <v>251</v>
      </c>
    </row>
    <row r="24" spans="1:16" ht="37.65">
      <c r="A24" s="5">
        <v>5</v>
      </c>
      <c r="B24" s="5" t="s">
        <v>40</v>
      </c>
      <c r="C24" s="5" t="s">
        <v>104</v>
      </c>
      <c r="D24" s="5" t="s">
        <v>42</v>
      </c>
      <c r="E24" s="5" t="s">
        <v>105</v>
      </c>
      <c r="F24" s="5" t="s">
        <v>106</v>
      </c>
      <c r="G24" s="7">
        <v>15.698</v>
      </c>
      <c r="H24" s="10"/>
      <c r="I24" s="9">
        <f>ROUND((H24*G24),2)</f>
        <v>0</v>
      </c>
      <c r="O24">
        <f>rekapitulace!H8</f>
        <v>21</v>
      </c>
      <c r="P24">
        <f>ROUND(O24/100*I24,2)</f>
        <v>0</v>
      </c>
    </row>
    <row r="25" ht="125.45">
      <c r="E25" s="11" t="s">
        <v>255</v>
      </c>
    </row>
    <row r="26" ht="25.1">
      <c r="E26" s="11" t="s">
        <v>108</v>
      </c>
    </row>
    <row r="27" spans="1:16" ht="37.65">
      <c r="A27" s="5">
        <v>6</v>
      </c>
      <c r="B27" s="5" t="s">
        <v>40</v>
      </c>
      <c r="C27" s="5" t="s">
        <v>256</v>
      </c>
      <c r="D27" s="5" t="s">
        <v>47</v>
      </c>
      <c r="E27" s="5" t="s">
        <v>257</v>
      </c>
      <c r="F27" s="5" t="s">
        <v>44</v>
      </c>
      <c r="G27" s="7">
        <v>1</v>
      </c>
      <c r="H27" s="10"/>
      <c r="I27" s="9">
        <f>ROUND((H27*G27),2)</f>
        <v>0</v>
      </c>
      <c r="O27">
        <f>rekapitulace!H8</f>
        <v>21</v>
      </c>
      <c r="P27">
        <f>ROUND(O27/100*I27,2)</f>
        <v>0</v>
      </c>
    </row>
    <row r="28" ht="12.55">
      <c r="E28" s="11" t="s">
        <v>258</v>
      </c>
    </row>
    <row r="29" spans="1:16" ht="12.85" customHeight="1">
      <c r="A29" s="12"/>
      <c r="B29" s="12"/>
      <c r="C29" s="12" t="s">
        <v>39</v>
      </c>
      <c r="D29" s="12"/>
      <c r="E29" s="12" t="s">
        <v>38</v>
      </c>
      <c r="F29" s="12"/>
      <c r="G29" s="12"/>
      <c r="H29" s="12"/>
      <c r="I29" s="12">
        <f>SUM(I12:I28)</f>
        <v>0</v>
      </c>
      <c r="P29">
        <f>SUM(P12:P28)</f>
        <v>0</v>
      </c>
    </row>
    <row r="31" spans="1:9" ht="12.85" customHeight="1">
      <c r="A31" s="6"/>
      <c r="B31" s="6"/>
      <c r="C31" s="6" t="s">
        <v>19</v>
      </c>
      <c r="D31" s="6"/>
      <c r="E31" s="6" t="s">
        <v>109</v>
      </c>
      <c r="F31" s="6"/>
      <c r="G31" s="8"/>
      <c r="H31" s="6"/>
      <c r="I31" s="8"/>
    </row>
    <row r="32" spans="1:16" ht="25.1">
      <c r="A32" s="5">
        <v>7</v>
      </c>
      <c r="B32" s="5" t="s">
        <v>40</v>
      </c>
      <c r="C32" s="5" t="s">
        <v>259</v>
      </c>
      <c r="D32" s="5" t="s">
        <v>47</v>
      </c>
      <c r="E32" s="5" t="s">
        <v>260</v>
      </c>
      <c r="F32" s="5" t="s">
        <v>153</v>
      </c>
      <c r="G32" s="7">
        <v>40</v>
      </c>
      <c r="H32" s="10"/>
      <c r="I32" s="9">
        <f>ROUND((H32*G32),2)</f>
        <v>0</v>
      </c>
      <c r="O32">
        <f>rekapitulace!H8</f>
        <v>21</v>
      </c>
      <c r="P32">
        <f>ROUND(O32/100*I32,2)</f>
        <v>0</v>
      </c>
    </row>
    <row r="33" ht="25.1">
      <c r="E33" s="11" t="s">
        <v>261</v>
      </c>
    </row>
    <row r="34" ht="25.1">
      <c r="E34" s="11" t="s">
        <v>262</v>
      </c>
    </row>
    <row r="35" spans="1:16" ht="12.55">
      <c r="A35" s="5">
        <v>8</v>
      </c>
      <c r="B35" s="5" t="s">
        <v>40</v>
      </c>
      <c r="C35" s="5" t="s">
        <v>263</v>
      </c>
      <c r="D35" s="5" t="s">
        <v>47</v>
      </c>
      <c r="E35" s="5" t="s">
        <v>264</v>
      </c>
      <c r="F35" s="5" t="s">
        <v>190</v>
      </c>
      <c r="G35" s="7">
        <v>28.565</v>
      </c>
      <c r="H35" s="10"/>
      <c r="I35" s="9">
        <f>ROUND((H35*G35),2)</f>
        <v>0</v>
      </c>
      <c r="O35">
        <f>rekapitulace!H8</f>
        <v>21</v>
      </c>
      <c r="P35">
        <f>ROUND(O35/100*I35,2)</f>
        <v>0</v>
      </c>
    </row>
    <row r="36" ht="12.55">
      <c r="E36" s="11" t="s">
        <v>265</v>
      </c>
    </row>
    <row r="37" ht="50.25">
      <c r="E37" s="11" t="s">
        <v>113</v>
      </c>
    </row>
    <row r="38" spans="1:16" ht="62.75">
      <c r="A38" s="5">
        <v>9</v>
      </c>
      <c r="B38" s="5" t="s">
        <v>40</v>
      </c>
      <c r="C38" s="5" t="s">
        <v>116</v>
      </c>
      <c r="D38" s="5" t="s">
        <v>47</v>
      </c>
      <c r="E38" s="5" t="s">
        <v>117</v>
      </c>
      <c r="F38" s="5" t="s">
        <v>106</v>
      </c>
      <c r="G38" s="7">
        <v>10.328</v>
      </c>
      <c r="H38" s="10"/>
      <c r="I38" s="9">
        <f>ROUND((H38*G38),2)</f>
        <v>0</v>
      </c>
      <c r="O38">
        <f>rekapitulace!H8</f>
        <v>21</v>
      </c>
      <c r="P38">
        <f>ROUND(O38/100*I38,2)</f>
        <v>0</v>
      </c>
    </row>
    <row r="39" ht="12.55">
      <c r="E39" s="11" t="s">
        <v>266</v>
      </c>
    </row>
    <row r="40" ht="50.25">
      <c r="E40" s="11" t="s">
        <v>113</v>
      </c>
    </row>
    <row r="41" spans="1:16" ht="12.55">
      <c r="A41" s="5">
        <v>10</v>
      </c>
      <c r="B41" s="5" t="s">
        <v>40</v>
      </c>
      <c r="C41" s="5" t="s">
        <v>267</v>
      </c>
      <c r="D41" s="5" t="s">
        <v>47</v>
      </c>
      <c r="E41" s="5" t="s">
        <v>268</v>
      </c>
      <c r="F41" s="5" t="s">
        <v>190</v>
      </c>
      <c r="G41" s="7">
        <v>111.665</v>
      </c>
      <c r="H41" s="10"/>
      <c r="I41" s="9">
        <f>ROUND((H41*G41),2)</f>
        <v>0</v>
      </c>
      <c r="O41">
        <f>rekapitulace!H8</f>
        <v>21</v>
      </c>
      <c r="P41">
        <f>ROUND(O41/100*I41,2)</f>
        <v>0</v>
      </c>
    </row>
    <row r="42" ht="62.75">
      <c r="E42" s="11" t="s">
        <v>269</v>
      </c>
    </row>
    <row r="43" ht="25.1">
      <c r="E43" s="11" t="s">
        <v>270</v>
      </c>
    </row>
    <row r="44" spans="1:16" ht="12.55">
      <c r="A44" s="5">
        <v>11</v>
      </c>
      <c r="B44" s="5" t="s">
        <v>40</v>
      </c>
      <c r="C44" s="5" t="s">
        <v>271</v>
      </c>
      <c r="D44" s="5" t="s">
        <v>47</v>
      </c>
      <c r="E44" s="5" t="s">
        <v>272</v>
      </c>
      <c r="F44" s="5" t="s">
        <v>106</v>
      </c>
      <c r="G44" s="7">
        <v>37.015</v>
      </c>
      <c r="H44" s="10"/>
      <c r="I44" s="9">
        <f>ROUND((H44*G44),2)</f>
        <v>0</v>
      </c>
      <c r="O44">
        <f>rekapitulace!H8</f>
        <v>21</v>
      </c>
      <c r="P44">
        <f>ROUND(O44/100*I44,2)</f>
        <v>0</v>
      </c>
    </row>
    <row r="45" ht="50.25">
      <c r="E45" s="11" t="s">
        <v>273</v>
      </c>
    </row>
    <row r="46" ht="75.3">
      <c r="E46" s="11" t="s">
        <v>274</v>
      </c>
    </row>
    <row r="47" spans="1:16" ht="25.1">
      <c r="A47" s="5">
        <v>12</v>
      </c>
      <c r="B47" s="5" t="s">
        <v>40</v>
      </c>
      <c r="C47" s="5" t="s">
        <v>130</v>
      </c>
      <c r="D47" s="5" t="s">
        <v>42</v>
      </c>
      <c r="E47" s="5" t="s">
        <v>131</v>
      </c>
      <c r="F47" s="5" t="s">
        <v>106</v>
      </c>
      <c r="G47" s="7">
        <v>49.78</v>
      </c>
      <c r="H47" s="10"/>
      <c r="I47" s="9">
        <f>ROUND((H47*G47),2)</f>
        <v>0</v>
      </c>
      <c r="O47">
        <f>rekapitulace!H8</f>
        <v>21</v>
      </c>
      <c r="P47">
        <f>ROUND(O47/100*I47,2)</f>
        <v>0</v>
      </c>
    </row>
    <row r="48" ht="175.65">
      <c r="E48" s="11" t="s">
        <v>275</v>
      </c>
    </row>
    <row r="49" ht="301.1">
      <c r="E49" s="11" t="s">
        <v>133</v>
      </c>
    </row>
    <row r="50" spans="1:16" ht="25.1">
      <c r="A50" s="5">
        <v>13</v>
      </c>
      <c r="B50" s="5" t="s">
        <v>40</v>
      </c>
      <c r="C50" s="5" t="s">
        <v>130</v>
      </c>
      <c r="D50" s="5" t="s">
        <v>114</v>
      </c>
      <c r="E50" s="5" t="s">
        <v>134</v>
      </c>
      <c r="F50" s="5" t="s">
        <v>106</v>
      </c>
      <c r="G50" s="7">
        <v>15.698</v>
      </c>
      <c r="H50" s="10"/>
      <c r="I50" s="9">
        <f>ROUND((H50*G50),2)</f>
        <v>0</v>
      </c>
      <c r="O50">
        <f>rekapitulace!H8</f>
        <v>21</v>
      </c>
      <c r="P50">
        <f>ROUND(O50/100*I50,2)</f>
        <v>0</v>
      </c>
    </row>
    <row r="51" ht="12.55">
      <c r="E51" s="11" t="s">
        <v>276</v>
      </c>
    </row>
    <row r="52" ht="301.1">
      <c r="E52" s="11" t="s">
        <v>133</v>
      </c>
    </row>
    <row r="53" spans="1:16" ht="37.65">
      <c r="A53" s="5">
        <v>14</v>
      </c>
      <c r="B53" s="5" t="s">
        <v>40</v>
      </c>
      <c r="C53" s="5" t="s">
        <v>277</v>
      </c>
      <c r="D53" s="5" t="s">
        <v>42</v>
      </c>
      <c r="E53" s="5" t="s">
        <v>278</v>
      </c>
      <c r="F53" s="5" t="s">
        <v>106</v>
      </c>
      <c r="G53" s="7">
        <v>5.5</v>
      </c>
      <c r="H53" s="10"/>
      <c r="I53" s="9">
        <f>ROUND((H53*G53),2)</f>
        <v>0</v>
      </c>
      <c r="O53">
        <f>rekapitulace!H8</f>
        <v>21</v>
      </c>
      <c r="P53">
        <f>ROUND(O53/100*I53,2)</f>
        <v>0</v>
      </c>
    </row>
    <row r="54" ht="37.65">
      <c r="E54" s="11" t="s">
        <v>279</v>
      </c>
    </row>
    <row r="55" ht="288.55">
      <c r="E55" s="11" t="s">
        <v>280</v>
      </c>
    </row>
    <row r="56" spans="1:16" ht="37.65">
      <c r="A56" s="5">
        <v>15</v>
      </c>
      <c r="B56" s="5" t="s">
        <v>40</v>
      </c>
      <c r="C56" s="5" t="s">
        <v>277</v>
      </c>
      <c r="D56" s="5" t="s">
        <v>114</v>
      </c>
      <c r="E56" s="5" t="s">
        <v>281</v>
      </c>
      <c r="F56" s="5" t="s">
        <v>106</v>
      </c>
      <c r="G56" s="7">
        <v>5.5</v>
      </c>
      <c r="H56" s="10"/>
      <c r="I56" s="9">
        <f>ROUND((H56*G56),2)</f>
        <v>0</v>
      </c>
      <c r="O56">
        <f>rekapitulace!H8</f>
        <v>21</v>
      </c>
      <c r="P56">
        <f>ROUND(O56/100*I56,2)</f>
        <v>0</v>
      </c>
    </row>
    <row r="57" ht="37.65">
      <c r="E57" s="11" t="s">
        <v>279</v>
      </c>
    </row>
    <row r="58" ht="288.55">
      <c r="E58" s="11" t="s">
        <v>280</v>
      </c>
    </row>
    <row r="59" spans="1:16" ht="37.65">
      <c r="A59" s="5">
        <v>16</v>
      </c>
      <c r="B59" s="5" t="s">
        <v>40</v>
      </c>
      <c r="C59" s="5" t="s">
        <v>282</v>
      </c>
      <c r="D59" s="5" t="s">
        <v>42</v>
      </c>
      <c r="E59" s="5" t="s">
        <v>283</v>
      </c>
      <c r="F59" s="5" t="s">
        <v>106</v>
      </c>
      <c r="G59" s="7">
        <v>44.28</v>
      </c>
      <c r="H59" s="10"/>
      <c r="I59" s="9">
        <f>ROUND((H59*G59),2)</f>
        <v>0</v>
      </c>
      <c r="O59">
        <f>rekapitulace!H8</f>
        <v>21</v>
      </c>
      <c r="P59">
        <f>ROUND(O59/100*I59,2)</f>
        <v>0</v>
      </c>
    </row>
    <row r="60" ht="50.25">
      <c r="E60" s="11" t="s">
        <v>284</v>
      </c>
    </row>
    <row r="61" ht="313.65">
      <c r="E61" s="11" t="s">
        <v>285</v>
      </c>
    </row>
    <row r="62" spans="1:16" ht="37.65">
      <c r="A62" s="5">
        <v>17</v>
      </c>
      <c r="B62" s="5" t="s">
        <v>40</v>
      </c>
      <c r="C62" s="5" t="s">
        <v>282</v>
      </c>
      <c r="D62" s="5" t="s">
        <v>114</v>
      </c>
      <c r="E62" s="5" t="s">
        <v>286</v>
      </c>
      <c r="F62" s="5" t="s">
        <v>106</v>
      </c>
      <c r="G62" s="7">
        <v>44.28</v>
      </c>
      <c r="H62" s="10"/>
      <c r="I62" s="9">
        <f>ROUND((H62*G62),2)</f>
        <v>0</v>
      </c>
      <c r="O62">
        <f>rekapitulace!H8</f>
        <v>21</v>
      </c>
      <c r="P62">
        <f>ROUND(O62/100*I62,2)</f>
        <v>0</v>
      </c>
    </row>
    <row r="63" ht="50.25">
      <c r="E63" s="11" t="s">
        <v>284</v>
      </c>
    </row>
    <row r="64" ht="313.65">
      <c r="E64" s="11" t="s">
        <v>287</v>
      </c>
    </row>
    <row r="65" spans="1:16" ht="12.55">
      <c r="A65" s="5">
        <v>18</v>
      </c>
      <c r="B65" s="5" t="s">
        <v>40</v>
      </c>
      <c r="C65" s="5" t="s">
        <v>137</v>
      </c>
      <c r="D65" s="5" t="s">
        <v>47</v>
      </c>
      <c r="E65" s="5" t="s">
        <v>138</v>
      </c>
      <c r="F65" s="5" t="s">
        <v>106</v>
      </c>
      <c r="G65" s="7">
        <v>128.321</v>
      </c>
      <c r="H65" s="10"/>
      <c r="I65" s="9">
        <f>ROUND((H65*G65),2)</f>
        <v>0</v>
      </c>
      <c r="O65">
        <f>rekapitulace!H8</f>
        <v>21</v>
      </c>
      <c r="P65">
        <f>ROUND(O65/100*I65,2)</f>
        <v>0</v>
      </c>
    </row>
    <row r="66" ht="62.75">
      <c r="E66" s="11" t="s">
        <v>288</v>
      </c>
    </row>
    <row r="67" ht="175.65">
      <c r="E67" s="11" t="s">
        <v>289</v>
      </c>
    </row>
    <row r="68" spans="1:16" ht="12.55">
      <c r="A68" s="5">
        <v>19</v>
      </c>
      <c r="B68" s="5" t="s">
        <v>40</v>
      </c>
      <c r="C68" s="5" t="s">
        <v>290</v>
      </c>
      <c r="D68" s="5" t="s">
        <v>47</v>
      </c>
      <c r="E68" s="5" t="s">
        <v>291</v>
      </c>
      <c r="F68" s="5" t="s">
        <v>106</v>
      </c>
      <c r="G68" s="7">
        <v>65.478</v>
      </c>
      <c r="H68" s="10"/>
      <c r="I68" s="9">
        <f>ROUND((H68*G68),2)</f>
        <v>0</v>
      </c>
      <c r="O68">
        <f>rekapitulace!H8</f>
        <v>21</v>
      </c>
      <c r="P68">
        <f>ROUND(O68/100*I68,2)</f>
        <v>0</v>
      </c>
    </row>
    <row r="69" ht="37.65">
      <c r="E69" s="11" t="s">
        <v>292</v>
      </c>
    </row>
    <row r="70" ht="263.45">
      <c r="E70" s="11" t="s">
        <v>293</v>
      </c>
    </row>
    <row r="71" spans="1:16" ht="25.1">
      <c r="A71" s="5">
        <v>20</v>
      </c>
      <c r="B71" s="5" t="s">
        <v>40</v>
      </c>
      <c r="C71" s="5" t="s">
        <v>294</v>
      </c>
      <c r="D71" s="5" t="s">
        <v>47</v>
      </c>
      <c r="E71" s="5" t="s">
        <v>295</v>
      </c>
      <c r="F71" s="5" t="s">
        <v>106</v>
      </c>
      <c r="G71" s="7">
        <v>11.562</v>
      </c>
      <c r="H71" s="10"/>
      <c r="I71" s="9">
        <f>ROUND((H71*G71),2)</f>
        <v>0</v>
      </c>
      <c r="O71">
        <f>rekapitulace!H8</f>
        <v>21</v>
      </c>
      <c r="P71">
        <f>ROUND(O71/100*I71,2)</f>
        <v>0</v>
      </c>
    </row>
    <row r="72" ht="25.1">
      <c r="E72" s="11" t="s">
        <v>296</v>
      </c>
    </row>
    <row r="73" ht="276">
      <c r="E73" s="11" t="s">
        <v>297</v>
      </c>
    </row>
    <row r="74" spans="1:16" ht="12.55">
      <c r="A74" s="5">
        <v>21</v>
      </c>
      <c r="B74" s="5" t="s">
        <v>40</v>
      </c>
      <c r="C74" s="5" t="s">
        <v>298</v>
      </c>
      <c r="D74" s="5" t="s">
        <v>47</v>
      </c>
      <c r="E74" s="5" t="s">
        <v>299</v>
      </c>
      <c r="F74" s="5" t="s">
        <v>153</v>
      </c>
      <c r="G74" s="7">
        <v>29.659</v>
      </c>
      <c r="H74" s="10"/>
      <c r="I74" s="9">
        <f>ROUND((H74*G74),2)</f>
        <v>0</v>
      </c>
      <c r="O74">
        <f>rekapitulace!H8</f>
        <v>21</v>
      </c>
      <c r="P74">
        <f>ROUND(O74/100*I74,2)</f>
        <v>0</v>
      </c>
    </row>
    <row r="75" ht="37.65">
      <c r="E75" s="11" t="s">
        <v>300</v>
      </c>
    </row>
    <row r="76" ht="12.55">
      <c r="E76" s="11" t="s">
        <v>301</v>
      </c>
    </row>
    <row r="77" spans="1:16" ht="12.85" customHeight="1">
      <c r="A77" s="12"/>
      <c r="B77" s="12"/>
      <c r="C77" s="12" t="s">
        <v>19</v>
      </c>
      <c r="D77" s="12"/>
      <c r="E77" s="12" t="s">
        <v>109</v>
      </c>
      <c r="F77" s="12"/>
      <c r="G77" s="12"/>
      <c r="H77" s="12"/>
      <c r="I77" s="12">
        <f>SUM(I32:I76)</f>
        <v>0</v>
      </c>
      <c r="P77">
        <f>SUM(P32:P76)</f>
        <v>0</v>
      </c>
    </row>
    <row r="79" spans="1:9" ht="12.85" customHeight="1">
      <c r="A79" s="6"/>
      <c r="B79" s="6"/>
      <c r="C79" s="6" t="s">
        <v>30</v>
      </c>
      <c r="D79" s="6"/>
      <c r="E79" s="6" t="s">
        <v>302</v>
      </c>
      <c r="F79" s="6"/>
      <c r="G79" s="8"/>
      <c r="H79" s="6"/>
      <c r="I79" s="8"/>
    </row>
    <row r="80" spans="1:16" ht="25.1">
      <c r="A80" s="5">
        <v>22</v>
      </c>
      <c r="B80" s="5" t="s">
        <v>40</v>
      </c>
      <c r="C80" s="5" t="s">
        <v>303</v>
      </c>
      <c r="D80" s="5" t="s">
        <v>47</v>
      </c>
      <c r="E80" s="5" t="s">
        <v>304</v>
      </c>
      <c r="F80" s="5" t="s">
        <v>106</v>
      </c>
      <c r="G80" s="7">
        <v>0.12</v>
      </c>
      <c r="H80" s="10"/>
      <c r="I80" s="9">
        <f>ROUND((H80*G80),2)</f>
        <v>0</v>
      </c>
      <c r="O80">
        <f>rekapitulace!H8</f>
        <v>21</v>
      </c>
      <c r="P80">
        <f>ROUND(O80/100*I80,2)</f>
        <v>0</v>
      </c>
    </row>
    <row r="81" ht="37.65">
      <c r="E81" s="11" t="s">
        <v>305</v>
      </c>
    </row>
    <row r="82" ht="50.25">
      <c r="E82" s="11" t="s">
        <v>306</v>
      </c>
    </row>
    <row r="83" spans="1:16" ht="12.55">
      <c r="A83" s="5">
        <v>23</v>
      </c>
      <c r="B83" s="5" t="s">
        <v>40</v>
      </c>
      <c r="C83" s="5" t="s">
        <v>307</v>
      </c>
      <c r="D83" s="5" t="s">
        <v>47</v>
      </c>
      <c r="E83" s="5" t="s">
        <v>308</v>
      </c>
      <c r="F83" s="5" t="s">
        <v>153</v>
      </c>
      <c r="G83" s="7">
        <v>10.058</v>
      </c>
      <c r="H83" s="10"/>
      <c r="I83" s="9">
        <f>ROUND((H83*G83),2)</f>
        <v>0</v>
      </c>
      <c r="O83">
        <f>rekapitulace!H8</f>
        <v>21</v>
      </c>
      <c r="P83">
        <f>ROUND(O83/100*I83,2)</f>
        <v>0</v>
      </c>
    </row>
    <row r="84" ht="12.55">
      <c r="E84" s="11" t="s">
        <v>309</v>
      </c>
    </row>
    <row r="85" ht="50.25">
      <c r="E85" s="11" t="s">
        <v>310</v>
      </c>
    </row>
    <row r="86" spans="1:16" ht="25.1">
      <c r="A86" s="5">
        <v>24</v>
      </c>
      <c r="B86" s="5" t="s">
        <v>40</v>
      </c>
      <c r="C86" s="5" t="s">
        <v>311</v>
      </c>
      <c r="D86" s="5" t="s">
        <v>47</v>
      </c>
      <c r="E86" s="5" t="s">
        <v>312</v>
      </c>
      <c r="F86" s="5" t="s">
        <v>106</v>
      </c>
      <c r="G86" s="7">
        <v>1.152</v>
      </c>
      <c r="H86" s="10"/>
      <c r="I86" s="9">
        <f>ROUND((H86*G86),2)</f>
        <v>0</v>
      </c>
      <c r="O86">
        <f>rekapitulace!H8</f>
        <v>21</v>
      </c>
      <c r="P86">
        <f>ROUND(O86/100*I86,2)</f>
        <v>0</v>
      </c>
    </row>
    <row r="87" ht="25.1">
      <c r="E87" s="11" t="s">
        <v>313</v>
      </c>
    </row>
    <row r="88" ht="37.65">
      <c r="E88" s="11" t="s">
        <v>314</v>
      </c>
    </row>
    <row r="89" spans="1:16" ht="25.1">
      <c r="A89" s="5">
        <v>25</v>
      </c>
      <c r="B89" s="5" t="s">
        <v>40</v>
      </c>
      <c r="C89" s="5" t="s">
        <v>315</v>
      </c>
      <c r="D89" s="5" t="s">
        <v>47</v>
      </c>
      <c r="E89" s="5" t="s">
        <v>316</v>
      </c>
      <c r="F89" s="5" t="s">
        <v>190</v>
      </c>
      <c r="G89" s="7">
        <v>288</v>
      </c>
      <c r="H89" s="10"/>
      <c r="I89" s="9">
        <f>ROUND((H89*G89),2)</f>
        <v>0</v>
      </c>
      <c r="O89">
        <f>rekapitulace!H8</f>
        <v>21</v>
      </c>
      <c r="P89">
        <f>ROUND(O89/100*I89,2)</f>
        <v>0</v>
      </c>
    </row>
    <row r="90" ht="12.55">
      <c r="E90" s="11" t="s">
        <v>317</v>
      </c>
    </row>
    <row r="91" ht="50.25">
      <c r="E91" s="11" t="s">
        <v>318</v>
      </c>
    </row>
    <row r="92" spans="1:16" ht="12.55">
      <c r="A92" s="5">
        <v>26</v>
      </c>
      <c r="B92" s="5" t="s">
        <v>40</v>
      </c>
      <c r="C92" s="5" t="s">
        <v>319</v>
      </c>
      <c r="D92" s="5" t="s">
        <v>47</v>
      </c>
      <c r="E92" s="5" t="s">
        <v>320</v>
      </c>
      <c r="F92" s="5" t="s">
        <v>190</v>
      </c>
      <c r="G92" s="7">
        <v>67.86</v>
      </c>
      <c r="H92" s="10"/>
      <c r="I92" s="9">
        <f>ROUND((H92*G92),2)</f>
        <v>0</v>
      </c>
      <c r="O92">
        <f>rekapitulace!H8</f>
        <v>21</v>
      </c>
      <c r="P92">
        <f>ROUND(O92/100*I92,2)</f>
        <v>0</v>
      </c>
    </row>
    <row r="93" ht="25.1">
      <c r="E93" s="11" t="s">
        <v>321</v>
      </c>
    </row>
    <row r="94" ht="62.75">
      <c r="E94" s="11" t="s">
        <v>322</v>
      </c>
    </row>
    <row r="95" spans="1:16" ht="12.55">
      <c r="A95" s="5">
        <v>27</v>
      </c>
      <c r="B95" s="5" t="s">
        <v>40</v>
      </c>
      <c r="C95" s="5" t="s">
        <v>323</v>
      </c>
      <c r="D95" s="5" t="s">
        <v>47</v>
      </c>
      <c r="E95" s="5" t="s">
        <v>324</v>
      </c>
      <c r="F95" s="5" t="s">
        <v>190</v>
      </c>
      <c r="G95" s="7">
        <v>220.14</v>
      </c>
      <c r="H95" s="10"/>
      <c r="I95" s="9">
        <f>ROUND((H95*G95),2)</f>
        <v>0</v>
      </c>
      <c r="O95">
        <f>rekapitulace!H8</f>
        <v>21</v>
      </c>
      <c r="P95">
        <f>ROUND(O95/100*I95,2)</f>
        <v>0</v>
      </c>
    </row>
    <row r="96" ht="25.1">
      <c r="E96" s="11" t="s">
        <v>325</v>
      </c>
    </row>
    <row r="97" ht="62.75">
      <c r="E97" s="11" t="s">
        <v>322</v>
      </c>
    </row>
    <row r="98" spans="1:16" ht="12.85" customHeight="1">
      <c r="A98" s="12"/>
      <c r="B98" s="12"/>
      <c r="C98" s="12" t="s">
        <v>30</v>
      </c>
      <c r="D98" s="12"/>
      <c r="E98" s="12" t="s">
        <v>302</v>
      </c>
      <c r="F98" s="12"/>
      <c r="G98" s="12"/>
      <c r="H98" s="12"/>
      <c r="I98" s="12">
        <f>SUM(I80:I97)</f>
        <v>0</v>
      </c>
      <c r="P98">
        <f>SUM(P80:P97)</f>
        <v>0</v>
      </c>
    </row>
    <row r="100" spans="1:9" ht="12.85" customHeight="1">
      <c r="A100" s="6"/>
      <c r="B100" s="6"/>
      <c r="C100" s="6" t="s">
        <v>31</v>
      </c>
      <c r="D100" s="6"/>
      <c r="E100" s="6" t="s">
        <v>326</v>
      </c>
      <c r="F100" s="6"/>
      <c r="G100" s="8"/>
      <c r="H100" s="6"/>
      <c r="I100" s="8"/>
    </row>
    <row r="101" spans="1:16" ht="12.55">
      <c r="A101" s="5">
        <v>28</v>
      </c>
      <c r="B101" s="5" t="s">
        <v>40</v>
      </c>
      <c r="C101" s="5" t="s">
        <v>327</v>
      </c>
      <c r="D101" s="5" t="s">
        <v>47</v>
      </c>
      <c r="E101" s="5" t="s">
        <v>328</v>
      </c>
      <c r="F101" s="5" t="s">
        <v>329</v>
      </c>
      <c r="G101" s="7">
        <v>94.68</v>
      </c>
      <c r="H101" s="10"/>
      <c r="I101" s="9">
        <f>ROUND((H101*G101),2)</f>
        <v>0</v>
      </c>
      <c r="O101">
        <f>rekapitulace!H8</f>
        <v>21</v>
      </c>
      <c r="P101">
        <f>ROUND(O101/100*I101,2)</f>
        <v>0</v>
      </c>
    </row>
    <row r="102" ht="12.55">
      <c r="E102" s="11" t="s">
        <v>330</v>
      </c>
    </row>
    <row r="103" ht="25.1">
      <c r="E103" s="11" t="s">
        <v>331</v>
      </c>
    </row>
    <row r="104" spans="1:16" ht="25.1">
      <c r="A104" s="5">
        <v>29</v>
      </c>
      <c r="B104" s="5" t="s">
        <v>40</v>
      </c>
      <c r="C104" s="5" t="s">
        <v>332</v>
      </c>
      <c r="D104" s="5" t="s">
        <v>47</v>
      </c>
      <c r="E104" s="5" t="s">
        <v>333</v>
      </c>
      <c r="F104" s="5" t="s">
        <v>106</v>
      </c>
      <c r="G104" s="7">
        <v>14.067</v>
      </c>
      <c r="H104" s="10"/>
      <c r="I104" s="9">
        <f>ROUND((H104*G104),2)</f>
        <v>0</v>
      </c>
      <c r="O104">
        <f>rekapitulace!H8</f>
        <v>21</v>
      </c>
      <c r="P104">
        <f>ROUND(O104/100*I104,2)</f>
        <v>0</v>
      </c>
    </row>
    <row r="105" ht="25.1">
      <c r="E105" s="11" t="s">
        <v>334</v>
      </c>
    </row>
    <row r="106" ht="351.3">
      <c r="E106" s="11" t="s">
        <v>335</v>
      </c>
    </row>
    <row r="107" spans="1:16" ht="12.55">
      <c r="A107" s="5">
        <v>30</v>
      </c>
      <c r="B107" s="5" t="s">
        <v>40</v>
      </c>
      <c r="C107" s="5" t="s">
        <v>336</v>
      </c>
      <c r="D107" s="5" t="s">
        <v>47</v>
      </c>
      <c r="E107" s="5" t="s">
        <v>337</v>
      </c>
      <c r="F107" s="5" t="s">
        <v>98</v>
      </c>
      <c r="G107" s="7">
        <v>2.251</v>
      </c>
      <c r="H107" s="10"/>
      <c r="I107" s="9">
        <f>ROUND((H107*G107),2)</f>
        <v>0</v>
      </c>
      <c r="O107">
        <f>rekapitulace!H8</f>
        <v>21</v>
      </c>
      <c r="P107">
        <f>ROUND(O107/100*I107,2)</f>
        <v>0</v>
      </c>
    </row>
    <row r="108" ht="12.55">
      <c r="E108" s="11" t="s">
        <v>338</v>
      </c>
    </row>
    <row r="109" ht="238.4">
      <c r="E109" s="11" t="s">
        <v>339</v>
      </c>
    </row>
    <row r="110" spans="1:16" ht="25.1">
      <c r="A110" s="5">
        <v>31</v>
      </c>
      <c r="B110" s="5" t="s">
        <v>40</v>
      </c>
      <c r="C110" s="5" t="s">
        <v>340</v>
      </c>
      <c r="D110" s="5" t="s">
        <v>47</v>
      </c>
      <c r="E110" s="5" t="s">
        <v>341</v>
      </c>
      <c r="F110" s="5" t="s">
        <v>106</v>
      </c>
      <c r="G110" s="7">
        <v>36.876</v>
      </c>
      <c r="H110" s="10"/>
      <c r="I110" s="9">
        <f>ROUND((H110*G110),2)</f>
        <v>0</v>
      </c>
      <c r="O110">
        <f>rekapitulace!H8</f>
        <v>21</v>
      </c>
      <c r="P110">
        <f>ROUND(O110/100*I110,2)</f>
        <v>0</v>
      </c>
    </row>
    <row r="111" ht="62.75">
      <c r="E111" s="11" t="s">
        <v>342</v>
      </c>
    </row>
    <row r="112" ht="338.75">
      <c r="E112" s="11" t="s">
        <v>343</v>
      </c>
    </row>
    <row r="113" spans="1:16" ht="37.65">
      <c r="A113" s="5">
        <v>32</v>
      </c>
      <c r="B113" s="5" t="s">
        <v>40</v>
      </c>
      <c r="C113" s="5" t="s">
        <v>344</v>
      </c>
      <c r="D113" s="5" t="s">
        <v>47</v>
      </c>
      <c r="E113" s="5" t="s">
        <v>345</v>
      </c>
      <c r="F113" s="5" t="s">
        <v>98</v>
      </c>
      <c r="G113" s="7">
        <v>5.04</v>
      </c>
      <c r="H113" s="10"/>
      <c r="I113" s="9">
        <f>ROUND((H113*G113),2)</f>
        <v>0</v>
      </c>
      <c r="O113">
        <f>rekapitulace!H8</f>
        <v>21</v>
      </c>
      <c r="P113">
        <f>ROUND(O113/100*I113,2)</f>
        <v>0</v>
      </c>
    </row>
    <row r="114" ht="12.55">
      <c r="E114" s="11" t="s">
        <v>346</v>
      </c>
    </row>
    <row r="115" ht="250.95">
      <c r="E115" s="11" t="s">
        <v>347</v>
      </c>
    </row>
    <row r="116" spans="1:16" ht="12.85" customHeight="1">
      <c r="A116" s="12"/>
      <c r="B116" s="12"/>
      <c r="C116" s="12" t="s">
        <v>31</v>
      </c>
      <c r="D116" s="12"/>
      <c r="E116" s="12" t="s">
        <v>326</v>
      </c>
      <c r="F116" s="12"/>
      <c r="G116" s="12"/>
      <c r="H116" s="12"/>
      <c r="I116" s="12">
        <f>SUM(I101:I115)</f>
        <v>0</v>
      </c>
      <c r="P116">
        <f>SUM(P101:P115)</f>
        <v>0</v>
      </c>
    </row>
    <row r="118" spans="1:9" ht="12.85" customHeight="1">
      <c r="A118" s="6"/>
      <c r="B118" s="6"/>
      <c r="C118" s="6" t="s">
        <v>32</v>
      </c>
      <c r="D118" s="6"/>
      <c r="E118" s="6" t="s">
        <v>348</v>
      </c>
      <c r="F118" s="6"/>
      <c r="G118" s="8"/>
      <c r="H118" s="6"/>
      <c r="I118" s="8"/>
    </row>
    <row r="119" spans="1:16" ht="25.1">
      <c r="A119" s="5">
        <v>33</v>
      </c>
      <c r="B119" s="5" t="s">
        <v>40</v>
      </c>
      <c r="C119" s="5" t="s">
        <v>349</v>
      </c>
      <c r="D119" s="5" t="s">
        <v>47</v>
      </c>
      <c r="E119" s="5" t="s">
        <v>350</v>
      </c>
      <c r="F119" s="5" t="s">
        <v>106</v>
      </c>
      <c r="G119" s="7">
        <v>63.735</v>
      </c>
      <c r="H119" s="10"/>
      <c r="I119" s="9">
        <f>ROUND((H119*G119),2)</f>
        <v>0</v>
      </c>
      <c r="O119">
        <f>rekapitulace!H8</f>
        <v>21</v>
      </c>
      <c r="P119">
        <f>ROUND(O119/100*I119,2)</f>
        <v>0</v>
      </c>
    </row>
    <row r="120" ht="12.55">
      <c r="E120" s="11" t="s">
        <v>351</v>
      </c>
    </row>
    <row r="121" ht="338.75">
      <c r="E121" s="11" t="s">
        <v>343</v>
      </c>
    </row>
    <row r="122" spans="1:16" ht="12.55">
      <c r="A122" s="5">
        <v>34</v>
      </c>
      <c r="B122" s="5" t="s">
        <v>40</v>
      </c>
      <c r="C122" s="5" t="s">
        <v>352</v>
      </c>
      <c r="D122" s="5" t="s">
        <v>47</v>
      </c>
      <c r="E122" s="5" t="s">
        <v>353</v>
      </c>
      <c r="F122" s="5" t="s">
        <v>98</v>
      </c>
      <c r="G122" s="7">
        <v>10.198</v>
      </c>
      <c r="H122" s="10"/>
      <c r="I122" s="9">
        <f>ROUND((H122*G122),2)</f>
        <v>0</v>
      </c>
      <c r="O122">
        <f>rekapitulace!H8</f>
        <v>21</v>
      </c>
      <c r="P122">
        <f>ROUND(O122/100*I122,2)</f>
        <v>0</v>
      </c>
    </row>
    <row r="123" ht="12.55">
      <c r="E123" s="11" t="s">
        <v>354</v>
      </c>
    </row>
    <row r="124" ht="250.95">
      <c r="E124" s="11" t="s">
        <v>355</v>
      </c>
    </row>
    <row r="125" spans="1:16" ht="12.55">
      <c r="A125" s="5">
        <v>35</v>
      </c>
      <c r="B125" s="5" t="s">
        <v>40</v>
      </c>
      <c r="C125" s="5" t="s">
        <v>356</v>
      </c>
      <c r="D125" s="5" t="s">
        <v>47</v>
      </c>
      <c r="E125" s="5" t="s">
        <v>357</v>
      </c>
      <c r="F125" s="5" t="s">
        <v>190</v>
      </c>
      <c r="G125" s="7">
        <v>22.56</v>
      </c>
      <c r="H125" s="10"/>
      <c r="I125" s="9">
        <f>ROUND((H125*G125),2)</f>
        <v>0</v>
      </c>
      <c r="O125">
        <f>rekapitulace!H8</f>
        <v>21</v>
      </c>
      <c r="P125">
        <f>ROUND(O125/100*I125,2)</f>
        <v>0</v>
      </c>
    </row>
    <row r="126" ht="12.55">
      <c r="E126" s="11" t="s">
        <v>358</v>
      </c>
    </row>
    <row r="127" ht="50.25">
      <c r="E127" s="11" t="s">
        <v>359</v>
      </c>
    </row>
    <row r="128" spans="1:16" ht="25.1">
      <c r="A128" s="5">
        <v>36</v>
      </c>
      <c r="B128" s="5" t="s">
        <v>40</v>
      </c>
      <c r="C128" s="5" t="s">
        <v>360</v>
      </c>
      <c r="D128" s="5" t="s">
        <v>47</v>
      </c>
      <c r="E128" s="5" t="s">
        <v>361</v>
      </c>
      <c r="F128" s="5" t="s">
        <v>106</v>
      </c>
      <c r="G128" s="7">
        <v>1.788</v>
      </c>
      <c r="H128" s="10"/>
      <c r="I128" s="9">
        <f>ROUND((H128*G128),2)</f>
        <v>0</v>
      </c>
      <c r="O128">
        <f>rekapitulace!H8</f>
        <v>21</v>
      </c>
      <c r="P128">
        <f>ROUND(O128/100*I128,2)</f>
        <v>0</v>
      </c>
    </row>
    <row r="129" ht="50.25">
      <c r="E129" s="11" t="s">
        <v>362</v>
      </c>
    </row>
    <row r="130" ht="338.75">
      <c r="E130" s="11" t="s">
        <v>363</v>
      </c>
    </row>
    <row r="131" spans="1:16" ht="25.1">
      <c r="A131" s="5">
        <v>37</v>
      </c>
      <c r="B131" s="5" t="s">
        <v>40</v>
      </c>
      <c r="C131" s="5" t="s">
        <v>364</v>
      </c>
      <c r="D131" s="5" t="s">
        <v>47</v>
      </c>
      <c r="E131" s="5" t="s">
        <v>365</v>
      </c>
      <c r="F131" s="5" t="s">
        <v>106</v>
      </c>
      <c r="G131" s="7">
        <v>16.985</v>
      </c>
      <c r="H131" s="10"/>
      <c r="I131" s="9">
        <f>ROUND((H131*G131),2)</f>
        <v>0</v>
      </c>
      <c r="O131">
        <f>rekapitulace!H8</f>
        <v>21</v>
      </c>
      <c r="P131">
        <f>ROUND(O131/100*I131,2)</f>
        <v>0</v>
      </c>
    </row>
    <row r="132" ht="75.3">
      <c r="E132" s="11" t="s">
        <v>366</v>
      </c>
    </row>
    <row r="133" ht="338.75">
      <c r="E133" s="11" t="s">
        <v>343</v>
      </c>
    </row>
    <row r="134" spans="1:16" ht="37.65">
      <c r="A134" s="5">
        <v>38</v>
      </c>
      <c r="B134" s="5" t="s">
        <v>40</v>
      </c>
      <c r="C134" s="5" t="s">
        <v>367</v>
      </c>
      <c r="D134" s="5" t="s">
        <v>47</v>
      </c>
      <c r="E134" s="5" t="s">
        <v>368</v>
      </c>
      <c r="F134" s="5" t="s">
        <v>106</v>
      </c>
      <c r="G134" s="7">
        <v>16.985</v>
      </c>
      <c r="H134" s="10"/>
      <c r="I134" s="9">
        <f>ROUND((H134*G134),2)</f>
        <v>0</v>
      </c>
      <c r="O134">
        <f>rekapitulace!H8</f>
        <v>21</v>
      </c>
      <c r="P134">
        <f>ROUND(O134/100*I134,2)</f>
        <v>0</v>
      </c>
    </row>
    <row r="135" ht="62.75">
      <c r="E135" s="11" t="s">
        <v>369</v>
      </c>
    </row>
    <row r="136" ht="37.65">
      <c r="E136" s="11" t="s">
        <v>314</v>
      </c>
    </row>
    <row r="137" spans="1:16" ht="25.1">
      <c r="A137" s="5">
        <v>39</v>
      </c>
      <c r="B137" s="5" t="s">
        <v>40</v>
      </c>
      <c r="C137" s="5" t="s">
        <v>370</v>
      </c>
      <c r="D137" s="5" t="s">
        <v>47</v>
      </c>
      <c r="E137" s="5" t="s">
        <v>371</v>
      </c>
      <c r="F137" s="5" t="s">
        <v>106</v>
      </c>
      <c r="G137" s="7">
        <v>45.57</v>
      </c>
      <c r="H137" s="10"/>
      <c r="I137" s="9">
        <f>ROUND((H137*G137),2)</f>
        <v>0</v>
      </c>
      <c r="O137">
        <f>rekapitulace!H8</f>
        <v>21</v>
      </c>
      <c r="P137">
        <f>ROUND(O137/100*I137,2)</f>
        <v>0</v>
      </c>
    </row>
    <row r="138" ht="25.1">
      <c r="E138" s="11" t="s">
        <v>372</v>
      </c>
    </row>
    <row r="139" ht="37.65">
      <c r="E139" s="11" t="s">
        <v>314</v>
      </c>
    </row>
    <row r="140" spans="1:16" ht="25.1">
      <c r="A140" s="5">
        <v>40</v>
      </c>
      <c r="B140" s="5" t="s">
        <v>40</v>
      </c>
      <c r="C140" s="5" t="s">
        <v>373</v>
      </c>
      <c r="D140" s="5" t="s">
        <v>47</v>
      </c>
      <c r="E140" s="5" t="s">
        <v>374</v>
      </c>
      <c r="F140" s="5" t="s">
        <v>106</v>
      </c>
      <c r="G140" s="7">
        <v>17.96</v>
      </c>
      <c r="H140" s="10"/>
      <c r="I140" s="9">
        <f>ROUND((H140*G140),2)</f>
        <v>0</v>
      </c>
      <c r="O140">
        <f>rekapitulace!H8</f>
        <v>21</v>
      </c>
      <c r="P140">
        <f>ROUND(O140/100*I140,2)</f>
        <v>0</v>
      </c>
    </row>
    <row r="141" ht="25.1">
      <c r="E141" s="11" t="s">
        <v>375</v>
      </c>
    </row>
    <row r="142" ht="263.45">
      <c r="E142" s="11" t="s">
        <v>376</v>
      </c>
    </row>
    <row r="143" spans="1:16" ht="25.1">
      <c r="A143" s="5">
        <v>41</v>
      </c>
      <c r="B143" s="5" t="s">
        <v>40</v>
      </c>
      <c r="C143" s="5" t="s">
        <v>377</v>
      </c>
      <c r="D143" s="5" t="s">
        <v>47</v>
      </c>
      <c r="E143" s="5" t="s">
        <v>378</v>
      </c>
      <c r="F143" s="5" t="s">
        <v>106</v>
      </c>
      <c r="G143" s="7">
        <v>33.97</v>
      </c>
      <c r="H143" s="10"/>
      <c r="I143" s="9">
        <f>ROUND((H143*G143),2)</f>
        <v>0</v>
      </c>
      <c r="O143">
        <f>rekapitulace!H8</f>
        <v>21</v>
      </c>
      <c r="P143">
        <f>ROUND(O143/100*I143,2)</f>
        <v>0</v>
      </c>
    </row>
    <row r="144" ht="62.75">
      <c r="E144" s="11" t="s">
        <v>379</v>
      </c>
    </row>
    <row r="145" ht="100.4">
      <c r="E145" s="11" t="s">
        <v>380</v>
      </c>
    </row>
    <row r="146" spans="1:16" ht="12.85" customHeight="1">
      <c r="A146" s="12"/>
      <c r="B146" s="12"/>
      <c r="C146" s="12" t="s">
        <v>32</v>
      </c>
      <c r="D146" s="12"/>
      <c r="E146" s="12" t="s">
        <v>348</v>
      </c>
      <c r="F146" s="12"/>
      <c r="G146" s="12"/>
      <c r="H146" s="12"/>
      <c r="I146" s="12">
        <f>SUM(I119:I145)</f>
        <v>0</v>
      </c>
      <c r="P146">
        <f>SUM(P119:P145)</f>
        <v>0</v>
      </c>
    </row>
    <row r="148" spans="1:9" ht="12.85" customHeight="1">
      <c r="A148" s="6"/>
      <c r="B148" s="6"/>
      <c r="C148" s="6" t="s">
        <v>33</v>
      </c>
      <c r="D148" s="6"/>
      <c r="E148" s="6" t="s">
        <v>95</v>
      </c>
      <c r="F148" s="6"/>
      <c r="G148" s="8"/>
      <c r="H148" s="6"/>
      <c r="I148" s="8"/>
    </row>
    <row r="149" spans="1:16" ht="25.1">
      <c r="A149" s="5">
        <v>42</v>
      </c>
      <c r="B149" s="5" t="s">
        <v>40</v>
      </c>
      <c r="C149" s="5" t="s">
        <v>381</v>
      </c>
      <c r="D149" s="5" t="s">
        <v>47</v>
      </c>
      <c r="E149" s="5" t="s">
        <v>382</v>
      </c>
      <c r="F149" s="5" t="s">
        <v>153</v>
      </c>
      <c r="G149" s="7">
        <v>130</v>
      </c>
      <c r="H149" s="10"/>
      <c r="I149" s="9">
        <f>ROUND((H149*G149),2)</f>
        <v>0</v>
      </c>
      <c r="O149">
        <f>rekapitulace!H8</f>
        <v>21</v>
      </c>
      <c r="P149">
        <f>ROUND(O149/100*I149,2)</f>
        <v>0</v>
      </c>
    </row>
    <row r="150" ht="25.1">
      <c r="E150" s="11" t="s">
        <v>383</v>
      </c>
    </row>
    <row r="151" ht="50.25">
      <c r="E151" s="11" t="s">
        <v>384</v>
      </c>
    </row>
    <row r="152" spans="1:16" ht="12.55">
      <c r="A152" s="5">
        <v>43</v>
      </c>
      <c r="B152" s="5" t="s">
        <v>40</v>
      </c>
      <c r="C152" s="5" t="s">
        <v>385</v>
      </c>
      <c r="D152" s="5" t="s">
        <v>47</v>
      </c>
      <c r="E152" s="5" t="s">
        <v>386</v>
      </c>
      <c r="F152" s="5" t="s">
        <v>153</v>
      </c>
      <c r="G152" s="7">
        <v>82.76</v>
      </c>
      <c r="H152" s="10"/>
      <c r="I152" s="9">
        <f>ROUND((H152*G152),2)</f>
        <v>0</v>
      </c>
      <c r="O152">
        <f>rekapitulace!H8</f>
        <v>21</v>
      </c>
      <c r="P152">
        <f>ROUND(O152/100*I152,2)</f>
        <v>0</v>
      </c>
    </row>
    <row r="153" ht="25.1">
      <c r="E153" s="11" t="s">
        <v>387</v>
      </c>
    </row>
    <row r="154" ht="138">
      <c r="E154" s="11" t="s">
        <v>388</v>
      </c>
    </row>
    <row r="155" spans="1:16" ht="25.1">
      <c r="A155" s="5">
        <v>44</v>
      </c>
      <c r="B155" s="5" t="s">
        <v>40</v>
      </c>
      <c r="C155" s="5" t="s">
        <v>177</v>
      </c>
      <c r="D155" s="5" t="s">
        <v>81</v>
      </c>
      <c r="E155" s="5" t="s">
        <v>389</v>
      </c>
      <c r="F155" s="5" t="s">
        <v>153</v>
      </c>
      <c r="G155" s="7">
        <v>76.6</v>
      </c>
      <c r="H155" s="10"/>
      <c r="I155" s="9">
        <f>ROUND((H155*G155),2)</f>
        <v>0</v>
      </c>
      <c r="O155">
        <f>rekapitulace!H8</f>
        <v>21</v>
      </c>
      <c r="P155">
        <f>ROUND(O155/100*I155,2)</f>
        <v>0</v>
      </c>
    </row>
    <row r="156" ht="25.1">
      <c r="E156" s="11" t="s">
        <v>390</v>
      </c>
    </row>
    <row r="157" ht="100.4">
      <c r="E157" s="11" t="s">
        <v>176</v>
      </c>
    </row>
    <row r="158" spans="1:16" ht="12.55">
      <c r="A158" s="5">
        <v>45</v>
      </c>
      <c r="B158" s="5" t="s">
        <v>40</v>
      </c>
      <c r="C158" s="5" t="s">
        <v>180</v>
      </c>
      <c r="D158" s="5" t="s">
        <v>47</v>
      </c>
      <c r="E158" s="5" t="s">
        <v>181</v>
      </c>
      <c r="F158" s="5" t="s">
        <v>106</v>
      </c>
      <c r="G158" s="7">
        <v>3.064</v>
      </c>
      <c r="H158" s="10"/>
      <c r="I158" s="9">
        <f>ROUND((H158*G158),2)</f>
        <v>0</v>
      </c>
      <c r="O158">
        <f>rekapitulace!H8</f>
        <v>21</v>
      </c>
      <c r="P158">
        <f>ROUND(O158/100*I158,2)</f>
        <v>0</v>
      </c>
    </row>
    <row r="159" ht="25.1">
      <c r="E159" s="11" t="s">
        <v>391</v>
      </c>
    </row>
    <row r="160" ht="200.75">
      <c r="E160" s="11" t="s">
        <v>183</v>
      </c>
    </row>
    <row r="161" spans="1:16" ht="12.55">
      <c r="A161" s="5">
        <v>46</v>
      </c>
      <c r="B161" s="5" t="s">
        <v>40</v>
      </c>
      <c r="C161" s="5" t="s">
        <v>392</v>
      </c>
      <c r="D161" s="5" t="s">
        <v>47</v>
      </c>
      <c r="E161" s="5" t="s">
        <v>393</v>
      </c>
      <c r="F161" s="5" t="s">
        <v>153</v>
      </c>
      <c r="G161" s="7">
        <v>8.1</v>
      </c>
      <c r="H161" s="10"/>
      <c r="I161" s="9">
        <f>ROUND((H161*G161),2)</f>
        <v>0</v>
      </c>
      <c r="O161">
        <f>rekapitulace!H8</f>
        <v>21</v>
      </c>
      <c r="P161">
        <f>ROUND(O161/100*I161,2)</f>
        <v>0</v>
      </c>
    </row>
    <row r="162" ht="25.1">
      <c r="E162" s="11" t="s">
        <v>394</v>
      </c>
    </row>
    <row r="163" ht="138">
      <c r="E163" s="11" t="s">
        <v>395</v>
      </c>
    </row>
    <row r="164" spans="1:16" ht="12.85" customHeight="1">
      <c r="A164" s="12"/>
      <c r="B164" s="12"/>
      <c r="C164" s="12" t="s">
        <v>33</v>
      </c>
      <c r="D164" s="12"/>
      <c r="E164" s="12" t="s">
        <v>95</v>
      </c>
      <c r="F164" s="12"/>
      <c r="G164" s="12"/>
      <c r="H164" s="12"/>
      <c r="I164" s="12">
        <f>SUM(I149:I163)</f>
        <v>0</v>
      </c>
      <c r="P164">
        <f>SUM(P149:P163)</f>
        <v>0</v>
      </c>
    </row>
    <row r="166" spans="1:9" ht="12.85" customHeight="1">
      <c r="A166" s="6"/>
      <c r="B166" s="6"/>
      <c r="C166" s="6" t="s">
        <v>34</v>
      </c>
      <c r="D166" s="6"/>
      <c r="E166" s="6" t="s">
        <v>396</v>
      </c>
      <c r="F166" s="6"/>
      <c r="G166" s="8"/>
      <c r="H166" s="6"/>
      <c r="I166" s="8"/>
    </row>
    <row r="167" spans="1:16" ht="12.55">
      <c r="A167" s="5">
        <v>47</v>
      </c>
      <c r="B167" s="5" t="s">
        <v>40</v>
      </c>
      <c r="C167" s="5" t="s">
        <v>397</v>
      </c>
      <c r="D167" s="5" t="s">
        <v>47</v>
      </c>
      <c r="E167" s="5" t="s">
        <v>398</v>
      </c>
      <c r="F167" s="5" t="s">
        <v>153</v>
      </c>
      <c r="G167" s="7">
        <v>42.6</v>
      </c>
      <c r="H167" s="10"/>
      <c r="I167" s="9">
        <f>ROUND((H167*G167),2)</f>
        <v>0</v>
      </c>
      <c r="O167">
        <f>rekapitulace!H8</f>
        <v>21</v>
      </c>
      <c r="P167">
        <f>ROUND(O167/100*I167,2)</f>
        <v>0</v>
      </c>
    </row>
    <row r="168" ht="25.1">
      <c r="E168" s="11" t="s">
        <v>399</v>
      </c>
    </row>
    <row r="169" ht="62.75">
      <c r="E169" s="11" t="s">
        <v>400</v>
      </c>
    </row>
    <row r="170" spans="1:16" ht="12.85" customHeight="1">
      <c r="A170" s="12"/>
      <c r="B170" s="12"/>
      <c r="C170" s="12" t="s">
        <v>34</v>
      </c>
      <c r="D170" s="12"/>
      <c r="E170" s="12" t="s">
        <v>396</v>
      </c>
      <c r="F170" s="12"/>
      <c r="G170" s="12"/>
      <c r="H170" s="12"/>
      <c r="I170" s="12">
        <f>SUM(I167:I169)</f>
        <v>0</v>
      </c>
      <c r="P170">
        <f>SUM(P167:P169)</f>
        <v>0</v>
      </c>
    </row>
    <row r="172" spans="1:9" ht="12.85" customHeight="1">
      <c r="A172" s="6"/>
      <c r="B172" s="6"/>
      <c r="C172" s="6" t="s">
        <v>35</v>
      </c>
      <c r="D172" s="6"/>
      <c r="E172" s="6" t="s">
        <v>401</v>
      </c>
      <c r="F172" s="6"/>
      <c r="G172" s="8"/>
      <c r="H172" s="6"/>
      <c r="I172" s="8"/>
    </row>
    <row r="173" spans="1:16" ht="37.65">
      <c r="A173" s="5">
        <v>48</v>
      </c>
      <c r="B173" s="5" t="s">
        <v>40</v>
      </c>
      <c r="C173" s="5" t="s">
        <v>402</v>
      </c>
      <c r="D173" s="5" t="s">
        <v>47</v>
      </c>
      <c r="E173" s="5" t="s">
        <v>403</v>
      </c>
      <c r="F173" s="5" t="s">
        <v>153</v>
      </c>
      <c r="G173" s="7">
        <v>17.211</v>
      </c>
      <c r="H173" s="10"/>
      <c r="I173" s="9">
        <f>ROUND((H173*G173),2)</f>
        <v>0</v>
      </c>
      <c r="O173">
        <f>rekapitulace!H8</f>
        <v>21</v>
      </c>
      <c r="P173">
        <f>ROUND(O173/100*I173,2)</f>
        <v>0</v>
      </c>
    </row>
    <row r="174" ht="25.1">
      <c r="E174" s="11" t="s">
        <v>404</v>
      </c>
    </row>
    <row r="175" ht="175.65">
      <c r="E175" s="11" t="s">
        <v>405</v>
      </c>
    </row>
    <row r="176" spans="1:16" ht="25.1">
      <c r="A176" s="5">
        <v>49</v>
      </c>
      <c r="B176" s="5" t="s">
        <v>40</v>
      </c>
      <c r="C176" s="5" t="s">
        <v>406</v>
      </c>
      <c r="D176" s="5" t="s">
        <v>47</v>
      </c>
      <c r="E176" s="5" t="s">
        <v>407</v>
      </c>
      <c r="F176" s="5" t="s">
        <v>153</v>
      </c>
      <c r="G176" s="7">
        <v>57.809</v>
      </c>
      <c r="H176" s="10"/>
      <c r="I176" s="9">
        <f>ROUND((H176*G176),2)</f>
        <v>0</v>
      </c>
      <c r="O176">
        <f>rekapitulace!H8</f>
        <v>21</v>
      </c>
      <c r="P176">
        <f>ROUND(O176/100*I176,2)</f>
        <v>0</v>
      </c>
    </row>
    <row r="177" ht="25.1">
      <c r="E177" s="11" t="s">
        <v>408</v>
      </c>
    </row>
    <row r="178" ht="175.65">
      <c r="E178" s="11" t="s">
        <v>409</v>
      </c>
    </row>
    <row r="179" spans="1:16" ht="37.65">
      <c r="A179" s="5">
        <v>50</v>
      </c>
      <c r="B179" s="5" t="s">
        <v>40</v>
      </c>
      <c r="C179" s="5" t="s">
        <v>410</v>
      </c>
      <c r="D179" s="5" t="s">
        <v>47</v>
      </c>
      <c r="E179" s="5" t="s">
        <v>411</v>
      </c>
      <c r="F179" s="5" t="s">
        <v>153</v>
      </c>
      <c r="G179" s="7">
        <v>141.906</v>
      </c>
      <c r="H179" s="10"/>
      <c r="I179" s="9">
        <f>ROUND((H179*G179),2)</f>
        <v>0</v>
      </c>
      <c r="O179">
        <f>rekapitulace!H8</f>
        <v>21</v>
      </c>
      <c r="P179">
        <f>ROUND(O179/100*I179,2)</f>
        <v>0</v>
      </c>
    </row>
    <row r="180" ht="25.1">
      <c r="E180" s="11" t="s">
        <v>412</v>
      </c>
    </row>
    <row r="181" ht="188.25">
      <c r="E181" s="11" t="s">
        <v>413</v>
      </c>
    </row>
    <row r="182" spans="1:16" ht="25.1">
      <c r="A182" s="5">
        <v>51</v>
      </c>
      <c r="B182" s="5" t="s">
        <v>40</v>
      </c>
      <c r="C182" s="5" t="s">
        <v>414</v>
      </c>
      <c r="D182" s="5" t="s">
        <v>47</v>
      </c>
      <c r="E182" s="5" t="s">
        <v>415</v>
      </c>
      <c r="F182" s="5" t="s">
        <v>153</v>
      </c>
      <c r="G182" s="7">
        <v>46.106</v>
      </c>
      <c r="H182" s="10"/>
      <c r="I182" s="9">
        <f>ROUND((H182*G182),2)</f>
        <v>0</v>
      </c>
      <c r="O182">
        <f>rekapitulace!H8</f>
        <v>21</v>
      </c>
      <c r="P182">
        <f>ROUND(O182/100*I182,2)</f>
        <v>0</v>
      </c>
    </row>
    <row r="183" ht="25.1">
      <c r="E183" s="11" t="s">
        <v>416</v>
      </c>
    </row>
    <row r="184" ht="37.65">
      <c r="E184" s="11" t="s">
        <v>417</v>
      </c>
    </row>
    <row r="185" spans="1:16" ht="25.1">
      <c r="A185" s="5">
        <v>52</v>
      </c>
      <c r="B185" s="5" t="s">
        <v>40</v>
      </c>
      <c r="C185" s="5" t="s">
        <v>418</v>
      </c>
      <c r="D185" s="5" t="s">
        <v>47</v>
      </c>
      <c r="E185" s="5" t="s">
        <v>419</v>
      </c>
      <c r="F185" s="5" t="s">
        <v>153</v>
      </c>
      <c r="G185" s="7">
        <v>136.073</v>
      </c>
      <c r="H185" s="10"/>
      <c r="I185" s="9">
        <f>ROUND((H185*G185),2)</f>
        <v>0</v>
      </c>
      <c r="O185">
        <f>rekapitulace!H8</f>
        <v>21</v>
      </c>
      <c r="P185">
        <f>ROUND(O185/100*I185,2)</f>
        <v>0</v>
      </c>
    </row>
    <row r="186" ht="138">
      <c r="E186" s="11" t="s">
        <v>420</v>
      </c>
    </row>
    <row r="187" ht="37.65">
      <c r="E187" s="11" t="s">
        <v>421</v>
      </c>
    </row>
    <row r="188" spans="1:16" ht="12.55">
      <c r="A188" s="5">
        <v>53</v>
      </c>
      <c r="B188" s="5" t="s">
        <v>40</v>
      </c>
      <c r="C188" s="5" t="s">
        <v>422</v>
      </c>
      <c r="D188" s="5" t="s">
        <v>47</v>
      </c>
      <c r="E188" s="5" t="s">
        <v>423</v>
      </c>
      <c r="F188" s="5" t="s">
        <v>153</v>
      </c>
      <c r="G188" s="7">
        <v>19.858</v>
      </c>
      <c r="H188" s="10"/>
      <c r="I188" s="9">
        <f>ROUND((H188*G188),2)</f>
        <v>0</v>
      </c>
      <c r="O188">
        <f>rekapitulace!H8</f>
        <v>21</v>
      </c>
      <c r="P188">
        <f>ROUND(O188/100*I188,2)</f>
        <v>0</v>
      </c>
    </row>
    <row r="189" ht="25.1">
      <c r="E189" s="11" t="s">
        <v>424</v>
      </c>
    </row>
    <row r="190" ht="37.65">
      <c r="E190" s="11" t="s">
        <v>425</v>
      </c>
    </row>
    <row r="191" spans="1:16" ht="12.55">
      <c r="A191" s="5">
        <v>54</v>
      </c>
      <c r="B191" s="5" t="s">
        <v>40</v>
      </c>
      <c r="C191" s="5" t="s">
        <v>426</v>
      </c>
      <c r="D191" s="5" t="s">
        <v>47</v>
      </c>
      <c r="E191" s="5" t="s">
        <v>427</v>
      </c>
      <c r="F191" s="5" t="s">
        <v>153</v>
      </c>
      <c r="G191" s="7">
        <v>11.078</v>
      </c>
      <c r="H191" s="10"/>
      <c r="I191" s="9">
        <f>ROUND((H191*G191),2)</f>
        <v>0</v>
      </c>
      <c r="O191">
        <f>rekapitulace!H8</f>
        <v>21</v>
      </c>
      <c r="P191">
        <f>ROUND(O191/100*I191,2)</f>
        <v>0</v>
      </c>
    </row>
    <row r="192" ht="25.1">
      <c r="E192" s="11" t="s">
        <v>428</v>
      </c>
    </row>
    <row r="193" ht="37.65">
      <c r="E193" s="11" t="s">
        <v>425</v>
      </c>
    </row>
    <row r="194" spans="1:16" ht="12.85" customHeight="1">
      <c r="A194" s="12"/>
      <c r="B194" s="12"/>
      <c r="C194" s="12" t="s">
        <v>35</v>
      </c>
      <c r="D194" s="12"/>
      <c r="E194" s="12" t="s">
        <v>401</v>
      </c>
      <c r="F194" s="12"/>
      <c r="G194" s="12"/>
      <c r="H194" s="12"/>
      <c r="I194" s="12">
        <f>SUM(I173:I193)</f>
        <v>0</v>
      </c>
      <c r="P194">
        <f>SUM(P173:P193)</f>
        <v>0</v>
      </c>
    </row>
    <row r="196" spans="1:9" ht="12.85" customHeight="1">
      <c r="A196" s="6"/>
      <c r="B196" s="6"/>
      <c r="C196" s="6" t="s">
        <v>36</v>
      </c>
      <c r="D196" s="6"/>
      <c r="E196" s="6" t="s">
        <v>429</v>
      </c>
      <c r="F196" s="6"/>
      <c r="G196" s="8"/>
      <c r="H196" s="6"/>
      <c r="I196" s="8"/>
    </row>
    <row r="197" spans="1:16" ht="25.1">
      <c r="A197" s="5">
        <v>55</v>
      </c>
      <c r="B197" s="5" t="s">
        <v>40</v>
      </c>
      <c r="C197" s="5" t="s">
        <v>430</v>
      </c>
      <c r="D197" s="5" t="s">
        <v>47</v>
      </c>
      <c r="E197" s="5" t="s">
        <v>431</v>
      </c>
      <c r="F197" s="5" t="s">
        <v>190</v>
      </c>
      <c r="G197" s="7">
        <v>20.02</v>
      </c>
      <c r="H197" s="10"/>
      <c r="I197" s="9">
        <f>ROUND((H197*G197),2)</f>
        <v>0</v>
      </c>
      <c r="O197">
        <f>rekapitulace!H8</f>
        <v>21</v>
      </c>
      <c r="P197">
        <f>ROUND(O197/100*I197,2)</f>
        <v>0</v>
      </c>
    </row>
    <row r="198" ht="12.55">
      <c r="E198" s="11" t="s">
        <v>432</v>
      </c>
    </row>
    <row r="199" ht="238.4">
      <c r="E199" s="11" t="s">
        <v>433</v>
      </c>
    </row>
    <row r="200" spans="1:16" ht="25.1">
      <c r="A200" s="5">
        <v>56</v>
      </c>
      <c r="B200" s="5" t="s">
        <v>40</v>
      </c>
      <c r="C200" s="5" t="s">
        <v>434</v>
      </c>
      <c r="D200" s="5" t="s">
        <v>47</v>
      </c>
      <c r="E200" s="5" t="s">
        <v>435</v>
      </c>
      <c r="F200" s="5" t="s">
        <v>190</v>
      </c>
      <c r="G200" s="7">
        <v>3.5</v>
      </c>
      <c r="H200" s="10"/>
      <c r="I200" s="9">
        <f>ROUND((H200*G200),2)</f>
        <v>0</v>
      </c>
      <c r="O200">
        <f>rekapitulace!H8</f>
        <v>21</v>
      </c>
      <c r="P200">
        <f>ROUND(O200/100*I200,2)</f>
        <v>0</v>
      </c>
    </row>
    <row r="201" ht="12.55">
      <c r="E201" s="11" t="s">
        <v>436</v>
      </c>
    </row>
    <row r="202" ht="238.4">
      <c r="E202" s="11" t="s">
        <v>437</v>
      </c>
    </row>
    <row r="203" spans="1:16" ht="12.85" customHeight="1">
      <c r="A203" s="12"/>
      <c r="B203" s="12"/>
      <c r="C203" s="12" t="s">
        <v>36</v>
      </c>
      <c r="D203" s="12"/>
      <c r="E203" s="12" t="s">
        <v>429</v>
      </c>
      <c r="F203" s="12"/>
      <c r="G203" s="12"/>
      <c r="H203" s="12"/>
      <c r="I203" s="12">
        <f>SUM(I197:I202)</f>
        <v>0</v>
      </c>
      <c r="P203">
        <f>SUM(P197:P202)</f>
        <v>0</v>
      </c>
    </row>
    <row r="205" spans="1:9" ht="12.85" customHeight="1">
      <c r="A205" s="6"/>
      <c r="B205" s="6"/>
      <c r="C205" s="6" t="s">
        <v>37</v>
      </c>
      <c r="D205" s="6"/>
      <c r="E205" s="6" t="s">
        <v>193</v>
      </c>
      <c r="F205" s="6"/>
      <c r="G205" s="8"/>
      <c r="H205" s="6"/>
      <c r="I205" s="8"/>
    </row>
    <row r="206" spans="1:16" ht="25.1">
      <c r="A206" s="5">
        <v>57</v>
      </c>
      <c r="B206" s="5" t="s">
        <v>40</v>
      </c>
      <c r="C206" s="5" t="s">
        <v>438</v>
      </c>
      <c r="D206" s="5" t="s">
        <v>47</v>
      </c>
      <c r="E206" s="5" t="s">
        <v>439</v>
      </c>
      <c r="F206" s="5" t="s">
        <v>190</v>
      </c>
      <c r="G206" s="7">
        <v>28.565</v>
      </c>
      <c r="H206" s="10"/>
      <c r="I206" s="9">
        <f>ROUND((H206*G206),2)</f>
        <v>0</v>
      </c>
      <c r="O206">
        <f>rekapitulace!H8</f>
        <v>21</v>
      </c>
      <c r="P206">
        <f>ROUND(O206/100*I206,2)</f>
        <v>0</v>
      </c>
    </row>
    <row r="207" ht="12.55">
      <c r="E207" s="11" t="s">
        <v>440</v>
      </c>
    </row>
    <row r="208" ht="37.65">
      <c r="E208" s="11" t="s">
        <v>441</v>
      </c>
    </row>
    <row r="209" spans="1:16" ht="25.1">
      <c r="A209" s="5">
        <v>58</v>
      </c>
      <c r="B209" s="5" t="s">
        <v>40</v>
      </c>
      <c r="C209" s="5" t="s">
        <v>442</v>
      </c>
      <c r="D209" s="5" t="s">
        <v>47</v>
      </c>
      <c r="E209" s="5" t="s">
        <v>443</v>
      </c>
      <c r="F209" s="5" t="s">
        <v>190</v>
      </c>
      <c r="G209" s="7">
        <v>15.6</v>
      </c>
      <c r="H209" s="10"/>
      <c r="I209" s="9">
        <f>ROUND((H209*G209),2)</f>
        <v>0</v>
      </c>
      <c r="O209">
        <f>rekapitulace!H8</f>
        <v>21</v>
      </c>
      <c r="P209">
        <f>ROUND(O209/100*I209,2)</f>
        <v>0</v>
      </c>
    </row>
    <row r="210" ht="12.55">
      <c r="E210" s="11" t="s">
        <v>444</v>
      </c>
    </row>
    <row r="211" ht="62.75">
      <c r="E211" s="11" t="s">
        <v>445</v>
      </c>
    </row>
    <row r="212" spans="1:16" ht="25.1">
      <c r="A212" s="5">
        <v>59</v>
      </c>
      <c r="B212" s="5" t="s">
        <v>40</v>
      </c>
      <c r="C212" s="5" t="s">
        <v>446</v>
      </c>
      <c r="D212" s="5" t="s">
        <v>47</v>
      </c>
      <c r="E212" s="5" t="s">
        <v>447</v>
      </c>
      <c r="F212" s="5" t="s">
        <v>190</v>
      </c>
      <c r="G212" s="7">
        <v>31.6</v>
      </c>
      <c r="H212" s="10"/>
      <c r="I212" s="9">
        <f>ROUND((H212*G212),2)</f>
        <v>0</v>
      </c>
      <c r="O212">
        <f>rekapitulace!H8</f>
        <v>21</v>
      </c>
      <c r="P212">
        <f>ROUND(O212/100*I212,2)</f>
        <v>0</v>
      </c>
    </row>
    <row r="213" ht="12.55">
      <c r="E213" s="11" t="s">
        <v>448</v>
      </c>
    </row>
    <row r="214" ht="100.4">
      <c r="E214" s="11" t="s">
        <v>449</v>
      </c>
    </row>
    <row r="215" spans="1:16" ht="25.1">
      <c r="A215" s="5">
        <v>60</v>
      </c>
      <c r="B215" s="5" t="s">
        <v>40</v>
      </c>
      <c r="C215" s="5" t="s">
        <v>450</v>
      </c>
      <c r="D215" s="5" t="s">
        <v>47</v>
      </c>
      <c r="E215" s="5" t="s">
        <v>451</v>
      </c>
      <c r="F215" s="5" t="s">
        <v>56</v>
      </c>
      <c r="G215" s="7">
        <v>4</v>
      </c>
      <c r="H215" s="10"/>
      <c r="I215" s="9">
        <f>ROUND((H215*G215),2)</f>
        <v>0</v>
      </c>
      <c r="O215">
        <f>rekapitulace!H8</f>
        <v>21</v>
      </c>
      <c r="P215">
        <f>ROUND(O215/100*I215,2)</f>
        <v>0</v>
      </c>
    </row>
    <row r="216" ht="12.55">
      <c r="E216" s="11" t="s">
        <v>452</v>
      </c>
    </row>
    <row r="217" ht="12.55">
      <c r="E217" s="11" t="s">
        <v>453</v>
      </c>
    </row>
    <row r="218" spans="1:16" ht="25.1">
      <c r="A218" s="5">
        <v>61</v>
      </c>
      <c r="B218" s="5" t="s">
        <v>40</v>
      </c>
      <c r="C218" s="5" t="s">
        <v>454</v>
      </c>
      <c r="D218" s="5" t="s">
        <v>47</v>
      </c>
      <c r="E218" s="5" t="s">
        <v>455</v>
      </c>
      <c r="F218" s="5" t="s">
        <v>56</v>
      </c>
      <c r="G218" s="7">
        <v>4</v>
      </c>
      <c r="H218" s="10"/>
      <c r="I218" s="9">
        <f>ROUND((H218*G218),2)</f>
        <v>0</v>
      </c>
      <c r="O218">
        <f>rekapitulace!H8</f>
        <v>21</v>
      </c>
      <c r="P218">
        <f>ROUND(O218/100*I218,2)</f>
        <v>0</v>
      </c>
    </row>
    <row r="219" ht="12.55">
      <c r="E219" s="11" t="s">
        <v>456</v>
      </c>
    </row>
    <row r="220" ht="37.65">
      <c r="E220" s="11" t="s">
        <v>457</v>
      </c>
    </row>
    <row r="221" spans="1:16" ht="12.55">
      <c r="A221" s="5">
        <v>62</v>
      </c>
      <c r="B221" s="5" t="s">
        <v>40</v>
      </c>
      <c r="C221" s="5" t="s">
        <v>458</v>
      </c>
      <c r="D221" s="5" t="s">
        <v>47</v>
      </c>
      <c r="E221" s="5" t="s">
        <v>459</v>
      </c>
      <c r="F221" s="5" t="s">
        <v>56</v>
      </c>
      <c r="G221" s="7">
        <v>2</v>
      </c>
      <c r="H221" s="10"/>
      <c r="I221" s="9">
        <f>ROUND((H221*G221),2)</f>
        <v>0</v>
      </c>
      <c r="O221">
        <f>rekapitulace!H8</f>
        <v>21</v>
      </c>
      <c r="P221">
        <f>ROUND(O221/100*I221,2)</f>
        <v>0</v>
      </c>
    </row>
    <row r="222" ht="12.55">
      <c r="E222" s="11" t="s">
        <v>460</v>
      </c>
    </row>
    <row r="223" ht="37.65">
      <c r="E223" s="11" t="s">
        <v>461</v>
      </c>
    </row>
    <row r="224" spans="1:16" ht="25.1">
      <c r="A224" s="5">
        <v>63</v>
      </c>
      <c r="B224" s="5" t="s">
        <v>40</v>
      </c>
      <c r="C224" s="5" t="s">
        <v>462</v>
      </c>
      <c r="D224" s="5" t="s">
        <v>47</v>
      </c>
      <c r="E224" s="5" t="s">
        <v>463</v>
      </c>
      <c r="F224" s="5" t="s">
        <v>190</v>
      </c>
      <c r="G224" s="7">
        <v>30.628</v>
      </c>
      <c r="H224" s="10"/>
      <c r="I224" s="9">
        <f>ROUND((H224*G224),2)</f>
        <v>0</v>
      </c>
      <c r="O224">
        <f>rekapitulace!H8</f>
        <v>21</v>
      </c>
      <c r="P224">
        <f>ROUND(O224/100*I224,2)</f>
        <v>0</v>
      </c>
    </row>
    <row r="225" ht="25.1">
      <c r="E225" s="11" t="s">
        <v>464</v>
      </c>
    </row>
    <row r="226" ht="37.65">
      <c r="E226" s="11" t="s">
        <v>465</v>
      </c>
    </row>
    <row r="227" spans="1:16" ht="25.1">
      <c r="A227" s="5">
        <v>64</v>
      </c>
      <c r="B227" s="5" t="s">
        <v>40</v>
      </c>
      <c r="C227" s="5" t="s">
        <v>466</v>
      </c>
      <c r="D227" s="5" t="s">
        <v>47</v>
      </c>
      <c r="E227" s="5" t="s">
        <v>467</v>
      </c>
      <c r="F227" s="5" t="s">
        <v>190</v>
      </c>
      <c r="G227" s="7">
        <v>17.15</v>
      </c>
      <c r="H227" s="10"/>
      <c r="I227" s="9">
        <f>ROUND((H227*G227),2)</f>
        <v>0</v>
      </c>
      <c r="O227">
        <f>rekapitulace!H8</f>
        <v>21</v>
      </c>
      <c r="P227">
        <f>ROUND(O227/100*I227,2)</f>
        <v>0</v>
      </c>
    </row>
    <row r="228" ht="12.55">
      <c r="E228" s="11" t="s">
        <v>468</v>
      </c>
    </row>
    <row r="229" ht="37.65">
      <c r="E229" s="11" t="s">
        <v>465</v>
      </c>
    </row>
    <row r="230" spans="1:16" ht="25.1">
      <c r="A230" s="5">
        <v>65</v>
      </c>
      <c r="B230" s="5" t="s">
        <v>40</v>
      </c>
      <c r="C230" s="5" t="s">
        <v>469</v>
      </c>
      <c r="D230" s="5" t="s">
        <v>47</v>
      </c>
      <c r="E230" s="5" t="s">
        <v>470</v>
      </c>
      <c r="F230" s="5" t="s">
        <v>190</v>
      </c>
      <c r="G230" s="7">
        <v>111.665</v>
      </c>
      <c r="H230" s="10"/>
      <c r="I230" s="9">
        <f>ROUND((H230*G230),2)</f>
        <v>0</v>
      </c>
      <c r="O230">
        <f>rekapitulace!H8</f>
        <v>21</v>
      </c>
      <c r="P230">
        <f>ROUND(O230/100*I230,2)</f>
        <v>0</v>
      </c>
    </row>
    <row r="231" ht="62.75">
      <c r="E231" s="11" t="s">
        <v>269</v>
      </c>
    </row>
    <row r="232" ht="37.65">
      <c r="E232" s="11" t="s">
        <v>471</v>
      </c>
    </row>
    <row r="233" spans="1:16" ht="25.1">
      <c r="A233" s="5">
        <v>66</v>
      </c>
      <c r="B233" s="5" t="s">
        <v>40</v>
      </c>
      <c r="C233" s="5" t="s">
        <v>472</v>
      </c>
      <c r="D233" s="5" t="s">
        <v>47</v>
      </c>
      <c r="E233" s="5" t="s">
        <v>473</v>
      </c>
      <c r="F233" s="5" t="s">
        <v>190</v>
      </c>
      <c r="G233" s="7">
        <v>25.855</v>
      </c>
      <c r="H233" s="10"/>
      <c r="I233" s="9">
        <f>ROUND((H233*G233),2)</f>
        <v>0</v>
      </c>
      <c r="O233">
        <f>rekapitulace!H8</f>
        <v>21</v>
      </c>
      <c r="P233">
        <f>ROUND(O233/100*I233,2)</f>
        <v>0</v>
      </c>
    </row>
    <row r="234" ht="12.55">
      <c r="E234" s="11" t="s">
        <v>474</v>
      </c>
    </row>
    <row r="235" ht="25.1">
      <c r="E235" s="11" t="s">
        <v>475</v>
      </c>
    </row>
    <row r="236" spans="1:16" ht="12.55">
      <c r="A236" s="5">
        <v>67</v>
      </c>
      <c r="B236" s="5" t="s">
        <v>40</v>
      </c>
      <c r="C236" s="5" t="s">
        <v>476</v>
      </c>
      <c r="D236" s="5" t="s">
        <v>47</v>
      </c>
      <c r="E236" s="5" t="s">
        <v>477</v>
      </c>
      <c r="F236" s="5" t="s">
        <v>153</v>
      </c>
      <c r="G236" s="7">
        <v>42.6</v>
      </c>
      <c r="H236" s="10"/>
      <c r="I236" s="9">
        <f>ROUND((H236*G236),2)</f>
        <v>0</v>
      </c>
      <c r="O236">
        <f>rekapitulace!H8</f>
        <v>21</v>
      </c>
      <c r="P236">
        <f>ROUND(O236/100*I236,2)</f>
        <v>0</v>
      </c>
    </row>
    <row r="237" ht="12.55">
      <c r="E237" s="11" t="s">
        <v>478</v>
      </c>
    </row>
    <row r="238" ht="12.55">
      <c r="E238" s="11" t="s">
        <v>479</v>
      </c>
    </row>
    <row r="239" spans="1:16" ht="12.55">
      <c r="A239" s="5">
        <v>68</v>
      </c>
      <c r="B239" s="5" t="s">
        <v>40</v>
      </c>
      <c r="C239" s="5" t="s">
        <v>480</v>
      </c>
      <c r="D239" s="5" t="s">
        <v>47</v>
      </c>
      <c r="E239" s="5" t="s">
        <v>481</v>
      </c>
      <c r="F239" s="5" t="s">
        <v>106</v>
      </c>
      <c r="G239" s="7">
        <v>83.48</v>
      </c>
      <c r="H239" s="10"/>
      <c r="I239" s="9">
        <f>ROUND((H239*G239),2)</f>
        <v>0</v>
      </c>
      <c r="O239">
        <f>rekapitulace!H8</f>
        <v>21</v>
      </c>
      <c r="P239">
        <f>ROUND(O239/100*I239,2)</f>
        <v>0</v>
      </c>
    </row>
    <row r="240" ht="87.85">
      <c r="E240" s="11" t="s">
        <v>482</v>
      </c>
    </row>
    <row r="241" ht="100.4">
      <c r="E241" s="11" t="s">
        <v>483</v>
      </c>
    </row>
    <row r="242" spans="1:16" ht="12.55">
      <c r="A242" s="5">
        <v>69</v>
      </c>
      <c r="B242" s="5" t="s">
        <v>40</v>
      </c>
      <c r="C242" s="5" t="s">
        <v>484</v>
      </c>
      <c r="D242" s="5" t="s">
        <v>47</v>
      </c>
      <c r="E242" s="5" t="s">
        <v>485</v>
      </c>
      <c r="F242" s="5" t="s">
        <v>153</v>
      </c>
      <c r="G242" s="7">
        <v>99.23</v>
      </c>
      <c r="H242" s="10"/>
      <c r="I242" s="9">
        <f>ROUND((H242*G242),2)</f>
        <v>0</v>
      </c>
      <c r="O242">
        <f>rekapitulace!H8</f>
        <v>21</v>
      </c>
      <c r="P242">
        <f>ROUND(O242/100*I242,2)</f>
        <v>0</v>
      </c>
    </row>
    <row r="243" ht="12.55">
      <c r="E243" s="11" t="s">
        <v>486</v>
      </c>
    </row>
    <row r="244" ht="75.3">
      <c r="E244" s="11" t="s">
        <v>487</v>
      </c>
    </row>
    <row r="245" spans="1:16" ht="12.85" customHeight="1">
      <c r="A245" s="12"/>
      <c r="B245" s="12"/>
      <c r="C245" s="12" t="s">
        <v>37</v>
      </c>
      <c r="D245" s="12"/>
      <c r="E245" s="12" t="s">
        <v>193</v>
      </c>
      <c r="F245" s="12"/>
      <c r="G245" s="12"/>
      <c r="H245" s="12"/>
      <c r="I245" s="12">
        <f>SUM(I206:I244)</f>
        <v>0</v>
      </c>
      <c r="P245">
        <f>SUM(P206:P244)</f>
        <v>0</v>
      </c>
    </row>
    <row r="247" spans="1:16" ht="12.85" customHeight="1">
      <c r="A247" s="12"/>
      <c r="B247" s="12"/>
      <c r="C247" s="12"/>
      <c r="D247" s="12"/>
      <c r="E247" s="12" t="s">
        <v>93</v>
      </c>
      <c r="F247" s="12"/>
      <c r="G247" s="12"/>
      <c r="H247" s="12"/>
      <c r="I247" s="12">
        <f>+I29+I77+I98+I116+I146+I164+I170+I194+I203+I245</f>
        <v>0</v>
      </c>
      <c r="P247">
        <f>+P29+P77+P98+P116+P146+P164+P170+P194+P203+P245</f>
        <v>0</v>
      </c>
    </row>
  </sheetData>
  <sheetProtection formatColumns="0"/>
  <mergeCells count="9">
    <mergeCell ref="A2:I2"/>
    <mergeCell ref="G8:G9"/>
    <mergeCell ref="H8:I8"/>
    <mergeCell ref="A8:A9"/>
    <mergeCell ref="B8:B9"/>
    <mergeCell ref="C8:C9"/>
    <mergeCell ref="D8:D9"/>
    <mergeCell ref="E8:E9"/>
    <mergeCell ref="F8:F9"/>
  </mergeCells>
  <printOptions/>
  <pageMargins left="0.75" right="0.75" top="1" bottom="1" header="0.5" footer="0.5"/>
  <pageSetup fitToHeight="0" fitToWidth="1" horizontalDpi="300" verticalDpi="300" orientation="portrait" paperSize="9" scale="4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88"/>
  <sheetViews>
    <sheetView showGridLines="0" workbookViewId="0" topLeftCell="A1">
      <pane ySplit="10" topLeftCell="A11" activePane="bottomLeft" state="frozen"/>
      <selection pane="topLeft" activeCell="S22" sqref="S22"/>
      <selection pane="bottomLeft" activeCell="S22" sqref="S22"/>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ht="12.85" customHeight="1">
      <c r="A1" s="4"/>
    </row>
    <row r="2" spans="1:9" ht="12.85" customHeight="1">
      <c r="A2" s="15" t="s">
        <v>565</v>
      </c>
      <c r="B2" s="15"/>
      <c r="C2" s="15"/>
      <c r="D2" s="15"/>
      <c r="E2" s="15"/>
      <c r="F2" s="15"/>
      <c r="G2" s="15"/>
      <c r="H2" s="15"/>
      <c r="I2" s="15"/>
    </row>
    <row r="4" spans="1:5" ht="12.85" customHeight="1">
      <c r="A4" t="s">
        <v>11</v>
      </c>
      <c r="C4" s="4" t="s">
        <v>14</v>
      </c>
      <c r="D4" s="4"/>
      <c r="E4" s="4" t="s">
        <v>15</v>
      </c>
    </row>
    <row r="5" spans="1:5" ht="12.85" customHeight="1">
      <c r="A5" t="s">
        <v>12</v>
      </c>
      <c r="C5" s="4" t="s">
        <v>488</v>
      </c>
      <c r="D5" s="4"/>
      <c r="E5" s="4" t="s">
        <v>489</v>
      </c>
    </row>
    <row r="6" spans="1:5" ht="12.85" customHeight="1">
      <c r="A6" t="s">
        <v>13</v>
      </c>
      <c r="C6" s="4" t="s">
        <v>488</v>
      </c>
      <c r="D6" s="4"/>
      <c r="E6" s="4" t="s">
        <v>489</v>
      </c>
    </row>
    <row r="7" spans="3:5" ht="12.85" customHeight="1">
      <c r="C7" s="4"/>
      <c r="D7" s="4"/>
      <c r="E7" s="4"/>
    </row>
    <row r="8" spans="1:16" ht="12.85" customHeight="1">
      <c r="A8" s="16" t="s">
        <v>18</v>
      </c>
      <c r="B8" s="16" t="s">
        <v>20</v>
      </c>
      <c r="C8" s="16" t="s">
        <v>21</v>
      </c>
      <c r="D8" s="16" t="s">
        <v>22</v>
      </c>
      <c r="E8" s="16" t="s">
        <v>23</v>
      </c>
      <c r="F8" s="16" t="s">
        <v>24</v>
      </c>
      <c r="G8" s="16" t="s">
        <v>25</v>
      </c>
      <c r="H8" s="16" t="s">
        <v>26</v>
      </c>
      <c r="I8" s="16"/>
      <c r="O8" t="s">
        <v>29</v>
      </c>
      <c r="P8" t="s">
        <v>9</v>
      </c>
    </row>
    <row r="9" spans="1:15" ht="13.65">
      <c r="A9" s="16"/>
      <c r="B9" s="16"/>
      <c r="C9" s="16"/>
      <c r="D9" s="16"/>
      <c r="E9" s="16"/>
      <c r="F9" s="16"/>
      <c r="G9" s="16"/>
      <c r="H9" s="3" t="s">
        <v>27</v>
      </c>
      <c r="I9" s="3" t="s">
        <v>28</v>
      </c>
      <c r="O9" t="s">
        <v>9</v>
      </c>
    </row>
    <row r="10" spans="1:9" ht="13.65">
      <c r="A10" s="3" t="s">
        <v>19</v>
      </c>
      <c r="B10" s="3" t="s">
        <v>30</v>
      </c>
      <c r="C10" s="3" t="s">
        <v>31</v>
      </c>
      <c r="D10" s="3" t="s">
        <v>32</v>
      </c>
      <c r="E10" s="3" t="s">
        <v>33</v>
      </c>
      <c r="F10" s="3" t="s">
        <v>34</v>
      </c>
      <c r="G10" s="3" t="s">
        <v>35</v>
      </c>
      <c r="H10" s="3" t="s">
        <v>36</v>
      </c>
      <c r="I10" s="3" t="s">
        <v>37</v>
      </c>
    </row>
    <row r="11" spans="1:9" ht="12.85" customHeight="1">
      <c r="A11" s="6"/>
      <c r="B11" s="6"/>
      <c r="C11" s="6" t="s">
        <v>39</v>
      </c>
      <c r="D11" s="6"/>
      <c r="E11" s="6" t="s">
        <v>38</v>
      </c>
      <c r="F11" s="6"/>
      <c r="G11" s="8"/>
      <c r="H11" s="6"/>
      <c r="I11" s="8"/>
    </row>
    <row r="12" spans="1:16" ht="37.65">
      <c r="A12" s="5">
        <v>1</v>
      </c>
      <c r="B12" s="5" t="s">
        <v>40</v>
      </c>
      <c r="C12" s="5" t="s">
        <v>222</v>
      </c>
      <c r="D12" s="5" t="s">
        <v>47</v>
      </c>
      <c r="E12" s="5" t="s">
        <v>490</v>
      </c>
      <c r="F12" s="5" t="s">
        <v>44</v>
      </c>
      <c r="G12" s="7">
        <v>1</v>
      </c>
      <c r="H12" s="10"/>
      <c r="I12" s="9">
        <f>ROUND((H12*G12),2)</f>
        <v>0</v>
      </c>
      <c r="O12">
        <f>rekapitulace!H8</f>
        <v>21</v>
      </c>
      <c r="P12">
        <f>ROUND(O12/100*I12,2)</f>
        <v>0</v>
      </c>
    </row>
    <row r="13" ht="12.55">
      <c r="E13" s="11" t="s">
        <v>53</v>
      </c>
    </row>
    <row r="14" spans="1:16" ht="87.85">
      <c r="A14" s="5">
        <v>2</v>
      </c>
      <c r="B14" s="5" t="s">
        <v>40</v>
      </c>
      <c r="C14" s="5" t="s">
        <v>491</v>
      </c>
      <c r="D14" s="5" t="s">
        <v>47</v>
      </c>
      <c r="E14" s="5" t="s">
        <v>492</v>
      </c>
      <c r="F14" s="5" t="s">
        <v>153</v>
      </c>
      <c r="G14" s="7">
        <v>27</v>
      </c>
      <c r="H14" s="10"/>
      <c r="I14" s="9">
        <f>ROUND((H14*G14),2)</f>
        <v>0</v>
      </c>
      <c r="O14">
        <f>rekapitulace!H8</f>
        <v>21</v>
      </c>
      <c r="P14">
        <f>ROUND(O14/100*I14,2)</f>
        <v>0</v>
      </c>
    </row>
    <row r="15" ht="12.55">
      <c r="E15" s="11" t="s">
        <v>493</v>
      </c>
    </row>
    <row r="16" ht="12.55">
      <c r="E16" s="11" t="s">
        <v>53</v>
      </c>
    </row>
    <row r="17" spans="1:16" ht="12.85" customHeight="1">
      <c r="A17" s="12"/>
      <c r="B17" s="12"/>
      <c r="C17" s="12" t="s">
        <v>39</v>
      </c>
      <c r="D17" s="12"/>
      <c r="E17" s="12" t="s">
        <v>38</v>
      </c>
      <c r="F17" s="12"/>
      <c r="G17" s="12"/>
      <c r="H17" s="12"/>
      <c r="I17" s="12">
        <f>SUM(I12:I16)</f>
        <v>0</v>
      </c>
      <c r="P17">
        <f>SUM(P12:P16)</f>
        <v>0</v>
      </c>
    </row>
    <row r="19" spans="1:9" ht="12.85" customHeight="1">
      <c r="A19" s="6"/>
      <c r="B19" s="6"/>
      <c r="C19" s="6" t="s">
        <v>33</v>
      </c>
      <c r="D19" s="6"/>
      <c r="E19" s="6" t="s">
        <v>95</v>
      </c>
      <c r="F19" s="6"/>
      <c r="G19" s="8"/>
      <c r="H19" s="6"/>
      <c r="I19" s="8"/>
    </row>
    <row r="20" spans="1:16" ht="25.1">
      <c r="A20" s="5">
        <v>3</v>
      </c>
      <c r="B20" s="5" t="s">
        <v>40</v>
      </c>
      <c r="C20" s="5" t="s">
        <v>233</v>
      </c>
      <c r="D20" s="5" t="s">
        <v>47</v>
      </c>
      <c r="E20" s="5" t="s">
        <v>494</v>
      </c>
      <c r="F20" s="5" t="s">
        <v>106</v>
      </c>
      <c r="G20" s="7">
        <v>10</v>
      </c>
      <c r="H20" s="10"/>
      <c r="I20" s="9">
        <f>ROUND((H20*G20),2)</f>
        <v>0</v>
      </c>
      <c r="O20">
        <f>rekapitulace!H8</f>
        <v>21</v>
      </c>
      <c r="P20">
        <f>ROUND(O20/100*I20,2)</f>
        <v>0</v>
      </c>
    </row>
    <row r="21" ht="12.55">
      <c r="E21" s="11" t="s">
        <v>495</v>
      </c>
    </row>
    <row r="22" ht="75.3">
      <c r="E22" s="11" t="s">
        <v>236</v>
      </c>
    </row>
    <row r="23" spans="1:16" ht="12.85" customHeight="1">
      <c r="A23" s="12"/>
      <c r="B23" s="12"/>
      <c r="C23" s="12" t="s">
        <v>33</v>
      </c>
      <c r="D23" s="12"/>
      <c r="E23" s="12" t="s">
        <v>95</v>
      </c>
      <c r="F23" s="12"/>
      <c r="G23" s="12"/>
      <c r="H23" s="12"/>
      <c r="I23" s="12">
        <f>SUM(I20:I22)</f>
        <v>0</v>
      </c>
      <c r="P23">
        <f>SUM(P20:P22)</f>
        <v>0</v>
      </c>
    </row>
    <row r="25" spans="1:9" ht="12.85" customHeight="1">
      <c r="A25" s="6"/>
      <c r="B25" s="6"/>
      <c r="C25" s="6" t="s">
        <v>37</v>
      </c>
      <c r="D25" s="6"/>
      <c r="E25" s="6" t="s">
        <v>193</v>
      </c>
      <c r="F25" s="6"/>
      <c r="G25" s="8"/>
      <c r="H25" s="6"/>
      <c r="I25" s="8"/>
    </row>
    <row r="26" spans="1:16" ht="37.65">
      <c r="A26" s="5">
        <v>4</v>
      </c>
      <c r="B26" s="5" t="s">
        <v>40</v>
      </c>
      <c r="C26" s="5" t="s">
        <v>496</v>
      </c>
      <c r="D26" s="5" t="s">
        <v>47</v>
      </c>
      <c r="E26" s="5" t="s">
        <v>497</v>
      </c>
      <c r="F26" s="5" t="s">
        <v>56</v>
      </c>
      <c r="G26" s="7">
        <v>59</v>
      </c>
      <c r="H26" s="10"/>
      <c r="I26" s="9">
        <f>ROUND((H26*G26),2)</f>
        <v>0</v>
      </c>
      <c r="O26">
        <f>rekapitulace!H8</f>
        <v>21</v>
      </c>
      <c r="P26">
        <f>ROUND(O26/100*I26,2)</f>
        <v>0</v>
      </c>
    </row>
    <row r="27" ht="75.3">
      <c r="E27" s="11" t="s">
        <v>498</v>
      </c>
    </row>
    <row r="28" ht="62.75">
      <c r="E28" s="11" t="s">
        <v>499</v>
      </c>
    </row>
    <row r="29" spans="1:16" ht="12.55">
      <c r="A29" s="5">
        <v>5</v>
      </c>
      <c r="B29" s="5" t="s">
        <v>40</v>
      </c>
      <c r="C29" s="5" t="s">
        <v>202</v>
      </c>
      <c r="D29" s="5" t="s">
        <v>47</v>
      </c>
      <c r="E29" s="5" t="s">
        <v>500</v>
      </c>
      <c r="F29" s="5" t="s">
        <v>56</v>
      </c>
      <c r="G29" s="7">
        <v>59</v>
      </c>
      <c r="H29" s="10"/>
      <c r="I29" s="9">
        <f>ROUND((H29*G29),2)</f>
        <v>0</v>
      </c>
      <c r="O29">
        <f>rekapitulace!H8</f>
        <v>21</v>
      </c>
      <c r="P29">
        <f>ROUND(O29/100*I29,2)</f>
        <v>0</v>
      </c>
    </row>
    <row r="30" ht="12.55">
      <c r="E30" s="11" t="s">
        <v>501</v>
      </c>
    </row>
    <row r="31" ht="25.1">
      <c r="E31" s="11" t="s">
        <v>205</v>
      </c>
    </row>
    <row r="32" spans="1:16" ht="12.55">
      <c r="A32" s="5">
        <v>6</v>
      </c>
      <c r="B32" s="5" t="s">
        <v>40</v>
      </c>
      <c r="C32" s="5" t="s">
        <v>502</v>
      </c>
      <c r="D32" s="5" t="s">
        <v>47</v>
      </c>
      <c r="E32" s="5" t="s">
        <v>503</v>
      </c>
      <c r="F32" s="5" t="s">
        <v>504</v>
      </c>
      <c r="G32" s="7">
        <v>6750</v>
      </c>
      <c r="H32" s="10"/>
      <c r="I32" s="9">
        <f>ROUND((H32*G32),2)</f>
        <v>0</v>
      </c>
      <c r="O32">
        <f>rekapitulace!H8</f>
        <v>21</v>
      </c>
      <c r="P32">
        <f>ROUND(O32/100*I32,2)</f>
        <v>0</v>
      </c>
    </row>
    <row r="33" ht="12.55">
      <c r="E33" s="11" t="s">
        <v>505</v>
      </c>
    </row>
    <row r="34" ht="25.1">
      <c r="E34" s="11" t="s">
        <v>506</v>
      </c>
    </row>
    <row r="35" spans="1:16" ht="12.55">
      <c r="A35" s="5">
        <v>7</v>
      </c>
      <c r="B35" s="5" t="s">
        <v>40</v>
      </c>
      <c r="C35" s="5" t="s">
        <v>507</v>
      </c>
      <c r="D35" s="5" t="s">
        <v>47</v>
      </c>
      <c r="E35" s="5" t="s">
        <v>508</v>
      </c>
      <c r="F35" s="5" t="s">
        <v>153</v>
      </c>
      <c r="G35" s="7">
        <v>5</v>
      </c>
      <c r="H35" s="10"/>
      <c r="I35" s="9">
        <f>ROUND((H35*G35),2)</f>
        <v>0</v>
      </c>
      <c r="O35">
        <f>rekapitulace!H8</f>
        <v>21</v>
      </c>
      <c r="P35">
        <f>ROUND(O35/100*I35,2)</f>
        <v>0</v>
      </c>
    </row>
    <row r="36" ht="12.55">
      <c r="E36" s="11" t="s">
        <v>509</v>
      </c>
    </row>
    <row r="37" ht="37.65">
      <c r="E37" s="11" t="s">
        <v>510</v>
      </c>
    </row>
    <row r="38" spans="1:16" ht="12.55">
      <c r="A38" s="5">
        <v>8</v>
      </c>
      <c r="B38" s="5" t="s">
        <v>40</v>
      </c>
      <c r="C38" s="5" t="s">
        <v>511</v>
      </c>
      <c r="D38" s="5" t="s">
        <v>47</v>
      </c>
      <c r="E38" s="5" t="s">
        <v>512</v>
      </c>
      <c r="F38" s="5" t="s">
        <v>153</v>
      </c>
      <c r="G38" s="7">
        <v>5</v>
      </c>
      <c r="H38" s="10"/>
      <c r="I38" s="9">
        <f>ROUND((H38*G38),2)</f>
        <v>0</v>
      </c>
      <c r="O38">
        <f>rekapitulace!H8</f>
        <v>21</v>
      </c>
      <c r="P38">
        <f>ROUND(O38/100*I38,2)</f>
        <v>0</v>
      </c>
    </row>
    <row r="39" ht="12.55">
      <c r="E39" s="11" t="s">
        <v>513</v>
      </c>
    </row>
    <row r="40" ht="25.1">
      <c r="E40" s="11" t="s">
        <v>514</v>
      </c>
    </row>
    <row r="41" spans="1:16" ht="25.1">
      <c r="A41" s="5">
        <v>9</v>
      </c>
      <c r="B41" s="5" t="s">
        <v>40</v>
      </c>
      <c r="C41" s="5" t="s">
        <v>515</v>
      </c>
      <c r="D41" s="5" t="s">
        <v>47</v>
      </c>
      <c r="E41" s="5" t="s">
        <v>516</v>
      </c>
      <c r="F41" s="5" t="s">
        <v>56</v>
      </c>
      <c r="G41" s="7">
        <v>2</v>
      </c>
      <c r="H41" s="10"/>
      <c r="I41" s="9">
        <f>ROUND((H41*G41),2)</f>
        <v>0</v>
      </c>
      <c r="O41">
        <f>rekapitulace!H8</f>
        <v>21</v>
      </c>
      <c r="P41">
        <f>ROUND(O41/100*I41,2)</f>
        <v>0</v>
      </c>
    </row>
    <row r="42" ht="12.55">
      <c r="E42" s="11" t="s">
        <v>517</v>
      </c>
    </row>
    <row r="43" ht="75.3">
      <c r="E43" s="11" t="s">
        <v>518</v>
      </c>
    </row>
    <row r="44" spans="1:16" ht="12.55">
      <c r="A44" s="5">
        <v>10</v>
      </c>
      <c r="B44" s="5" t="s">
        <v>40</v>
      </c>
      <c r="C44" s="5" t="s">
        <v>519</v>
      </c>
      <c r="D44" s="5" t="s">
        <v>47</v>
      </c>
      <c r="E44" s="5" t="s">
        <v>520</v>
      </c>
      <c r="F44" s="5" t="s">
        <v>56</v>
      </c>
      <c r="G44" s="7">
        <v>2</v>
      </c>
      <c r="H44" s="10"/>
      <c r="I44" s="9">
        <f>ROUND((H44*G44),2)</f>
        <v>0</v>
      </c>
      <c r="O44">
        <f>rekapitulace!H8</f>
        <v>21</v>
      </c>
      <c r="P44">
        <f>ROUND(O44/100*I44,2)</f>
        <v>0</v>
      </c>
    </row>
    <row r="45" ht="12.55">
      <c r="E45" s="11" t="s">
        <v>521</v>
      </c>
    </row>
    <row r="46" ht="25.1">
      <c r="E46" s="11" t="s">
        <v>522</v>
      </c>
    </row>
    <row r="47" spans="1:16" ht="12.55">
      <c r="A47" s="5">
        <v>11</v>
      </c>
      <c r="B47" s="5" t="s">
        <v>40</v>
      </c>
      <c r="C47" s="5" t="s">
        <v>523</v>
      </c>
      <c r="D47" s="5" t="s">
        <v>47</v>
      </c>
      <c r="E47" s="5" t="s">
        <v>524</v>
      </c>
      <c r="F47" s="5" t="s">
        <v>504</v>
      </c>
      <c r="G47" s="7">
        <v>360</v>
      </c>
      <c r="H47" s="10"/>
      <c r="I47" s="9">
        <f>ROUND((H47*G47),2)</f>
        <v>0</v>
      </c>
      <c r="O47">
        <f>rekapitulace!H8</f>
        <v>21</v>
      </c>
      <c r="P47">
        <f>ROUND(O47/100*I47,2)</f>
        <v>0</v>
      </c>
    </row>
    <row r="48" ht="12.55">
      <c r="E48" s="11" t="s">
        <v>525</v>
      </c>
    </row>
    <row r="49" ht="25.1">
      <c r="E49" s="11" t="s">
        <v>526</v>
      </c>
    </row>
    <row r="50" spans="1:16" ht="25.1">
      <c r="A50" s="5">
        <v>12</v>
      </c>
      <c r="B50" s="5" t="s">
        <v>40</v>
      </c>
      <c r="C50" s="5" t="s">
        <v>527</v>
      </c>
      <c r="D50" s="5" t="s">
        <v>47</v>
      </c>
      <c r="E50" s="5" t="s">
        <v>528</v>
      </c>
      <c r="F50" s="5" t="s">
        <v>56</v>
      </c>
      <c r="G50" s="7">
        <v>1</v>
      </c>
      <c r="H50" s="10"/>
      <c r="I50" s="9">
        <f>ROUND((H50*G50),2)</f>
        <v>0</v>
      </c>
      <c r="O50">
        <f>rekapitulace!H8</f>
        <v>21</v>
      </c>
      <c r="P50">
        <f>ROUND(O50/100*I50,2)</f>
        <v>0</v>
      </c>
    </row>
    <row r="51" ht="12.55">
      <c r="E51" s="11" t="s">
        <v>529</v>
      </c>
    </row>
    <row r="52" ht="75.3">
      <c r="E52" s="11" t="s">
        <v>518</v>
      </c>
    </row>
    <row r="53" spans="1:16" ht="12.55">
      <c r="A53" s="5">
        <v>13</v>
      </c>
      <c r="B53" s="5" t="s">
        <v>40</v>
      </c>
      <c r="C53" s="5" t="s">
        <v>530</v>
      </c>
      <c r="D53" s="5" t="s">
        <v>47</v>
      </c>
      <c r="E53" s="5" t="s">
        <v>531</v>
      </c>
      <c r="F53" s="5" t="s">
        <v>56</v>
      </c>
      <c r="G53" s="7">
        <v>1</v>
      </c>
      <c r="H53" s="10"/>
      <c r="I53" s="9">
        <f>ROUND((H53*G53),2)</f>
        <v>0</v>
      </c>
      <c r="O53">
        <f>rekapitulace!H8</f>
        <v>21</v>
      </c>
      <c r="P53">
        <f>ROUND(O53/100*I53,2)</f>
        <v>0</v>
      </c>
    </row>
    <row r="54" ht="12.55">
      <c r="E54" s="11" t="s">
        <v>532</v>
      </c>
    </row>
    <row r="55" ht="25.1">
      <c r="E55" s="11" t="s">
        <v>522</v>
      </c>
    </row>
    <row r="56" spans="1:16" ht="12.55">
      <c r="A56" s="5">
        <v>14</v>
      </c>
      <c r="B56" s="5" t="s">
        <v>40</v>
      </c>
      <c r="C56" s="5" t="s">
        <v>533</v>
      </c>
      <c r="D56" s="5" t="s">
        <v>47</v>
      </c>
      <c r="E56" s="5" t="s">
        <v>534</v>
      </c>
      <c r="F56" s="5" t="s">
        <v>504</v>
      </c>
      <c r="G56" s="7">
        <v>180</v>
      </c>
      <c r="H56" s="10"/>
      <c r="I56" s="9">
        <f>ROUND((H56*G56),2)</f>
        <v>0</v>
      </c>
      <c r="O56">
        <f>rekapitulace!H8</f>
        <v>21</v>
      </c>
      <c r="P56">
        <f>ROUND(O56/100*I56,2)</f>
        <v>0</v>
      </c>
    </row>
    <row r="57" ht="12.55">
      <c r="E57" s="11" t="s">
        <v>535</v>
      </c>
    </row>
    <row r="58" ht="25.1">
      <c r="E58" s="11" t="s">
        <v>526</v>
      </c>
    </row>
    <row r="59" spans="1:16" ht="25.1">
      <c r="A59" s="5">
        <v>15</v>
      </c>
      <c r="B59" s="5" t="s">
        <v>40</v>
      </c>
      <c r="C59" s="5" t="s">
        <v>536</v>
      </c>
      <c r="D59" s="5" t="s">
        <v>47</v>
      </c>
      <c r="E59" s="5" t="s">
        <v>537</v>
      </c>
      <c r="F59" s="5" t="s">
        <v>56</v>
      </c>
      <c r="G59" s="7">
        <v>2</v>
      </c>
      <c r="H59" s="10"/>
      <c r="I59" s="9">
        <f>ROUND((H59*G59),2)</f>
        <v>0</v>
      </c>
      <c r="O59">
        <f>rekapitulace!H8</f>
        <v>21</v>
      </c>
      <c r="P59">
        <f>ROUND(O59/100*I59,2)</f>
        <v>0</v>
      </c>
    </row>
    <row r="60" ht="12.55">
      <c r="E60" s="11" t="s">
        <v>517</v>
      </c>
    </row>
    <row r="61" ht="75.3">
      <c r="E61" s="11" t="s">
        <v>518</v>
      </c>
    </row>
    <row r="62" spans="1:16" ht="12.55">
      <c r="A62" s="5">
        <v>16</v>
      </c>
      <c r="B62" s="5" t="s">
        <v>40</v>
      </c>
      <c r="C62" s="5" t="s">
        <v>538</v>
      </c>
      <c r="D62" s="5" t="s">
        <v>47</v>
      </c>
      <c r="E62" s="5" t="s">
        <v>539</v>
      </c>
      <c r="F62" s="5" t="s">
        <v>56</v>
      </c>
      <c r="G62" s="7">
        <v>2</v>
      </c>
      <c r="H62" s="10"/>
      <c r="I62" s="9">
        <f>ROUND((H62*G62),2)</f>
        <v>0</v>
      </c>
      <c r="O62">
        <f>rekapitulace!H8</f>
        <v>21</v>
      </c>
      <c r="P62">
        <f>ROUND(O62/100*I62,2)</f>
        <v>0</v>
      </c>
    </row>
    <row r="63" ht="12.55">
      <c r="E63" s="11" t="s">
        <v>540</v>
      </c>
    </row>
    <row r="64" ht="25.1">
      <c r="E64" s="11" t="s">
        <v>522</v>
      </c>
    </row>
    <row r="65" spans="1:16" ht="12.55">
      <c r="A65" s="5">
        <v>17</v>
      </c>
      <c r="B65" s="5" t="s">
        <v>40</v>
      </c>
      <c r="C65" s="5" t="s">
        <v>541</v>
      </c>
      <c r="D65" s="5" t="s">
        <v>47</v>
      </c>
      <c r="E65" s="5" t="s">
        <v>542</v>
      </c>
      <c r="F65" s="5" t="s">
        <v>504</v>
      </c>
      <c r="G65" s="7">
        <v>180</v>
      </c>
      <c r="H65" s="10"/>
      <c r="I65" s="9">
        <f>ROUND((H65*G65),2)</f>
        <v>0</v>
      </c>
      <c r="O65">
        <f>rekapitulace!H8</f>
        <v>21</v>
      </c>
      <c r="P65">
        <f>ROUND(O65/100*I65,2)</f>
        <v>0</v>
      </c>
    </row>
    <row r="66" ht="12.55">
      <c r="E66" s="11" t="s">
        <v>543</v>
      </c>
    </row>
    <row r="67" ht="25.1">
      <c r="E67" s="11" t="s">
        <v>526</v>
      </c>
    </row>
    <row r="68" spans="1:16" ht="25.1">
      <c r="A68" s="5">
        <v>18</v>
      </c>
      <c r="B68" s="5" t="s">
        <v>40</v>
      </c>
      <c r="C68" s="5" t="s">
        <v>544</v>
      </c>
      <c r="D68" s="5" t="s">
        <v>47</v>
      </c>
      <c r="E68" s="5" t="s">
        <v>545</v>
      </c>
      <c r="F68" s="5" t="s">
        <v>56</v>
      </c>
      <c r="G68" s="7">
        <v>4</v>
      </c>
      <c r="H68" s="10"/>
      <c r="I68" s="9">
        <f>ROUND((H68*G68),2)</f>
        <v>0</v>
      </c>
      <c r="O68">
        <f>rekapitulace!H8</f>
        <v>21</v>
      </c>
      <c r="P68">
        <f>ROUND(O68/100*I68,2)</f>
        <v>0</v>
      </c>
    </row>
    <row r="69" ht="12.55">
      <c r="E69" s="11" t="s">
        <v>546</v>
      </c>
    </row>
    <row r="70" ht="62.75">
      <c r="E70" s="11" t="s">
        <v>547</v>
      </c>
    </row>
    <row r="71" spans="1:16" ht="12.55">
      <c r="A71" s="5">
        <v>19</v>
      </c>
      <c r="B71" s="5" t="s">
        <v>40</v>
      </c>
      <c r="C71" s="5" t="s">
        <v>548</v>
      </c>
      <c r="D71" s="5" t="s">
        <v>47</v>
      </c>
      <c r="E71" s="5" t="s">
        <v>549</v>
      </c>
      <c r="F71" s="5" t="s">
        <v>56</v>
      </c>
      <c r="G71" s="7">
        <v>4</v>
      </c>
      <c r="H71" s="10"/>
      <c r="I71" s="9">
        <f>ROUND((H71*G71),2)</f>
        <v>0</v>
      </c>
      <c r="O71">
        <f>rekapitulace!H8</f>
        <v>21</v>
      </c>
      <c r="P71">
        <f>ROUND(O71/100*I71,2)</f>
        <v>0</v>
      </c>
    </row>
    <row r="72" ht="12.55">
      <c r="E72" s="11" t="s">
        <v>550</v>
      </c>
    </row>
    <row r="73" ht="25.1">
      <c r="E73" s="11" t="s">
        <v>522</v>
      </c>
    </row>
    <row r="74" spans="1:16" ht="12.55">
      <c r="A74" s="5">
        <v>20</v>
      </c>
      <c r="B74" s="5" t="s">
        <v>40</v>
      </c>
      <c r="C74" s="5" t="s">
        <v>551</v>
      </c>
      <c r="D74" s="5" t="s">
        <v>47</v>
      </c>
      <c r="E74" s="5" t="s">
        <v>552</v>
      </c>
      <c r="F74" s="5" t="s">
        <v>504</v>
      </c>
      <c r="G74" s="7">
        <v>360</v>
      </c>
      <c r="H74" s="10"/>
      <c r="I74" s="9">
        <f>ROUND((H74*G74),2)</f>
        <v>0</v>
      </c>
      <c r="O74">
        <f>rekapitulace!H8</f>
        <v>21</v>
      </c>
      <c r="P74">
        <f>ROUND(O74/100*I74,2)</f>
        <v>0</v>
      </c>
    </row>
    <row r="75" ht="12.55">
      <c r="E75" s="11" t="s">
        <v>553</v>
      </c>
    </row>
    <row r="76" ht="25.1">
      <c r="E76" s="11" t="s">
        <v>526</v>
      </c>
    </row>
    <row r="77" spans="1:16" ht="25.1">
      <c r="A77" s="5">
        <v>21</v>
      </c>
      <c r="B77" s="5" t="s">
        <v>40</v>
      </c>
      <c r="C77" s="5" t="s">
        <v>554</v>
      </c>
      <c r="D77" s="5" t="s">
        <v>47</v>
      </c>
      <c r="E77" s="5" t="s">
        <v>555</v>
      </c>
      <c r="F77" s="5" t="s">
        <v>56</v>
      </c>
      <c r="G77" s="7">
        <v>9</v>
      </c>
      <c r="H77" s="10"/>
      <c r="I77" s="9">
        <f>ROUND((H77*G77),2)</f>
        <v>0</v>
      </c>
      <c r="O77">
        <f>rekapitulace!H8</f>
        <v>21</v>
      </c>
      <c r="P77">
        <f>ROUND(O77/100*I77,2)</f>
        <v>0</v>
      </c>
    </row>
    <row r="78" ht="12.55">
      <c r="E78" s="11" t="s">
        <v>556</v>
      </c>
    </row>
    <row r="79" ht="62.75">
      <c r="E79" s="11" t="s">
        <v>547</v>
      </c>
    </row>
    <row r="80" spans="1:16" ht="12.55">
      <c r="A80" s="5">
        <v>22</v>
      </c>
      <c r="B80" s="5" t="s">
        <v>40</v>
      </c>
      <c r="C80" s="5" t="s">
        <v>557</v>
      </c>
      <c r="D80" s="5" t="s">
        <v>47</v>
      </c>
      <c r="E80" s="5" t="s">
        <v>558</v>
      </c>
      <c r="F80" s="5" t="s">
        <v>56</v>
      </c>
      <c r="G80" s="7">
        <v>9</v>
      </c>
      <c r="H80" s="10"/>
      <c r="I80" s="9">
        <f>ROUND((H80*G80),2)</f>
        <v>0</v>
      </c>
      <c r="O80">
        <f>rekapitulace!H8</f>
        <v>21</v>
      </c>
      <c r="P80">
        <f>ROUND(O80/100*I80,2)</f>
        <v>0</v>
      </c>
    </row>
    <row r="81" ht="12.55">
      <c r="E81" s="11" t="s">
        <v>559</v>
      </c>
    </row>
    <row r="82" ht="25.1">
      <c r="E82" s="11" t="s">
        <v>522</v>
      </c>
    </row>
    <row r="83" spans="1:16" ht="12.55">
      <c r="A83" s="5">
        <v>23</v>
      </c>
      <c r="B83" s="5" t="s">
        <v>40</v>
      </c>
      <c r="C83" s="5" t="s">
        <v>560</v>
      </c>
      <c r="D83" s="5" t="s">
        <v>47</v>
      </c>
      <c r="E83" s="5" t="s">
        <v>561</v>
      </c>
      <c r="F83" s="5" t="s">
        <v>504</v>
      </c>
      <c r="G83" s="7">
        <v>1620</v>
      </c>
      <c r="H83" s="10"/>
      <c r="I83" s="9">
        <f>ROUND((H83*G83),2)</f>
        <v>0</v>
      </c>
      <c r="O83">
        <f>rekapitulace!H8</f>
        <v>21</v>
      </c>
      <c r="P83">
        <f>ROUND(O83/100*I83,2)</f>
        <v>0</v>
      </c>
    </row>
    <row r="84" ht="12.55">
      <c r="E84" s="11" t="s">
        <v>562</v>
      </c>
    </row>
    <row r="85" ht="25.1">
      <c r="E85" s="11" t="s">
        <v>526</v>
      </c>
    </row>
    <row r="86" spans="1:16" ht="12.85" customHeight="1">
      <c r="A86" s="12"/>
      <c r="B86" s="12"/>
      <c r="C86" s="12" t="s">
        <v>37</v>
      </c>
      <c r="D86" s="12"/>
      <c r="E86" s="12" t="s">
        <v>193</v>
      </c>
      <c r="F86" s="12"/>
      <c r="G86" s="12"/>
      <c r="H86" s="12"/>
      <c r="I86" s="12">
        <f>SUM(I26:I85)</f>
        <v>0</v>
      </c>
      <c r="P86">
        <f>SUM(P26:P85)</f>
        <v>0</v>
      </c>
    </row>
    <row r="88" spans="1:16" ht="12.85" customHeight="1">
      <c r="A88" s="12"/>
      <c r="B88" s="12"/>
      <c r="C88" s="12"/>
      <c r="D88" s="12"/>
      <c r="E88" s="12" t="s">
        <v>93</v>
      </c>
      <c r="F88" s="12"/>
      <c r="G88" s="12"/>
      <c r="H88" s="12"/>
      <c r="I88" s="12">
        <f>+I17+I23+I86</f>
        <v>0</v>
      </c>
      <c r="P88">
        <f>+P17+P23+P86</f>
        <v>0</v>
      </c>
    </row>
  </sheetData>
  <sheetProtection formatColumns="0"/>
  <mergeCells count="9">
    <mergeCell ref="A2:I2"/>
    <mergeCell ref="G8:G9"/>
    <mergeCell ref="H8:I8"/>
    <mergeCell ref="A8:A9"/>
    <mergeCell ref="B8:B9"/>
    <mergeCell ref="C8:C9"/>
    <mergeCell ref="D8:D9"/>
    <mergeCell ref="E8:E9"/>
    <mergeCell ref="F8:F9"/>
  </mergeCells>
  <printOptions/>
  <pageMargins left="0.75" right="0.75" top="1" bottom="1" header="0.5" footer="0.5"/>
  <pageSetup fitToHeight="0" fitToWidth="1" horizontalDpi="300" verticalDpi="300" orientation="portrait" paperSize="9" scale="4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A323C-1771-422E-835C-6F1862BFDED5}">
  <dimension ref="B1:C32"/>
  <sheetViews>
    <sheetView showGridLines="0" zoomScaleSheetLayoutView="100" workbookViewId="0" topLeftCell="A1">
      <selection activeCell="K9" sqref="K9"/>
    </sheetView>
  </sheetViews>
  <sheetFormatPr defaultColWidth="8.7109375" defaultRowHeight="12.75"/>
  <cols>
    <col min="1" max="1" width="1.57421875" style="21" customWidth="1"/>
    <col min="2" max="2" width="3.28125" style="21" customWidth="1"/>
    <col min="3" max="3" width="78.421875" style="21" customWidth="1"/>
    <col min="4" max="4" width="1.57421875" style="21" customWidth="1"/>
    <col min="5" max="16384" width="8.7109375" style="21" customWidth="1"/>
  </cols>
  <sheetData>
    <row r="1" spans="2:3" s="18" customFormat="1" ht="15.3">
      <c r="B1" s="17" t="s">
        <v>566</v>
      </c>
      <c r="C1" s="17"/>
    </row>
    <row r="3" spans="2:3" s="20" customFormat="1" ht="56.45" customHeight="1">
      <c r="B3" s="19" t="s">
        <v>567</v>
      </c>
      <c r="C3" s="19"/>
    </row>
    <row r="5" ht="95.45">
      <c r="C5" s="21" t="s">
        <v>568</v>
      </c>
    </row>
    <row r="7" ht="68.25">
      <c r="C7" s="21" t="s">
        <v>569</v>
      </c>
    </row>
    <row r="9" ht="54.55">
      <c r="C9" s="21" t="s">
        <v>570</v>
      </c>
    </row>
    <row r="11" ht="54.55">
      <c r="C11" s="21" t="s">
        <v>571</v>
      </c>
    </row>
    <row r="13" ht="109.1">
      <c r="C13" s="21" t="s">
        <v>572</v>
      </c>
    </row>
    <row r="15" ht="68.25">
      <c r="C15" s="21" t="s">
        <v>573</v>
      </c>
    </row>
    <row r="17" ht="68.25">
      <c r="C17" s="21" t="s">
        <v>574</v>
      </c>
    </row>
    <row r="19" ht="54.55">
      <c r="C19" s="21" t="s">
        <v>575</v>
      </c>
    </row>
    <row r="21" ht="40.95">
      <c r="C21" s="21" t="s">
        <v>576</v>
      </c>
    </row>
    <row r="23" ht="40.95">
      <c r="C23" s="21" t="s">
        <v>577</v>
      </c>
    </row>
    <row r="25" ht="40.95">
      <c r="C25" s="21" t="s">
        <v>578</v>
      </c>
    </row>
    <row r="26" ht="177.3">
      <c r="C26" s="22" t="s">
        <v>579</v>
      </c>
    </row>
    <row r="28" ht="40.95">
      <c r="C28" s="21" t="s">
        <v>580</v>
      </c>
    </row>
    <row r="30" s="23" customFormat="1" ht="13.1"/>
    <row r="31" spans="2:3" s="23" customFormat="1" ht="13.1">
      <c r="B31" s="19" t="s">
        <v>581</v>
      </c>
      <c r="C31" s="19"/>
    </row>
    <row r="32" spans="2:3" s="23" customFormat="1" ht="13.1">
      <c r="B32" s="24" t="s">
        <v>582</v>
      </c>
      <c r="C32" s="24"/>
    </row>
    <row r="33" s="23" customFormat="1" ht="13.1"/>
  </sheetData>
  <mergeCells count="4">
    <mergeCell ref="B1:C1"/>
    <mergeCell ref="B3:C3"/>
    <mergeCell ref="B31:C31"/>
    <mergeCell ref="B32:C32"/>
  </mergeCells>
  <hyperlinks>
    <hyperlink ref="B32" r:id="rId1" display="https://www.sfdi.cz/pravidla-metodiky-a-ceniky/cenove-databaze/"/>
  </hyperlinks>
  <printOptions/>
  <pageMargins left="0.7" right="0.7" top="0.787401575" bottom="0.7874015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Wolverine</dc:creator>
  <cp:keywords/>
  <dc:description/>
  <cp:lastModifiedBy>Wolverine</cp:lastModifiedBy>
  <dcterms:created xsi:type="dcterms:W3CDTF">2023-03-28T15:22:08Z</dcterms:created>
  <dcterms:modified xsi:type="dcterms:W3CDTF">2023-03-28T15:33:57Z</dcterms:modified>
  <cp:category/>
  <cp:version/>
  <cp:contentType/>
  <cp:contentStatus/>
</cp:coreProperties>
</file>